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drawings/drawing1.xml" ContentType="application/vnd.openxmlformats-officedocument.drawing+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67" lockStructure="1"/>
  <bookViews>
    <workbookView xWindow="-276" yWindow="-156" windowWidth="14712" windowHeight="11376" tabRatio="920"/>
  </bookViews>
  <sheets>
    <sheet name="Page d'accueil" sheetId="5" r:id="rId1"/>
    <sheet name="Médicaments" sheetId="29" r:id="rId2"/>
    <sheet name="Médicaments manquants" sheetId="23" r:id="rId3"/>
    <sheet name="Roh_Medikamente" sheetId="18" state="hidden" r:id="rId4"/>
    <sheet name="flags" sheetId="31" state="hidden" r:id="rId5"/>
    <sheet name="Implants - Schéma produits" sheetId="22" r:id="rId6"/>
    <sheet name="Procédés onéreux - schéma frais" sheetId="21" r:id="rId7"/>
    <sheet name="Produits sanguins" sheetId="10" r:id="rId8"/>
    <sheet name="Coeurs artificiels" sheetId="9" r:id="rId9"/>
    <sheet name="Cas régime pénitentiaire" sheetId="24" r:id="rId10"/>
    <sheet name="Cas financés par tiers" sheetId="25" r:id="rId11"/>
    <sheet name="Cours annuel moyen" sheetId="13" r:id="rId12"/>
    <sheet name="Implants-annexe" sheetId="26" r:id="rId13"/>
    <sheet name="Procédés onéreux-annexe" sheetId="27" r:id="rId14"/>
    <sheet name="Mediliste" sheetId="30" state="hidden" r:id="rId15"/>
  </sheets>
  <externalReferences>
    <externalReference r:id="rId16"/>
    <externalReference r:id="rId17"/>
    <externalReference r:id="rId18"/>
  </externalReferences>
  <definedNames>
    <definedName name="_xlnm._FilterDatabase" localSheetId="8" hidden="1">'Coeurs artificiels'!$B$19:$I$19</definedName>
    <definedName name="_xlnm._FilterDatabase" localSheetId="11" hidden="1">'Cours annuel moyen'!$B$12:$D$191</definedName>
    <definedName name="_xlnm._FilterDatabase" localSheetId="12" hidden="1">'Implants-annexe'!$B$11:$D$11</definedName>
    <definedName name="_xlnm._FilterDatabase" localSheetId="1" hidden="1">Médicaments!$B$19:$E$417</definedName>
    <definedName name="_xlnm._FilterDatabase" localSheetId="13" hidden="1">'Procédés onéreux-annexe'!$B$11:$D$42</definedName>
    <definedName name="_xlnm._FilterDatabase" localSheetId="7" hidden="1">'Produits sanguins'!$B$14:$D$20</definedName>
    <definedName name="_xlnm._FilterDatabase" localSheetId="3" hidden="1">Roh_Medikamente!$B$1:$K$1</definedName>
    <definedName name="I10_" localSheetId="4">#REF!</definedName>
    <definedName name="I10_" localSheetId="1">#REF!</definedName>
    <definedName name="I10_">#REF!</definedName>
    <definedName name="I11_" localSheetId="4">#REF!</definedName>
    <definedName name="I11_" localSheetId="1">#REF!</definedName>
    <definedName name="I11_">#REF!</definedName>
    <definedName name="I12_" localSheetId="4">#REF!</definedName>
    <definedName name="I12_" localSheetId="1">#REF!</definedName>
    <definedName name="I12_">#REF!</definedName>
    <definedName name="I13_" localSheetId="4">#REF!</definedName>
    <definedName name="I13_" localSheetId="1">#REF!</definedName>
    <definedName name="I13_">#REF!</definedName>
    <definedName name="I14_" localSheetId="4">#REF!</definedName>
    <definedName name="I14_" localSheetId="1">#REF!</definedName>
    <definedName name="I14_">#REF!</definedName>
    <definedName name="I15_" localSheetId="4">#REF!</definedName>
    <definedName name="I15_" localSheetId="1">#REF!</definedName>
    <definedName name="I15_">#REF!</definedName>
    <definedName name="I16_" localSheetId="4">#REF!</definedName>
    <definedName name="I16_" localSheetId="1">#REF!</definedName>
    <definedName name="I16_">#REF!</definedName>
    <definedName name="I17_" localSheetId="4">#REF!</definedName>
    <definedName name="I17_" localSheetId="1">#REF!</definedName>
    <definedName name="I17_">#REF!</definedName>
    <definedName name="I18_" localSheetId="4">#REF!</definedName>
    <definedName name="I18_" localSheetId="1">#REF!</definedName>
    <definedName name="I18_">#REF!</definedName>
    <definedName name="I19_" localSheetId="4">#REF!</definedName>
    <definedName name="I19_" localSheetId="1">#REF!</definedName>
    <definedName name="I19_">#REF!</definedName>
    <definedName name="I1a" localSheetId="4">#REF!</definedName>
    <definedName name="I1a">#REF!</definedName>
    <definedName name="I1a1b_" localSheetId="4">#REF!</definedName>
    <definedName name="I1a1b_" localSheetId="1">#REF!</definedName>
    <definedName name="I1a1b_">#REF!</definedName>
    <definedName name="I2_" localSheetId="4">#REF!</definedName>
    <definedName name="I2_" localSheetId="1">#REF!</definedName>
    <definedName name="I2_">#REF!</definedName>
    <definedName name="I20_" localSheetId="4">#REF!</definedName>
    <definedName name="I20_" localSheetId="1">#REF!</definedName>
    <definedName name="I20_">#REF!</definedName>
    <definedName name="I21_" localSheetId="4">#REF!</definedName>
    <definedName name="I21_" localSheetId="1">#REF!</definedName>
    <definedName name="I21_">#REF!</definedName>
    <definedName name="I22_" localSheetId="4">#REF!</definedName>
    <definedName name="I22_" localSheetId="1">#REF!</definedName>
    <definedName name="I22_">#REF!</definedName>
    <definedName name="I23_" localSheetId="4">#REF!</definedName>
    <definedName name="I23_" localSheetId="1">#REF!</definedName>
    <definedName name="I23_">#REF!</definedName>
    <definedName name="I24_" localSheetId="4">#REF!</definedName>
    <definedName name="I24_" localSheetId="1">#REF!</definedName>
    <definedName name="I24_">#REF!</definedName>
    <definedName name="I25_" localSheetId="4">#REF!</definedName>
    <definedName name="I25_" localSheetId="1">#REF!</definedName>
    <definedName name="I25_">#REF!</definedName>
    <definedName name="I26_" localSheetId="4">#REF!</definedName>
    <definedName name="I26_" localSheetId="1">#REF!</definedName>
    <definedName name="I26_">#REF!</definedName>
    <definedName name="I27_" localSheetId="4">#REF!</definedName>
    <definedName name="I27_" localSheetId="1">#REF!</definedName>
    <definedName name="I27_">#REF!</definedName>
    <definedName name="I28_" localSheetId="4">#REF!</definedName>
    <definedName name="I28_" localSheetId="1">#REF!</definedName>
    <definedName name="I28_">#REF!</definedName>
    <definedName name="I29_" localSheetId="4">#REF!</definedName>
    <definedName name="I29_" localSheetId="1">#REF!</definedName>
    <definedName name="I29_">#REF!</definedName>
    <definedName name="I3_" localSheetId="4">#REF!</definedName>
    <definedName name="I3_" localSheetId="1">#REF!</definedName>
    <definedName name="I3_">#REF!</definedName>
    <definedName name="I30_" localSheetId="4">#REF!</definedName>
    <definedName name="I30_" localSheetId="1">#REF!</definedName>
    <definedName name="I30_">#REF!</definedName>
    <definedName name="I31_" localSheetId="4">#REF!</definedName>
    <definedName name="I31_" localSheetId="1">#REF!</definedName>
    <definedName name="I31_">#REF!</definedName>
    <definedName name="I32_" localSheetId="4">#REF!</definedName>
    <definedName name="I32_" localSheetId="1">#REF!</definedName>
    <definedName name="I32_">#REF!</definedName>
    <definedName name="I33_" localSheetId="4">#REF!</definedName>
    <definedName name="I33_" localSheetId="1">#REF!</definedName>
    <definedName name="I33_">#REF!</definedName>
    <definedName name="I35_" localSheetId="4">#REF!</definedName>
    <definedName name="I35_">#REF!</definedName>
    <definedName name="I36_" localSheetId="4">#REF!</definedName>
    <definedName name="I36_">#REF!</definedName>
    <definedName name="I37_" localSheetId="4">#REF!</definedName>
    <definedName name="I37_">#REF!</definedName>
    <definedName name="I38_" localSheetId="4">#REF!</definedName>
    <definedName name="I38_">#REF!</definedName>
    <definedName name="I39_" localSheetId="4">#REF!</definedName>
    <definedName name="I39_">#REF!</definedName>
    <definedName name="I4_" localSheetId="4">#REF!</definedName>
    <definedName name="I4_" localSheetId="1">#REF!</definedName>
    <definedName name="I4_">#REF!</definedName>
    <definedName name="I40_" localSheetId="4">#REF!</definedName>
    <definedName name="I40_">#REF!</definedName>
    <definedName name="I41_" localSheetId="4">#REF!</definedName>
    <definedName name="I41_">#REF!</definedName>
    <definedName name="I42_" localSheetId="4">#REF!</definedName>
    <definedName name="I42_">#REF!</definedName>
    <definedName name="I43_" localSheetId="4">#REF!</definedName>
    <definedName name="I43_">#REF!</definedName>
    <definedName name="I44_" localSheetId="4">#REF!</definedName>
    <definedName name="I44_">#REF!</definedName>
    <definedName name="I45_" localSheetId="4">#REF!</definedName>
    <definedName name="I45_">#REF!</definedName>
    <definedName name="I46_" localSheetId="4">#REF!</definedName>
    <definedName name="I46_">#REF!</definedName>
    <definedName name="I47_" localSheetId="4">#REF!</definedName>
    <definedName name="I47_">#REF!</definedName>
    <definedName name="I48_" localSheetId="4">#REF!</definedName>
    <definedName name="I48_">#REF!</definedName>
    <definedName name="I49_" localSheetId="4">#REF!</definedName>
    <definedName name="I49_">#REF!</definedName>
    <definedName name="I5_" localSheetId="4">#REF!</definedName>
    <definedName name="I5_" localSheetId="1">#REF!</definedName>
    <definedName name="I5_">#REF!</definedName>
    <definedName name="I50_" localSheetId="4">#REF!</definedName>
    <definedName name="I50_">#REF!</definedName>
    <definedName name="I51_" localSheetId="4">#REF!</definedName>
    <definedName name="I51_">#REF!</definedName>
    <definedName name="I52_" localSheetId="4">#REF!</definedName>
    <definedName name="I52_">#REF!</definedName>
    <definedName name="I53_" localSheetId="4">#REF!</definedName>
    <definedName name="I53_">#REF!</definedName>
    <definedName name="I54_" localSheetId="4">#REF!</definedName>
    <definedName name="I54_">#REF!</definedName>
    <definedName name="I55_" localSheetId="4">#REF!</definedName>
    <definedName name="I55_">#REF!</definedName>
    <definedName name="I56_" localSheetId="4">#REF!</definedName>
    <definedName name="I56_">#REF!</definedName>
    <definedName name="I57_" localSheetId="4">#REF!</definedName>
    <definedName name="I57_">#REF!</definedName>
    <definedName name="I6_" localSheetId="4">#REF!</definedName>
    <definedName name="I6_" localSheetId="1">#REF!</definedName>
    <definedName name="I6_">#REF!</definedName>
    <definedName name="I7_" localSheetId="4">#REF!</definedName>
    <definedName name="I7_" localSheetId="1">#REF!</definedName>
    <definedName name="I7_">#REF!</definedName>
    <definedName name="I8_" localSheetId="4">#REF!</definedName>
    <definedName name="I8_" localSheetId="1">#REF!</definedName>
    <definedName name="I8_">#REF!</definedName>
    <definedName name="I9_" localSheetId="4">#REF!</definedName>
    <definedName name="I9_" localSheetId="1">#REF!</definedName>
    <definedName name="I9_">#REF!</definedName>
    <definedName name="K1_" localSheetId="4">[1]!Kunstherzen[Primärschlüssel (Variable 4.6.V01 der medizinischen Statistik)]</definedName>
    <definedName name="K1_" localSheetId="1">[2]!Kunstherzen[Primärschlüssel (Variable 4.6.V01 der medizinischen Statistik)]</definedName>
    <definedName name="K1_">Kunstherzen[Clé primaire (Variable 4.6.V01 de la statistique médicale)]</definedName>
    <definedName name="liste">[3]DRGListe!$A:$IV</definedName>
    <definedName name="T10_">'Produits sanguins'!$C$41</definedName>
    <definedName name="T11_">'Produits sanguins'!$C$42</definedName>
    <definedName name="T12_">'Produits sanguins'!$C$43</definedName>
    <definedName name="T13_">'Produits sanguins'!$C$44</definedName>
    <definedName name="T14_">'Produits sanguins'!$C$45</definedName>
    <definedName name="T15_">'Produits sanguins'!$C$46</definedName>
    <definedName name="T16_">'Produits sanguins'!$C$47</definedName>
    <definedName name="T17_">'Produits sanguins'!$C$48</definedName>
    <definedName name="T18_">'Produits sanguins'!$C$49</definedName>
    <definedName name="T19_">'Produits sanguins'!$C$50</definedName>
    <definedName name="T1a1b_">'Produits sanguins'!$B$23:$B$24</definedName>
    <definedName name="T20_">'Produits sanguins'!$C$51</definedName>
    <definedName name="T21_">'Produits sanguins'!$C$52</definedName>
    <definedName name="T22_">'Produits sanguins'!$C$53</definedName>
    <definedName name="T23_">'Produits sanguins'!$C$54</definedName>
    <definedName name="T24_">'Produits sanguins'!$C$55</definedName>
    <definedName name="T25_">'Produits sanguins'!$C$56</definedName>
    <definedName name="T26_">'Produits sanguins'!$C$57</definedName>
    <definedName name="T2a2b_">'Produits sanguins'!$B$25:$B$26</definedName>
    <definedName name="T3a3b_">'Produits sanguins'!$B$27:$B$28</definedName>
    <definedName name="T4a4b_">'Produits sanguins'!$B$29:$B$30</definedName>
    <definedName name="T5a5b_">'Produits sanguins'!$B$31:$B$32</definedName>
    <definedName name="T6a6b_">'Produits sanguins'!$B$33:$B$34</definedName>
    <definedName name="T7a7b_">'Produits sanguins'!$B$35:$B$36</definedName>
    <definedName name="T8a8b_">'Produits sanguins'!$B$37:$B$38</definedName>
    <definedName name="T9a9b_">'Produits sanguins'!$B$39:$B$40</definedName>
  </definedNames>
  <calcPr calcId="145621"/>
</workbook>
</file>

<file path=xl/calcChain.xml><?xml version="1.0" encoding="utf-8"?>
<calcChain xmlns="http://schemas.openxmlformats.org/spreadsheetml/2006/main">
  <c r="C2" i="31" l="1"/>
  <c r="B602" i="22" l="1"/>
  <c r="B596" i="22"/>
  <c r="B590" i="22"/>
  <c r="B584" i="22"/>
  <c r="B578" i="22"/>
  <c r="B572" i="22"/>
  <c r="E603" i="22"/>
  <c r="F602" i="22"/>
  <c r="F603" i="22" s="1"/>
  <c r="C600" i="22"/>
  <c r="C599" i="22"/>
  <c r="F597" i="22"/>
  <c r="E597" i="22"/>
  <c r="F596" i="22"/>
  <c r="C594" i="22"/>
  <c r="C593" i="22"/>
  <c r="E591" i="22"/>
  <c r="F590" i="22"/>
  <c r="F591" i="22" s="1"/>
  <c r="C588" i="22"/>
  <c r="C587" i="22"/>
  <c r="E585" i="22"/>
  <c r="F584" i="22"/>
  <c r="F585" i="22" s="1"/>
  <c r="C582" i="22"/>
  <c r="C581" i="22"/>
  <c r="E579" i="22"/>
  <c r="F579" i="22" s="1"/>
  <c r="F578" i="22"/>
  <c r="C576" i="22"/>
  <c r="C575" i="22"/>
  <c r="E573" i="22"/>
  <c r="F572" i="22"/>
  <c r="F573" i="22" s="1"/>
  <c r="C570" i="22"/>
  <c r="C569" i="22"/>
  <c r="B566" i="22"/>
  <c r="B560" i="22"/>
  <c r="B554" i="22"/>
  <c r="B548" i="22"/>
  <c r="B542" i="22"/>
  <c r="B536" i="22"/>
  <c r="B530" i="22"/>
  <c r="B524" i="22"/>
  <c r="B518" i="22"/>
  <c r="B512" i="22"/>
  <c r="E567" i="22"/>
  <c r="F566" i="22"/>
  <c r="F567" i="22" s="1"/>
  <c r="C564" i="22"/>
  <c r="C563" i="22"/>
  <c r="E561" i="22"/>
  <c r="F560" i="22"/>
  <c r="F561" i="22" s="1"/>
  <c r="C558" i="22"/>
  <c r="C557" i="22"/>
  <c r="E555" i="22"/>
  <c r="F554" i="22"/>
  <c r="F555" i="22" s="1"/>
  <c r="C552" i="22"/>
  <c r="C551" i="22"/>
  <c r="F549" i="22"/>
  <c r="E549" i="22"/>
  <c r="F548" i="22"/>
  <c r="C546" i="22"/>
  <c r="C545" i="22"/>
  <c r="E543" i="22"/>
  <c r="F542" i="22"/>
  <c r="F543" i="22" s="1"/>
  <c r="C540" i="22"/>
  <c r="C539" i="22"/>
  <c r="E537" i="22"/>
  <c r="F536" i="22"/>
  <c r="F537" i="22" s="1"/>
  <c r="C534" i="22"/>
  <c r="C533" i="22"/>
  <c r="E531" i="22"/>
  <c r="F530" i="22"/>
  <c r="F531" i="22" s="1"/>
  <c r="C528" i="22"/>
  <c r="C527" i="22"/>
  <c r="E525" i="22"/>
  <c r="F524" i="22"/>
  <c r="F525" i="22" s="1"/>
  <c r="C522" i="22"/>
  <c r="C521" i="22"/>
  <c r="E519" i="22"/>
  <c r="F518" i="22"/>
  <c r="F519" i="22" s="1"/>
  <c r="C516" i="22"/>
  <c r="C515" i="22"/>
  <c r="E513" i="22"/>
  <c r="F512" i="22"/>
  <c r="F513" i="22" s="1"/>
  <c r="C510" i="22"/>
  <c r="C509" i="22"/>
  <c r="B506" i="22"/>
  <c r="E507" i="22"/>
  <c r="F506" i="22"/>
  <c r="F507" i="22" s="1"/>
  <c r="C504" i="22"/>
  <c r="C503" i="22"/>
  <c r="B500" i="22"/>
  <c r="B494" i="22"/>
  <c r="B488" i="22"/>
  <c r="B482" i="22"/>
  <c r="E501" i="22"/>
  <c r="F500" i="22"/>
  <c r="F501" i="22" s="1"/>
  <c r="C498" i="22"/>
  <c r="C497" i="22"/>
  <c r="E495" i="22"/>
  <c r="F494" i="22"/>
  <c r="F495" i="22" s="1"/>
  <c r="C492" i="22"/>
  <c r="C491" i="22"/>
  <c r="E489" i="22"/>
  <c r="F488" i="22"/>
  <c r="F489" i="22" s="1"/>
  <c r="C486" i="22"/>
  <c r="C485" i="22"/>
  <c r="E483" i="22"/>
  <c r="F482" i="22"/>
  <c r="F483" i="22" s="1"/>
  <c r="C480" i="22"/>
  <c r="C479" i="22"/>
  <c r="B476" i="22"/>
  <c r="B470" i="22"/>
  <c r="C474" i="22"/>
  <c r="C468" i="22"/>
  <c r="C462" i="22"/>
  <c r="C456" i="22"/>
  <c r="C450" i="22"/>
  <c r="C444" i="22"/>
  <c r="C438" i="22"/>
  <c r="C432" i="22"/>
  <c r="C426" i="22"/>
  <c r="C420" i="22"/>
  <c r="C414" i="22"/>
  <c r="C408" i="22"/>
  <c r="C402" i="22"/>
  <c r="C396" i="22"/>
  <c r="C390" i="22"/>
  <c r="C384" i="22"/>
  <c r="C378" i="22"/>
  <c r="B464" i="22"/>
  <c r="B458" i="22"/>
  <c r="B452" i="22"/>
  <c r="B446" i="22"/>
  <c r="E477" i="22"/>
  <c r="F476" i="22"/>
  <c r="F477" i="22" s="1"/>
  <c r="C473" i="22"/>
  <c r="E471" i="22"/>
  <c r="F470" i="22"/>
  <c r="F471" i="22" s="1"/>
  <c r="C467" i="22"/>
  <c r="E465" i="22"/>
  <c r="F464" i="22"/>
  <c r="F465" i="22" s="1"/>
  <c r="C461" i="22"/>
  <c r="E459" i="22"/>
  <c r="F458" i="22"/>
  <c r="F459" i="22" s="1"/>
  <c r="C455" i="22"/>
  <c r="E453" i="22"/>
  <c r="F452" i="22"/>
  <c r="F453" i="22" s="1"/>
  <c r="C449" i="22"/>
  <c r="E447" i="22"/>
  <c r="F446" i="22"/>
  <c r="F447" i="22" s="1"/>
  <c r="C443" i="22"/>
  <c r="B440" i="22"/>
  <c r="B434" i="22"/>
  <c r="B428" i="22"/>
  <c r="B422" i="22"/>
  <c r="B416" i="22"/>
  <c r="B410" i="22"/>
  <c r="B404" i="22"/>
  <c r="E441" i="22"/>
  <c r="F440" i="22"/>
  <c r="F441" i="22" s="1"/>
  <c r="C437" i="22"/>
  <c r="F435" i="22"/>
  <c r="E435" i="22"/>
  <c r="F434" i="22"/>
  <c r="C431" i="22"/>
  <c r="F429" i="22"/>
  <c r="E429" i="22"/>
  <c r="F428" i="22"/>
  <c r="C425" i="22"/>
  <c r="E423" i="22"/>
  <c r="F422" i="22"/>
  <c r="F423" i="22" s="1"/>
  <c r="C419" i="22"/>
  <c r="E417" i="22"/>
  <c r="F416" i="22"/>
  <c r="F417" i="22" s="1"/>
  <c r="C413" i="22"/>
  <c r="E411" i="22"/>
  <c r="F410" i="22"/>
  <c r="F411" i="22" s="1"/>
  <c r="C407" i="22"/>
  <c r="E405" i="22"/>
  <c r="F404" i="22"/>
  <c r="F405" i="22" s="1"/>
  <c r="C401" i="22"/>
  <c r="C395" i="22"/>
  <c r="C389" i="22"/>
  <c r="C383" i="22"/>
  <c r="B398" i="22"/>
  <c r="B392" i="22"/>
  <c r="B386" i="22"/>
  <c r="E399" i="22"/>
  <c r="F398" i="22"/>
  <c r="F399" i="22" s="1"/>
  <c r="E393" i="22"/>
  <c r="F392" i="22"/>
  <c r="F393" i="22" s="1"/>
  <c r="E387" i="22"/>
  <c r="F386" i="22"/>
  <c r="F387" i="22" s="1"/>
  <c r="C377" i="22" l="1"/>
  <c r="H2" i="31" l="1"/>
  <c r="K22" i="25"/>
  <c r="K23" i="25"/>
  <c r="K24" i="25"/>
  <c r="K25" i="25"/>
  <c r="K26" i="25"/>
  <c r="K27" i="25"/>
  <c r="K28" i="25"/>
  <c r="K29" i="25"/>
  <c r="K30" i="25"/>
  <c r="K31" i="25"/>
  <c r="K32" i="25"/>
  <c r="K33" i="25"/>
  <c r="K34" i="25"/>
  <c r="K35" i="25"/>
  <c r="K36" i="25"/>
  <c r="K37" i="25"/>
  <c r="K38" i="25"/>
  <c r="K39" i="25"/>
  <c r="K40" i="25"/>
  <c r="K41" i="25"/>
  <c r="K42" i="25"/>
  <c r="K43" i="25"/>
  <c r="K44" i="25"/>
  <c r="K45" i="25"/>
  <c r="K46" i="25"/>
  <c r="K47" i="25"/>
  <c r="K48" i="25"/>
  <c r="K49" i="25"/>
  <c r="K50" i="25"/>
  <c r="K51" i="25"/>
  <c r="K52" i="25"/>
  <c r="K53" i="25"/>
  <c r="K54" i="25"/>
  <c r="K55" i="25"/>
  <c r="K56" i="25"/>
  <c r="K57" i="25"/>
  <c r="K58" i="25"/>
  <c r="K59" i="25"/>
  <c r="K60" i="25"/>
  <c r="K61" i="25"/>
  <c r="K62" i="25"/>
  <c r="K63" i="25"/>
  <c r="K64" i="25"/>
  <c r="K65" i="25"/>
  <c r="K66" i="25"/>
  <c r="K67" i="25"/>
  <c r="K68" i="25"/>
  <c r="K69" i="25"/>
  <c r="K70" i="25"/>
  <c r="K71" i="25"/>
  <c r="K72" i="25"/>
  <c r="K73" i="25"/>
  <c r="K74" i="25"/>
  <c r="K75" i="25"/>
  <c r="K76" i="25"/>
  <c r="K77" i="25"/>
  <c r="K21" i="25"/>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G2" i="31" s="1"/>
  <c r="K69" i="24"/>
  <c r="K70" i="24"/>
  <c r="K71" i="24"/>
  <c r="K72" i="24"/>
  <c r="K73" i="24"/>
  <c r="K74" i="24"/>
  <c r="K75" i="24"/>
  <c r="K76" i="24"/>
  <c r="K19" i="24"/>
  <c r="F2" i="31"/>
  <c r="E2" i="31"/>
  <c r="D2" i="31"/>
  <c r="B2" i="31"/>
  <c r="I18" i="23" l="1"/>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17" i="23"/>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197" i="18"/>
  <c r="G198" i="18"/>
  <c r="G199" i="18"/>
  <c r="G200" i="18"/>
  <c r="G201" i="18"/>
  <c r="G202" i="18"/>
  <c r="G203" i="18"/>
  <c r="G204" i="18"/>
  <c r="G205" i="18"/>
  <c r="G206" i="18"/>
  <c r="G207" i="18"/>
  <c r="G208" i="18"/>
  <c r="G209" i="18"/>
  <c r="G210" i="18"/>
  <c r="G211" i="18"/>
  <c r="G212" i="18"/>
  <c r="G213" i="18"/>
  <c r="G214" i="18"/>
  <c r="G215" i="18"/>
  <c r="G216" i="18"/>
  <c r="G217" i="18"/>
  <c r="G218" i="18"/>
  <c r="G219" i="18"/>
  <c r="G220" i="18"/>
  <c r="G221" i="18"/>
  <c r="G222" i="18"/>
  <c r="G223" i="18"/>
  <c r="G224" i="18"/>
  <c r="G225" i="18"/>
  <c r="G226" i="18"/>
  <c r="G227" i="18"/>
  <c r="G228" i="18"/>
  <c r="G229" i="18"/>
  <c r="G230" i="18"/>
  <c r="G231" i="18"/>
  <c r="G232" i="18"/>
  <c r="G233" i="18"/>
  <c r="G234" i="18"/>
  <c r="G235" i="18"/>
  <c r="G236" i="18"/>
  <c r="G237" i="18"/>
  <c r="G238" i="18"/>
  <c r="G239" i="18"/>
  <c r="G240" i="18"/>
  <c r="G241" i="18"/>
  <c r="G242" i="18"/>
  <c r="G243" i="18"/>
  <c r="G244" i="18"/>
  <c r="G245" i="18"/>
  <c r="G246" i="18"/>
  <c r="G247" i="18"/>
  <c r="G248" i="18"/>
  <c r="G249" i="18"/>
  <c r="G250" i="18"/>
  <c r="G251" i="18"/>
  <c r="G252" i="18"/>
  <c r="G253" i="18"/>
  <c r="G254" i="18"/>
  <c r="G255" i="18"/>
  <c r="G256" i="18"/>
  <c r="G257" i="18"/>
  <c r="G258" i="18"/>
  <c r="G259" i="18"/>
  <c r="G260" i="18"/>
  <c r="G261" i="18"/>
  <c r="G262" i="18"/>
  <c r="G263" i="18"/>
  <c r="G264" i="18"/>
  <c r="G265" i="18"/>
  <c r="G266" i="18"/>
  <c r="G267" i="18"/>
  <c r="G268" i="18"/>
  <c r="G269" i="18"/>
  <c r="G270" i="18"/>
  <c r="G271" i="18"/>
  <c r="G272" i="18"/>
  <c r="G273" i="18"/>
  <c r="G274" i="18"/>
  <c r="G275" i="18"/>
  <c r="G276" i="18"/>
  <c r="G277" i="18"/>
  <c r="G278" i="18"/>
  <c r="G279" i="18"/>
  <c r="G280" i="18"/>
  <c r="G281" i="18"/>
  <c r="G282" i="18"/>
  <c r="G283" i="18"/>
  <c r="G284" i="18"/>
  <c r="G285" i="18"/>
  <c r="G286" i="18"/>
  <c r="G287" i="18"/>
  <c r="G288" i="18"/>
  <c r="G289" i="18"/>
  <c r="G290" i="18"/>
  <c r="G291" i="18"/>
  <c r="G292" i="18"/>
  <c r="G293" i="18"/>
  <c r="G294" i="18"/>
  <c r="G295" i="18"/>
  <c r="G296" i="18"/>
  <c r="G297" i="18"/>
  <c r="G298" i="18"/>
  <c r="G299" i="18"/>
  <c r="G300" i="18"/>
  <c r="G301" i="18"/>
  <c r="G302" i="18"/>
  <c r="G303" i="18"/>
  <c r="G304" i="18"/>
  <c r="G305" i="18"/>
  <c r="G306" i="18"/>
  <c r="G307" i="18"/>
  <c r="G308" i="18"/>
  <c r="G309" i="18"/>
  <c r="G310" i="18"/>
  <c r="G311" i="18"/>
  <c r="G312" i="18"/>
  <c r="G313" i="18"/>
  <c r="G314" i="18"/>
  <c r="G315" i="18"/>
  <c r="G316" i="18"/>
  <c r="G317" i="18"/>
  <c r="G318" i="18"/>
  <c r="G319" i="18"/>
  <c r="G320" i="18"/>
  <c r="G321" i="18"/>
  <c r="G322" i="18"/>
  <c r="G323" i="18"/>
  <c r="G324" i="18"/>
  <c r="G325" i="18"/>
  <c r="G326" i="18"/>
  <c r="G327" i="18"/>
  <c r="G328" i="18"/>
  <c r="G329" i="18"/>
  <c r="G330" i="18"/>
  <c r="G331" i="18"/>
  <c r="G332" i="18"/>
  <c r="G333" i="18"/>
  <c r="G334" i="18"/>
  <c r="G335" i="18"/>
  <c r="G336" i="18"/>
  <c r="G337" i="18"/>
  <c r="G338" i="18"/>
  <c r="G339" i="18"/>
  <c r="G340" i="18"/>
  <c r="G341" i="18"/>
  <c r="G342" i="18"/>
  <c r="G343" i="18"/>
  <c r="G344" i="18"/>
  <c r="G345" i="18"/>
  <c r="G346" i="18"/>
  <c r="G347" i="18"/>
  <c r="G348" i="18"/>
  <c r="G349" i="18"/>
  <c r="G350" i="18"/>
  <c r="G351" i="18"/>
  <c r="G352" i="18"/>
  <c r="G353" i="18"/>
  <c r="G354" i="18"/>
  <c r="G355" i="18"/>
  <c r="G356" i="18"/>
  <c r="G357" i="18"/>
  <c r="G358" i="18"/>
  <c r="G359" i="18"/>
  <c r="G360" i="18"/>
  <c r="G361" i="18"/>
  <c r="G362" i="18"/>
  <c r="G363" i="18"/>
  <c r="G364" i="18"/>
  <c r="G365" i="18"/>
  <c r="G366" i="18"/>
  <c r="G367" i="18"/>
  <c r="G368" i="18"/>
  <c r="G369" i="18"/>
  <c r="G370" i="18"/>
  <c r="G371" i="18"/>
  <c r="G372" i="18"/>
  <c r="G373" i="18"/>
  <c r="G374" i="18"/>
  <c r="G375" i="18"/>
  <c r="G376" i="18"/>
  <c r="G377" i="18"/>
  <c r="G378" i="18"/>
  <c r="G379" i="18"/>
  <c r="G380" i="18"/>
  <c r="G381" i="18"/>
  <c r="G382" i="18"/>
  <c r="G383" i="18"/>
  <c r="G384" i="18"/>
  <c r="G385" i="18"/>
  <c r="G386" i="18"/>
  <c r="G387" i="18"/>
  <c r="G388" i="18"/>
  <c r="G389" i="18"/>
  <c r="G390" i="18"/>
  <c r="G391" i="18"/>
  <c r="G392" i="18"/>
  <c r="G393" i="18"/>
  <c r="G394" i="18"/>
  <c r="G395" i="18"/>
  <c r="G396" i="18"/>
  <c r="G397" i="18"/>
  <c r="G398" i="18"/>
  <c r="G399" i="18"/>
  <c r="G2"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7" i="18"/>
  <c r="F238" i="18"/>
  <c r="F23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4" i="18"/>
  <c r="F355" i="18"/>
  <c r="F356" i="18"/>
  <c r="F357" i="18"/>
  <c r="F358" i="18"/>
  <c r="F359" i="18"/>
  <c r="F360" i="18"/>
  <c r="F361" i="18"/>
  <c r="F362" i="18"/>
  <c r="F363" i="18"/>
  <c r="F364" i="18"/>
  <c r="F365" i="18"/>
  <c r="F366" i="18"/>
  <c r="F367" i="18"/>
  <c r="F368" i="18"/>
  <c r="F369" i="18"/>
  <c r="F370" i="18"/>
  <c r="F371" i="18"/>
  <c r="F372" i="18"/>
  <c r="F373" i="18"/>
  <c r="F374" i="18"/>
  <c r="F375" i="18"/>
  <c r="F376" i="18"/>
  <c r="F377" i="18"/>
  <c r="F378" i="18"/>
  <c r="F379" i="18"/>
  <c r="F380" i="18"/>
  <c r="F381" i="18"/>
  <c r="F382" i="18"/>
  <c r="F383" i="18"/>
  <c r="F384" i="18"/>
  <c r="F385" i="18"/>
  <c r="F386" i="18"/>
  <c r="F387" i="18"/>
  <c r="F388" i="18"/>
  <c r="F389" i="18"/>
  <c r="F390" i="18"/>
  <c r="F391" i="18"/>
  <c r="F392" i="18"/>
  <c r="F393" i="18"/>
  <c r="F394" i="18"/>
  <c r="F395" i="18"/>
  <c r="F396" i="18"/>
  <c r="F397" i="18"/>
  <c r="F398" i="18"/>
  <c r="F399" i="18"/>
  <c r="F2" i="18"/>
  <c r="C18" i="23"/>
  <c r="C19" i="23"/>
  <c r="C20" i="23"/>
  <c r="C21" i="23"/>
  <c r="C22" i="23"/>
  <c r="C23" i="23"/>
  <c r="C24" i="23"/>
  <c r="C25" i="23"/>
  <c r="C26" i="23"/>
  <c r="C27" i="23"/>
  <c r="C28" i="23"/>
  <c r="C29" i="23"/>
  <c r="C30" i="23"/>
  <c r="C31" i="23"/>
  <c r="C32" i="23"/>
  <c r="C33" i="23"/>
  <c r="C34" i="23"/>
  <c r="C35" i="23"/>
  <c r="C36" i="23"/>
  <c r="C37" i="23"/>
  <c r="C38" i="23"/>
  <c r="C39" i="23"/>
  <c r="C40" i="23"/>
  <c r="C41" i="23"/>
  <c r="C42" i="23"/>
  <c r="C43" i="23"/>
  <c r="C44" i="23"/>
  <c r="C45" i="23"/>
  <c r="C46" i="23"/>
  <c r="C47" i="23"/>
  <c r="C48" i="23"/>
  <c r="C49" i="23"/>
  <c r="C50" i="23"/>
  <c r="C51" i="23"/>
  <c r="C17" i="23"/>
  <c r="C36" i="22" l="1"/>
  <c r="C42" i="22"/>
  <c r="L6" i="18" l="1"/>
  <c r="L14" i="18"/>
  <c r="L22" i="18"/>
  <c r="L30" i="18"/>
  <c r="L38" i="18"/>
  <c r="L46" i="18"/>
  <c r="L54" i="18"/>
  <c r="L62" i="18"/>
  <c r="L70" i="18"/>
  <c r="L78" i="18"/>
  <c r="L86" i="18"/>
  <c r="L94" i="18"/>
  <c r="L102" i="18"/>
  <c r="L110" i="18"/>
  <c r="L118" i="18"/>
  <c r="L126" i="18"/>
  <c r="L134" i="18"/>
  <c r="L142" i="18"/>
  <c r="L150" i="18"/>
  <c r="L158" i="18"/>
  <c r="L166" i="18"/>
  <c r="L174" i="18"/>
  <c r="L182" i="18"/>
  <c r="L190" i="18"/>
  <c r="L198" i="18"/>
  <c r="L206" i="18"/>
  <c r="L214" i="18"/>
  <c r="L222" i="18"/>
  <c r="L230" i="18"/>
  <c r="L238" i="18"/>
  <c r="L246" i="18"/>
  <c r="L254" i="18"/>
  <c r="L262" i="18"/>
  <c r="L270" i="18"/>
  <c r="L278" i="18"/>
  <c r="L286" i="18"/>
  <c r="L294" i="18"/>
  <c r="L302" i="18"/>
  <c r="L310" i="18"/>
  <c r="L318" i="18"/>
  <c r="L326" i="18"/>
  <c r="L334" i="18"/>
  <c r="L342" i="18"/>
  <c r="L346" i="18"/>
  <c r="L350" i="18"/>
  <c r="L354" i="18"/>
  <c r="L358" i="18"/>
  <c r="L362" i="18"/>
  <c r="L366" i="18"/>
  <c r="L370" i="18"/>
  <c r="L374" i="18"/>
  <c r="L378" i="18"/>
  <c r="L382" i="18"/>
  <c r="L386" i="18"/>
  <c r="L390" i="18"/>
  <c r="L394" i="18"/>
  <c r="L398"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K341" i="18"/>
  <c r="K342" i="18"/>
  <c r="K343"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J3" i="18"/>
  <c r="J5"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128" i="18"/>
  <c r="J129" i="18"/>
  <c r="J130" i="18"/>
  <c r="J131" i="18"/>
  <c r="J132" i="18"/>
  <c r="J133" i="18"/>
  <c r="J134" i="18"/>
  <c r="J135" i="18"/>
  <c r="J136" i="18"/>
  <c r="J137" i="18"/>
  <c r="J138" i="18"/>
  <c r="J139" i="18"/>
  <c r="J140" i="18"/>
  <c r="J141" i="18"/>
  <c r="J142" i="18"/>
  <c r="J143" i="18"/>
  <c r="J144" i="18"/>
  <c r="J145" i="18"/>
  <c r="J146" i="18"/>
  <c r="J147" i="18"/>
  <c r="J148" i="18"/>
  <c r="J149" i="18"/>
  <c r="J150" i="18"/>
  <c r="J151" i="18"/>
  <c r="J152" i="18"/>
  <c r="J153" i="18"/>
  <c r="J154" i="18"/>
  <c r="J155" i="18"/>
  <c r="J156" i="18"/>
  <c r="J157" i="18"/>
  <c r="J158" i="18"/>
  <c r="J159" i="18"/>
  <c r="J160" i="18"/>
  <c r="J161" i="18"/>
  <c r="J162" i="18"/>
  <c r="J163" i="18"/>
  <c r="J164" i="18"/>
  <c r="J165" i="18"/>
  <c r="J166" i="18"/>
  <c r="J167" i="18"/>
  <c r="J168" i="18"/>
  <c r="J169" i="18"/>
  <c r="J170" i="18"/>
  <c r="J171" i="18"/>
  <c r="J172" i="18"/>
  <c r="J173" i="18"/>
  <c r="J174" i="18"/>
  <c r="J175" i="18"/>
  <c r="J176" i="18"/>
  <c r="J177" i="18"/>
  <c r="J178" i="18"/>
  <c r="J179" i="18"/>
  <c r="J180" i="18"/>
  <c r="J181" i="18"/>
  <c r="J182" i="18"/>
  <c r="J183" i="18"/>
  <c r="J184" i="18"/>
  <c r="J185" i="18"/>
  <c r="J186" i="18"/>
  <c r="J187" i="18"/>
  <c r="J188" i="18"/>
  <c r="J189" i="18"/>
  <c r="J190" i="18"/>
  <c r="J191" i="18"/>
  <c r="J192" i="18"/>
  <c r="J193" i="18"/>
  <c r="J194" i="18"/>
  <c r="J195" i="18"/>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223" i="18"/>
  <c r="J224" i="18"/>
  <c r="J225" i="18"/>
  <c r="J226" i="18"/>
  <c r="J227" i="18"/>
  <c r="J228" i="18"/>
  <c r="J229" i="18"/>
  <c r="J230" i="18"/>
  <c r="J231" i="18"/>
  <c r="J232" i="18"/>
  <c r="J233" i="18"/>
  <c r="J234" i="18"/>
  <c r="J235" i="18"/>
  <c r="J236" i="18"/>
  <c r="J237" i="18"/>
  <c r="J238" i="18"/>
  <c r="J239" i="18"/>
  <c r="J240" i="18"/>
  <c r="J241" i="18"/>
  <c r="J242" i="18"/>
  <c r="J243" i="18"/>
  <c r="J244" i="18"/>
  <c r="J245" i="18"/>
  <c r="J246" i="18"/>
  <c r="J247" i="18"/>
  <c r="J248" i="18"/>
  <c r="J249" i="18"/>
  <c r="J250" i="18"/>
  <c r="J251" i="18"/>
  <c r="J252" i="18"/>
  <c r="J253" i="18"/>
  <c r="J254" i="18"/>
  <c r="J255" i="18"/>
  <c r="J256" i="18"/>
  <c r="J257" i="18"/>
  <c r="J258" i="18"/>
  <c r="J259" i="18"/>
  <c r="J260" i="18"/>
  <c r="J261" i="18"/>
  <c r="J262" i="18"/>
  <c r="J263" i="18"/>
  <c r="J264" i="18"/>
  <c r="J265" i="18"/>
  <c r="J266" i="18"/>
  <c r="J267" i="18"/>
  <c r="J268" i="18"/>
  <c r="J269" i="18"/>
  <c r="J270" i="18"/>
  <c r="J271" i="18"/>
  <c r="J272" i="18"/>
  <c r="J273" i="18"/>
  <c r="J274" i="18"/>
  <c r="J275" i="18"/>
  <c r="J276" i="18"/>
  <c r="J277" i="18"/>
  <c r="J278" i="18"/>
  <c r="J279" i="18"/>
  <c r="J280" i="18"/>
  <c r="J281" i="18"/>
  <c r="J282" i="18"/>
  <c r="J283" i="18"/>
  <c r="J284" i="18"/>
  <c r="J285" i="18"/>
  <c r="J286" i="18"/>
  <c r="J287" i="18"/>
  <c r="J288" i="18"/>
  <c r="J289" i="18"/>
  <c r="J290" i="18"/>
  <c r="J291" i="18"/>
  <c r="J292" i="18"/>
  <c r="J293" i="18"/>
  <c r="J294" i="18"/>
  <c r="J295" i="18"/>
  <c r="J296" i="18"/>
  <c r="J297" i="18"/>
  <c r="J298" i="18"/>
  <c r="J299" i="18"/>
  <c r="J300" i="18"/>
  <c r="J301" i="18"/>
  <c r="J302" i="18"/>
  <c r="J303" i="18"/>
  <c r="J304" i="18"/>
  <c r="J305" i="18"/>
  <c r="J306" i="18"/>
  <c r="J307" i="18"/>
  <c r="J308" i="18"/>
  <c r="J309" i="18"/>
  <c r="J310" i="18"/>
  <c r="J311" i="18"/>
  <c r="J312" i="18"/>
  <c r="J313" i="18"/>
  <c r="J314" i="18"/>
  <c r="J315" i="18"/>
  <c r="J316" i="18"/>
  <c r="J317" i="18"/>
  <c r="J318" i="18"/>
  <c r="J319" i="18"/>
  <c r="J320" i="18"/>
  <c r="J321" i="18"/>
  <c r="J322" i="18"/>
  <c r="J323" i="18"/>
  <c r="J324" i="18"/>
  <c r="J325" i="18"/>
  <c r="J326" i="18"/>
  <c r="J327" i="18"/>
  <c r="J328" i="18"/>
  <c r="J329" i="18"/>
  <c r="J330" i="18"/>
  <c r="J331" i="18"/>
  <c r="J332" i="18"/>
  <c r="J333" i="18"/>
  <c r="J334" i="18"/>
  <c r="J335" i="18"/>
  <c r="J336" i="18"/>
  <c r="J337" i="18"/>
  <c r="J338" i="18"/>
  <c r="J339" i="18"/>
  <c r="J340" i="18"/>
  <c r="J341" i="18"/>
  <c r="J342" i="18"/>
  <c r="J343" i="18"/>
  <c r="J344" i="18"/>
  <c r="J345" i="18"/>
  <c r="J346" i="18"/>
  <c r="J347" i="18"/>
  <c r="J348" i="18"/>
  <c r="J349" i="18"/>
  <c r="J350" i="18"/>
  <c r="J351" i="18"/>
  <c r="J352" i="18"/>
  <c r="J353" i="18"/>
  <c r="J354" i="18"/>
  <c r="J355" i="18"/>
  <c r="J356" i="18"/>
  <c r="J357" i="18"/>
  <c r="J358" i="18"/>
  <c r="J359" i="18"/>
  <c r="J360" i="18"/>
  <c r="J361" i="18"/>
  <c r="J362" i="18"/>
  <c r="J363" i="18"/>
  <c r="J364" i="18"/>
  <c r="J365" i="18"/>
  <c r="J366" i="18"/>
  <c r="J367" i="18"/>
  <c r="J368" i="18"/>
  <c r="J369" i="18"/>
  <c r="J370" i="18"/>
  <c r="J371" i="18"/>
  <c r="J372" i="18"/>
  <c r="J373" i="18"/>
  <c r="J374" i="18"/>
  <c r="J375" i="18"/>
  <c r="J376" i="18"/>
  <c r="J377" i="18"/>
  <c r="J378" i="18"/>
  <c r="J379" i="18"/>
  <c r="J380" i="18"/>
  <c r="J381" i="18"/>
  <c r="J382" i="18"/>
  <c r="J383" i="18"/>
  <c r="J384" i="18"/>
  <c r="J385" i="18"/>
  <c r="J386" i="18"/>
  <c r="J387" i="18"/>
  <c r="J388" i="18"/>
  <c r="J389" i="18"/>
  <c r="J390" i="18"/>
  <c r="J391" i="18"/>
  <c r="J392" i="18"/>
  <c r="J393" i="18"/>
  <c r="J394" i="18"/>
  <c r="J395" i="18"/>
  <c r="J396" i="18"/>
  <c r="J397" i="18"/>
  <c r="J398" i="18"/>
  <c r="J399" i="18"/>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I196" i="18"/>
  <c r="I197" i="18"/>
  <c r="I198" i="18"/>
  <c r="I199" i="18"/>
  <c r="I200" i="18"/>
  <c r="I201" i="18"/>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29" i="18"/>
  <c r="I230" i="18"/>
  <c r="I231" i="18"/>
  <c r="I232" i="18"/>
  <c r="I233" i="18"/>
  <c r="I234" i="18"/>
  <c r="I235" i="18"/>
  <c r="I236" i="18"/>
  <c r="I237" i="18"/>
  <c r="I238" i="18"/>
  <c r="I239" i="18"/>
  <c r="I240" i="18"/>
  <c r="I241" i="18"/>
  <c r="I242" i="18"/>
  <c r="I243" i="18"/>
  <c r="I244" i="18"/>
  <c r="I245" i="18"/>
  <c r="I246" i="18"/>
  <c r="I247" i="18"/>
  <c r="I248" i="18"/>
  <c r="I249" i="18"/>
  <c r="I250" i="18"/>
  <c r="I251" i="18"/>
  <c r="I252" i="18"/>
  <c r="I253" i="18"/>
  <c r="I254" i="18"/>
  <c r="I255" i="18"/>
  <c r="I256" i="18"/>
  <c r="I257" i="18"/>
  <c r="I258" i="18"/>
  <c r="I259" i="18"/>
  <c r="I260" i="18"/>
  <c r="I261" i="18"/>
  <c r="I262" i="18"/>
  <c r="I263" i="18"/>
  <c r="I264" i="18"/>
  <c r="I265" i="18"/>
  <c r="I266" i="18"/>
  <c r="I267" i="18"/>
  <c r="I268" i="18"/>
  <c r="I269" i="18"/>
  <c r="I270" i="18"/>
  <c r="I271" i="18"/>
  <c r="I272" i="18"/>
  <c r="I273" i="18"/>
  <c r="I274" i="18"/>
  <c r="I275" i="18"/>
  <c r="I276" i="18"/>
  <c r="I277" i="18"/>
  <c r="I278" i="18"/>
  <c r="I279" i="18"/>
  <c r="I280" i="18"/>
  <c r="I281" i="18"/>
  <c r="I282" i="18"/>
  <c r="I283" i="18"/>
  <c r="I284" i="18"/>
  <c r="I285" i="18"/>
  <c r="I286" i="18"/>
  <c r="I287" i="18"/>
  <c r="I288" i="18"/>
  <c r="I289" i="18"/>
  <c r="I290" i="18"/>
  <c r="I291" i="18"/>
  <c r="I292" i="18"/>
  <c r="I293" i="18"/>
  <c r="I294" i="18"/>
  <c r="I295" i="18"/>
  <c r="I296" i="18"/>
  <c r="I297" i="18"/>
  <c r="I298" i="18"/>
  <c r="I299" i="18"/>
  <c r="I300" i="18"/>
  <c r="I301" i="18"/>
  <c r="I302" i="18"/>
  <c r="I303" i="18"/>
  <c r="I304" i="18"/>
  <c r="I305" i="18"/>
  <c r="I306" i="18"/>
  <c r="I307" i="18"/>
  <c r="I308" i="18"/>
  <c r="I309" i="18"/>
  <c r="I310" i="18"/>
  <c r="I311" i="18"/>
  <c r="I312" i="18"/>
  <c r="I313" i="18"/>
  <c r="I314" i="18"/>
  <c r="I315" i="18"/>
  <c r="I316" i="18"/>
  <c r="I317" i="18"/>
  <c r="I318" i="18"/>
  <c r="I319" i="18"/>
  <c r="I320" i="18"/>
  <c r="I321" i="18"/>
  <c r="I322" i="18"/>
  <c r="I323" i="18"/>
  <c r="I324" i="18"/>
  <c r="I325" i="18"/>
  <c r="I326" i="18"/>
  <c r="I327" i="18"/>
  <c r="I328" i="18"/>
  <c r="I329" i="18"/>
  <c r="I330" i="18"/>
  <c r="I331" i="18"/>
  <c r="I332" i="18"/>
  <c r="I333" i="18"/>
  <c r="I334" i="18"/>
  <c r="I335" i="18"/>
  <c r="I336" i="18"/>
  <c r="I337" i="18"/>
  <c r="I338" i="18"/>
  <c r="I339" i="18"/>
  <c r="I340" i="18"/>
  <c r="I341" i="18"/>
  <c r="I342" i="18"/>
  <c r="I343" i="18"/>
  <c r="I344" i="18"/>
  <c r="I345" i="18"/>
  <c r="I346" i="18"/>
  <c r="I347" i="18"/>
  <c r="I348" i="18"/>
  <c r="I349" i="18"/>
  <c r="I350" i="18"/>
  <c r="I351" i="18"/>
  <c r="I352" i="18"/>
  <c r="I353" i="18"/>
  <c r="I354" i="18"/>
  <c r="I355" i="18"/>
  <c r="I356" i="18"/>
  <c r="I357" i="18"/>
  <c r="I358" i="18"/>
  <c r="I359" i="18"/>
  <c r="I360" i="18"/>
  <c r="I361" i="18"/>
  <c r="I362" i="18"/>
  <c r="I363" i="18"/>
  <c r="I364" i="18"/>
  <c r="I365" i="18"/>
  <c r="I366" i="18"/>
  <c r="I367" i="18"/>
  <c r="I368" i="18"/>
  <c r="I369" i="18"/>
  <c r="I370" i="18"/>
  <c r="I371" i="18"/>
  <c r="I372" i="18"/>
  <c r="I373" i="18"/>
  <c r="I374" i="18"/>
  <c r="I375" i="18"/>
  <c r="I376" i="18"/>
  <c r="I377" i="18"/>
  <c r="I378" i="18"/>
  <c r="I379" i="18"/>
  <c r="I380" i="18"/>
  <c r="I381" i="18"/>
  <c r="I382" i="18"/>
  <c r="I383" i="18"/>
  <c r="I384" i="18"/>
  <c r="I385" i="18"/>
  <c r="I386" i="18"/>
  <c r="I387" i="18"/>
  <c r="I388" i="18"/>
  <c r="I389" i="18"/>
  <c r="I390" i="18"/>
  <c r="I391" i="18"/>
  <c r="I392" i="18"/>
  <c r="I393" i="18"/>
  <c r="I394" i="18"/>
  <c r="I395" i="18"/>
  <c r="I396" i="18"/>
  <c r="I397" i="18"/>
  <c r="I398" i="18"/>
  <c r="I399" i="18"/>
  <c r="H3" i="18"/>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15" i="18"/>
  <c r="H316" i="18"/>
  <c r="H317" i="18"/>
  <c r="H318" i="18"/>
  <c r="H319" i="18"/>
  <c r="H320" i="18"/>
  <c r="H321" i="18"/>
  <c r="H322" i="18"/>
  <c r="H323" i="18"/>
  <c r="H324" i="18"/>
  <c r="H325" i="18"/>
  <c r="H326" i="18"/>
  <c r="H327" i="18"/>
  <c r="H328" i="18"/>
  <c r="H329" i="18"/>
  <c r="H330" i="18"/>
  <c r="H331" i="18"/>
  <c r="H332" i="18"/>
  <c r="H333" i="18"/>
  <c r="H334" i="18"/>
  <c r="H335" i="18"/>
  <c r="H336" i="18"/>
  <c r="H337" i="18"/>
  <c r="H338" i="18"/>
  <c r="H339" i="18"/>
  <c r="H340" i="18"/>
  <c r="H341" i="18"/>
  <c r="H342" i="18"/>
  <c r="H343" i="18"/>
  <c r="H344" i="18"/>
  <c r="H345" i="18"/>
  <c r="H346" i="18"/>
  <c r="H347" i="18"/>
  <c r="H348" i="18"/>
  <c r="H349" i="18"/>
  <c r="H350" i="18"/>
  <c r="H351" i="18"/>
  <c r="H352" i="18"/>
  <c r="H353" i="18"/>
  <c r="H354" i="18"/>
  <c r="H355" i="18"/>
  <c r="H356" i="18"/>
  <c r="H357" i="18"/>
  <c r="H358" i="18"/>
  <c r="H359" i="18"/>
  <c r="H360" i="18"/>
  <c r="H361" i="18"/>
  <c r="H362" i="18"/>
  <c r="H363" i="18"/>
  <c r="H364" i="18"/>
  <c r="H365" i="18"/>
  <c r="H366" i="18"/>
  <c r="H367" i="18"/>
  <c r="H368" i="18"/>
  <c r="H369" i="18"/>
  <c r="H370" i="18"/>
  <c r="H371" i="18"/>
  <c r="H372" i="18"/>
  <c r="H373" i="18"/>
  <c r="H374" i="18"/>
  <c r="H375" i="18"/>
  <c r="H376" i="18"/>
  <c r="H377" i="18"/>
  <c r="H378" i="18"/>
  <c r="H379" i="18"/>
  <c r="H380" i="18"/>
  <c r="H381" i="18"/>
  <c r="H382" i="18"/>
  <c r="H383" i="18"/>
  <c r="H384" i="18"/>
  <c r="H385" i="18"/>
  <c r="H386" i="18"/>
  <c r="H387" i="18"/>
  <c r="H388" i="18"/>
  <c r="H389" i="18"/>
  <c r="H390" i="18"/>
  <c r="H391" i="18"/>
  <c r="H392" i="18"/>
  <c r="H393" i="18"/>
  <c r="H394" i="18"/>
  <c r="H395" i="18"/>
  <c r="H396" i="18"/>
  <c r="H397" i="18"/>
  <c r="H398" i="18"/>
  <c r="H399" i="18"/>
  <c r="E3" i="18"/>
  <c r="L3" i="18" s="1"/>
  <c r="E4" i="18"/>
  <c r="L4" i="18" s="1"/>
  <c r="E5" i="18"/>
  <c r="L5" i="18" s="1"/>
  <c r="E6" i="18"/>
  <c r="E7" i="18"/>
  <c r="L7" i="18" s="1"/>
  <c r="E8" i="18"/>
  <c r="L8" i="18" s="1"/>
  <c r="E9" i="18"/>
  <c r="L9" i="18" s="1"/>
  <c r="E10" i="18"/>
  <c r="L10" i="18" s="1"/>
  <c r="E11" i="18"/>
  <c r="L11" i="18" s="1"/>
  <c r="E12" i="18"/>
  <c r="L12" i="18" s="1"/>
  <c r="E13" i="18"/>
  <c r="L13" i="18" s="1"/>
  <c r="E14" i="18"/>
  <c r="E15" i="18"/>
  <c r="L15" i="18" s="1"/>
  <c r="E16" i="18"/>
  <c r="L16" i="18" s="1"/>
  <c r="E17" i="18"/>
  <c r="L17" i="18" s="1"/>
  <c r="E18" i="18"/>
  <c r="L18" i="18" s="1"/>
  <c r="E19" i="18"/>
  <c r="L19" i="18" s="1"/>
  <c r="E20" i="18"/>
  <c r="L20" i="18" s="1"/>
  <c r="E21" i="18"/>
  <c r="L21" i="18" s="1"/>
  <c r="E22" i="18"/>
  <c r="E23" i="18"/>
  <c r="L23" i="18" s="1"/>
  <c r="E24" i="18"/>
  <c r="L24" i="18" s="1"/>
  <c r="E25" i="18"/>
  <c r="L25" i="18" s="1"/>
  <c r="E26" i="18"/>
  <c r="L26" i="18" s="1"/>
  <c r="E27" i="18"/>
  <c r="L27" i="18" s="1"/>
  <c r="E28" i="18"/>
  <c r="L28" i="18" s="1"/>
  <c r="E29" i="18"/>
  <c r="L29" i="18" s="1"/>
  <c r="E30" i="18"/>
  <c r="E31" i="18"/>
  <c r="L31" i="18" s="1"/>
  <c r="E32" i="18"/>
  <c r="L32" i="18" s="1"/>
  <c r="E33" i="18"/>
  <c r="L33" i="18" s="1"/>
  <c r="E34" i="18"/>
  <c r="L34" i="18" s="1"/>
  <c r="E35" i="18"/>
  <c r="L35" i="18" s="1"/>
  <c r="E36" i="18"/>
  <c r="L36" i="18" s="1"/>
  <c r="E37" i="18"/>
  <c r="L37" i="18" s="1"/>
  <c r="E38" i="18"/>
  <c r="E39" i="18"/>
  <c r="L39" i="18" s="1"/>
  <c r="E40" i="18"/>
  <c r="L40" i="18" s="1"/>
  <c r="E41" i="18"/>
  <c r="L41" i="18" s="1"/>
  <c r="E42" i="18"/>
  <c r="L42" i="18" s="1"/>
  <c r="E43" i="18"/>
  <c r="L43" i="18" s="1"/>
  <c r="E44" i="18"/>
  <c r="L44" i="18" s="1"/>
  <c r="E45" i="18"/>
  <c r="L45" i="18" s="1"/>
  <c r="E46" i="18"/>
  <c r="E47" i="18"/>
  <c r="L47" i="18" s="1"/>
  <c r="E48" i="18"/>
  <c r="L48" i="18" s="1"/>
  <c r="E49" i="18"/>
  <c r="L49" i="18" s="1"/>
  <c r="E50" i="18"/>
  <c r="L50" i="18" s="1"/>
  <c r="E51" i="18"/>
  <c r="L51" i="18" s="1"/>
  <c r="E52" i="18"/>
  <c r="L52" i="18" s="1"/>
  <c r="E53" i="18"/>
  <c r="L53" i="18" s="1"/>
  <c r="E54" i="18"/>
  <c r="E55" i="18"/>
  <c r="L55" i="18" s="1"/>
  <c r="E56" i="18"/>
  <c r="L56" i="18" s="1"/>
  <c r="E57" i="18"/>
  <c r="L57" i="18" s="1"/>
  <c r="E58" i="18"/>
  <c r="L58" i="18" s="1"/>
  <c r="E59" i="18"/>
  <c r="L59" i="18" s="1"/>
  <c r="E60" i="18"/>
  <c r="L60" i="18" s="1"/>
  <c r="E61" i="18"/>
  <c r="L61" i="18" s="1"/>
  <c r="E62" i="18"/>
  <c r="E63" i="18"/>
  <c r="L63" i="18" s="1"/>
  <c r="E64" i="18"/>
  <c r="L64" i="18" s="1"/>
  <c r="E65" i="18"/>
  <c r="L65" i="18" s="1"/>
  <c r="E66" i="18"/>
  <c r="L66" i="18" s="1"/>
  <c r="E67" i="18"/>
  <c r="L67" i="18" s="1"/>
  <c r="E68" i="18"/>
  <c r="L68" i="18" s="1"/>
  <c r="E69" i="18"/>
  <c r="L69" i="18" s="1"/>
  <c r="E70" i="18"/>
  <c r="E71" i="18"/>
  <c r="L71" i="18" s="1"/>
  <c r="E72" i="18"/>
  <c r="L72" i="18" s="1"/>
  <c r="E73" i="18"/>
  <c r="L73" i="18" s="1"/>
  <c r="E74" i="18"/>
  <c r="L74" i="18" s="1"/>
  <c r="E75" i="18"/>
  <c r="L75" i="18" s="1"/>
  <c r="E76" i="18"/>
  <c r="L76" i="18" s="1"/>
  <c r="E77" i="18"/>
  <c r="L77" i="18" s="1"/>
  <c r="E78" i="18"/>
  <c r="E79" i="18"/>
  <c r="L79" i="18" s="1"/>
  <c r="E80" i="18"/>
  <c r="L80" i="18" s="1"/>
  <c r="E81" i="18"/>
  <c r="L81" i="18" s="1"/>
  <c r="E82" i="18"/>
  <c r="L82" i="18" s="1"/>
  <c r="E83" i="18"/>
  <c r="L83" i="18" s="1"/>
  <c r="E84" i="18"/>
  <c r="L84" i="18" s="1"/>
  <c r="E85" i="18"/>
  <c r="L85" i="18" s="1"/>
  <c r="E86" i="18"/>
  <c r="E87" i="18"/>
  <c r="L87" i="18" s="1"/>
  <c r="E88" i="18"/>
  <c r="L88" i="18" s="1"/>
  <c r="E89" i="18"/>
  <c r="L89" i="18" s="1"/>
  <c r="E90" i="18"/>
  <c r="L90" i="18" s="1"/>
  <c r="E91" i="18"/>
  <c r="L91" i="18" s="1"/>
  <c r="E92" i="18"/>
  <c r="L92" i="18" s="1"/>
  <c r="E93" i="18"/>
  <c r="L93" i="18" s="1"/>
  <c r="E94" i="18"/>
  <c r="E95" i="18"/>
  <c r="L95" i="18" s="1"/>
  <c r="E96" i="18"/>
  <c r="L96" i="18" s="1"/>
  <c r="E97" i="18"/>
  <c r="L97" i="18" s="1"/>
  <c r="E98" i="18"/>
  <c r="L98" i="18" s="1"/>
  <c r="E99" i="18"/>
  <c r="L99" i="18" s="1"/>
  <c r="E100" i="18"/>
  <c r="L100" i="18" s="1"/>
  <c r="E101" i="18"/>
  <c r="L101" i="18" s="1"/>
  <c r="E102" i="18"/>
  <c r="E103" i="18"/>
  <c r="L103" i="18" s="1"/>
  <c r="E104" i="18"/>
  <c r="L104" i="18" s="1"/>
  <c r="E105" i="18"/>
  <c r="L105" i="18" s="1"/>
  <c r="E106" i="18"/>
  <c r="L106" i="18" s="1"/>
  <c r="E107" i="18"/>
  <c r="L107" i="18" s="1"/>
  <c r="E108" i="18"/>
  <c r="L108" i="18" s="1"/>
  <c r="E109" i="18"/>
  <c r="L109" i="18" s="1"/>
  <c r="E110" i="18"/>
  <c r="E111" i="18"/>
  <c r="L111" i="18" s="1"/>
  <c r="E112" i="18"/>
  <c r="L112" i="18" s="1"/>
  <c r="E113" i="18"/>
  <c r="L113" i="18" s="1"/>
  <c r="E114" i="18"/>
  <c r="L114" i="18" s="1"/>
  <c r="E115" i="18"/>
  <c r="L115" i="18" s="1"/>
  <c r="E116" i="18"/>
  <c r="L116" i="18" s="1"/>
  <c r="E117" i="18"/>
  <c r="L117" i="18" s="1"/>
  <c r="E118" i="18"/>
  <c r="E119" i="18"/>
  <c r="L119" i="18" s="1"/>
  <c r="E120" i="18"/>
  <c r="L120" i="18" s="1"/>
  <c r="E121" i="18"/>
  <c r="L121" i="18" s="1"/>
  <c r="E122" i="18"/>
  <c r="L122" i="18" s="1"/>
  <c r="E123" i="18"/>
  <c r="L123" i="18" s="1"/>
  <c r="E124" i="18"/>
  <c r="L124" i="18" s="1"/>
  <c r="E125" i="18"/>
  <c r="L125" i="18" s="1"/>
  <c r="E126" i="18"/>
  <c r="E127" i="18"/>
  <c r="L127" i="18" s="1"/>
  <c r="E128" i="18"/>
  <c r="L128" i="18" s="1"/>
  <c r="E129" i="18"/>
  <c r="L129" i="18" s="1"/>
  <c r="E130" i="18"/>
  <c r="L130" i="18" s="1"/>
  <c r="E131" i="18"/>
  <c r="L131" i="18" s="1"/>
  <c r="E132" i="18"/>
  <c r="L132" i="18" s="1"/>
  <c r="E133" i="18"/>
  <c r="L133" i="18" s="1"/>
  <c r="E134" i="18"/>
  <c r="E135" i="18"/>
  <c r="L135" i="18" s="1"/>
  <c r="E136" i="18"/>
  <c r="L136" i="18" s="1"/>
  <c r="E137" i="18"/>
  <c r="L137" i="18" s="1"/>
  <c r="E138" i="18"/>
  <c r="L138" i="18" s="1"/>
  <c r="E139" i="18"/>
  <c r="L139" i="18" s="1"/>
  <c r="E140" i="18"/>
  <c r="L140" i="18" s="1"/>
  <c r="E141" i="18"/>
  <c r="L141" i="18" s="1"/>
  <c r="E142" i="18"/>
  <c r="E143" i="18"/>
  <c r="L143" i="18" s="1"/>
  <c r="E144" i="18"/>
  <c r="L144" i="18" s="1"/>
  <c r="E145" i="18"/>
  <c r="L145" i="18" s="1"/>
  <c r="E146" i="18"/>
  <c r="L146" i="18" s="1"/>
  <c r="E147" i="18"/>
  <c r="L147" i="18" s="1"/>
  <c r="E148" i="18"/>
  <c r="L148" i="18" s="1"/>
  <c r="E149" i="18"/>
  <c r="L149" i="18" s="1"/>
  <c r="E150" i="18"/>
  <c r="E151" i="18"/>
  <c r="L151" i="18" s="1"/>
  <c r="E152" i="18"/>
  <c r="L152" i="18" s="1"/>
  <c r="E153" i="18"/>
  <c r="L153" i="18" s="1"/>
  <c r="E154" i="18"/>
  <c r="L154" i="18" s="1"/>
  <c r="E155" i="18"/>
  <c r="L155" i="18" s="1"/>
  <c r="E156" i="18"/>
  <c r="L156" i="18" s="1"/>
  <c r="E157" i="18"/>
  <c r="L157" i="18" s="1"/>
  <c r="E158" i="18"/>
  <c r="E159" i="18"/>
  <c r="L159" i="18" s="1"/>
  <c r="E160" i="18"/>
  <c r="L160" i="18" s="1"/>
  <c r="E161" i="18"/>
  <c r="L161" i="18" s="1"/>
  <c r="E162" i="18"/>
  <c r="L162" i="18" s="1"/>
  <c r="E163" i="18"/>
  <c r="L163" i="18" s="1"/>
  <c r="E164" i="18"/>
  <c r="L164" i="18" s="1"/>
  <c r="E165" i="18"/>
  <c r="L165" i="18" s="1"/>
  <c r="E166" i="18"/>
  <c r="E167" i="18"/>
  <c r="L167" i="18" s="1"/>
  <c r="E168" i="18"/>
  <c r="L168" i="18" s="1"/>
  <c r="E169" i="18"/>
  <c r="L169" i="18" s="1"/>
  <c r="E170" i="18"/>
  <c r="L170" i="18" s="1"/>
  <c r="E171" i="18"/>
  <c r="L171" i="18" s="1"/>
  <c r="E172" i="18"/>
  <c r="L172" i="18" s="1"/>
  <c r="E173" i="18"/>
  <c r="L173" i="18" s="1"/>
  <c r="E174" i="18"/>
  <c r="E175" i="18"/>
  <c r="L175" i="18" s="1"/>
  <c r="E176" i="18"/>
  <c r="L176" i="18" s="1"/>
  <c r="E177" i="18"/>
  <c r="L177" i="18" s="1"/>
  <c r="E178" i="18"/>
  <c r="L178" i="18" s="1"/>
  <c r="E179" i="18"/>
  <c r="L179" i="18" s="1"/>
  <c r="E180" i="18"/>
  <c r="L180" i="18" s="1"/>
  <c r="E181" i="18"/>
  <c r="L181" i="18" s="1"/>
  <c r="E182" i="18"/>
  <c r="E183" i="18"/>
  <c r="L183" i="18" s="1"/>
  <c r="E184" i="18"/>
  <c r="L184" i="18" s="1"/>
  <c r="E185" i="18"/>
  <c r="L185" i="18" s="1"/>
  <c r="E186" i="18"/>
  <c r="L186" i="18" s="1"/>
  <c r="E187" i="18"/>
  <c r="L187" i="18" s="1"/>
  <c r="E188" i="18"/>
  <c r="L188" i="18" s="1"/>
  <c r="E189" i="18"/>
  <c r="L189" i="18" s="1"/>
  <c r="E190" i="18"/>
  <c r="E191" i="18"/>
  <c r="L191" i="18" s="1"/>
  <c r="E192" i="18"/>
  <c r="L192" i="18" s="1"/>
  <c r="E193" i="18"/>
  <c r="L193" i="18" s="1"/>
  <c r="E194" i="18"/>
  <c r="L194" i="18" s="1"/>
  <c r="E195" i="18"/>
  <c r="L195" i="18" s="1"/>
  <c r="E196" i="18"/>
  <c r="L196" i="18" s="1"/>
  <c r="E197" i="18"/>
  <c r="L197" i="18" s="1"/>
  <c r="E198" i="18"/>
  <c r="E199" i="18"/>
  <c r="L199" i="18" s="1"/>
  <c r="E200" i="18"/>
  <c r="L200" i="18" s="1"/>
  <c r="E201" i="18"/>
  <c r="L201" i="18" s="1"/>
  <c r="E202" i="18"/>
  <c r="L202" i="18" s="1"/>
  <c r="E203" i="18"/>
  <c r="L203" i="18" s="1"/>
  <c r="E204" i="18"/>
  <c r="L204" i="18" s="1"/>
  <c r="E205" i="18"/>
  <c r="L205" i="18" s="1"/>
  <c r="E206" i="18"/>
  <c r="E207" i="18"/>
  <c r="L207" i="18" s="1"/>
  <c r="E208" i="18"/>
  <c r="L208" i="18" s="1"/>
  <c r="E209" i="18"/>
  <c r="L209" i="18" s="1"/>
  <c r="E210" i="18"/>
  <c r="L210" i="18" s="1"/>
  <c r="E211" i="18"/>
  <c r="L211" i="18" s="1"/>
  <c r="E212" i="18"/>
  <c r="L212" i="18" s="1"/>
  <c r="E213" i="18"/>
  <c r="L213" i="18" s="1"/>
  <c r="E214" i="18"/>
  <c r="E215" i="18"/>
  <c r="L215" i="18" s="1"/>
  <c r="E216" i="18"/>
  <c r="L216" i="18" s="1"/>
  <c r="E217" i="18"/>
  <c r="L217" i="18" s="1"/>
  <c r="E218" i="18"/>
  <c r="L218" i="18" s="1"/>
  <c r="E219" i="18"/>
  <c r="L219" i="18" s="1"/>
  <c r="E220" i="18"/>
  <c r="L220" i="18" s="1"/>
  <c r="E221" i="18"/>
  <c r="L221" i="18" s="1"/>
  <c r="E222" i="18"/>
  <c r="E223" i="18"/>
  <c r="L223" i="18" s="1"/>
  <c r="E224" i="18"/>
  <c r="L224" i="18" s="1"/>
  <c r="E225" i="18"/>
  <c r="L225" i="18" s="1"/>
  <c r="E226" i="18"/>
  <c r="L226" i="18" s="1"/>
  <c r="E227" i="18"/>
  <c r="L227" i="18" s="1"/>
  <c r="E228" i="18"/>
  <c r="L228" i="18" s="1"/>
  <c r="E229" i="18"/>
  <c r="L229" i="18" s="1"/>
  <c r="E230" i="18"/>
  <c r="E231" i="18"/>
  <c r="L231" i="18" s="1"/>
  <c r="E232" i="18"/>
  <c r="L232" i="18" s="1"/>
  <c r="E233" i="18"/>
  <c r="L233" i="18" s="1"/>
  <c r="E234" i="18"/>
  <c r="L234" i="18" s="1"/>
  <c r="E235" i="18"/>
  <c r="L235" i="18" s="1"/>
  <c r="E236" i="18"/>
  <c r="L236" i="18" s="1"/>
  <c r="E237" i="18"/>
  <c r="L237" i="18" s="1"/>
  <c r="E238" i="18"/>
  <c r="E239" i="18"/>
  <c r="L239" i="18" s="1"/>
  <c r="E240" i="18"/>
  <c r="L240" i="18" s="1"/>
  <c r="E241" i="18"/>
  <c r="L241" i="18" s="1"/>
  <c r="E242" i="18"/>
  <c r="L242" i="18" s="1"/>
  <c r="E243" i="18"/>
  <c r="L243" i="18" s="1"/>
  <c r="E244" i="18"/>
  <c r="L244" i="18" s="1"/>
  <c r="E245" i="18"/>
  <c r="L245" i="18" s="1"/>
  <c r="E246" i="18"/>
  <c r="E247" i="18"/>
  <c r="L247" i="18" s="1"/>
  <c r="E248" i="18"/>
  <c r="L248" i="18" s="1"/>
  <c r="E249" i="18"/>
  <c r="L249" i="18" s="1"/>
  <c r="E250" i="18"/>
  <c r="L250" i="18" s="1"/>
  <c r="E251" i="18"/>
  <c r="L251" i="18" s="1"/>
  <c r="E252" i="18"/>
  <c r="L252" i="18" s="1"/>
  <c r="E253" i="18"/>
  <c r="L253" i="18" s="1"/>
  <c r="E254" i="18"/>
  <c r="E255" i="18"/>
  <c r="L255" i="18" s="1"/>
  <c r="E256" i="18"/>
  <c r="L256" i="18" s="1"/>
  <c r="E257" i="18"/>
  <c r="L257" i="18" s="1"/>
  <c r="E258" i="18"/>
  <c r="L258" i="18" s="1"/>
  <c r="E259" i="18"/>
  <c r="L259" i="18" s="1"/>
  <c r="E260" i="18"/>
  <c r="L260" i="18" s="1"/>
  <c r="E261" i="18"/>
  <c r="L261" i="18" s="1"/>
  <c r="E262" i="18"/>
  <c r="E263" i="18"/>
  <c r="L263" i="18" s="1"/>
  <c r="E264" i="18"/>
  <c r="L264" i="18" s="1"/>
  <c r="E265" i="18"/>
  <c r="L265" i="18" s="1"/>
  <c r="E266" i="18"/>
  <c r="L266" i="18" s="1"/>
  <c r="E267" i="18"/>
  <c r="L267" i="18" s="1"/>
  <c r="E268" i="18"/>
  <c r="L268" i="18" s="1"/>
  <c r="E269" i="18"/>
  <c r="L269" i="18" s="1"/>
  <c r="E270" i="18"/>
  <c r="E271" i="18"/>
  <c r="L271" i="18" s="1"/>
  <c r="E272" i="18"/>
  <c r="L272" i="18" s="1"/>
  <c r="E273" i="18"/>
  <c r="L273" i="18" s="1"/>
  <c r="E274" i="18"/>
  <c r="L274" i="18" s="1"/>
  <c r="E275" i="18"/>
  <c r="L275" i="18" s="1"/>
  <c r="E276" i="18"/>
  <c r="L276" i="18" s="1"/>
  <c r="E277" i="18"/>
  <c r="L277" i="18" s="1"/>
  <c r="E278" i="18"/>
  <c r="E279" i="18"/>
  <c r="L279" i="18" s="1"/>
  <c r="E280" i="18"/>
  <c r="L280" i="18" s="1"/>
  <c r="E281" i="18"/>
  <c r="L281" i="18" s="1"/>
  <c r="E282" i="18"/>
  <c r="L282" i="18" s="1"/>
  <c r="E283" i="18"/>
  <c r="L283" i="18" s="1"/>
  <c r="E284" i="18"/>
  <c r="L284" i="18" s="1"/>
  <c r="E285" i="18"/>
  <c r="L285" i="18" s="1"/>
  <c r="E286" i="18"/>
  <c r="E287" i="18"/>
  <c r="L287" i="18" s="1"/>
  <c r="E288" i="18"/>
  <c r="L288" i="18" s="1"/>
  <c r="E289" i="18"/>
  <c r="L289" i="18" s="1"/>
  <c r="E290" i="18"/>
  <c r="L290" i="18" s="1"/>
  <c r="E291" i="18"/>
  <c r="L291" i="18" s="1"/>
  <c r="E292" i="18"/>
  <c r="L292" i="18" s="1"/>
  <c r="E293" i="18"/>
  <c r="L293" i="18" s="1"/>
  <c r="E294" i="18"/>
  <c r="E295" i="18"/>
  <c r="L295" i="18" s="1"/>
  <c r="E296" i="18"/>
  <c r="L296" i="18" s="1"/>
  <c r="E297" i="18"/>
  <c r="L297" i="18" s="1"/>
  <c r="E298" i="18"/>
  <c r="L298" i="18" s="1"/>
  <c r="E299" i="18"/>
  <c r="L299" i="18" s="1"/>
  <c r="E300" i="18"/>
  <c r="L300" i="18" s="1"/>
  <c r="E301" i="18"/>
  <c r="L301" i="18" s="1"/>
  <c r="E302" i="18"/>
  <c r="E303" i="18"/>
  <c r="L303" i="18" s="1"/>
  <c r="E304" i="18"/>
  <c r="L304" i="18" s="1"/>
  <c r="E305" i="18"/>
  <c r="L305" i="18" s="1"/>
  <c r="E306" i="18"/>
  <c r="L306" i="18" s="1"/>
  <c r="E307" i="18"/>
  <c r="L307" i="18" s="1"/>
  <c r="E308" i="18"/>
  <c r="L308" i="18" s="1"/>
  <c r="E309" i="18"/>
  <c r="L309" i="18" s="1"/>
  <c r="E310" i="18"/>
  <c r="E311" i="18"/>
  <c r="L311" i="18" s="1"/>
  <c r="E312" i="18"/>
  <c r="L312" i="18" s="1"/>
  <c r="E313" i="18"/>
  <c r="L313" i="18" s="1"/>
  <c r="E314" i="18"/>
  <c r="L314" i="18" s="1"/>
  <c r="E315" i="18"/>
  <c r="L315" i="18" s="1"/>
  <c r="E316" i="18"/>
  <c r="L316" i="18" s="1"/>
  <c r="E317" i="18"/>
  <c r="L317" i="18" s="1"/>
  <c r="E318" i="18"/>
  <c r="E319" i="18"/>
  <c r="L319" i="18" s="1"/>
  <c r="E320" i="18"/>
  <c r="L320" i="18" s="1"/>
  <c r="E321" i="18"/>
  <c r="L321" i="18" s="1"/>
  <c r="E322" i="18"/>
  <c r="L322" i="18" s="1"/>
  <c r="E323" i="18"/>
  <c r="L323" i="18" s="1"/>
  <c r="E324" i="18"/>
  <c r="L324" i="18" s="1"/>
  <c r="E325" i="18"/>
  <c r="L325" i="18" s="1"/>
  <c r="E326" i="18"/>
  <c r="E327" i="18"/>
  <c r="L327" i="18" s="1"/>
  <c r="E328" i="18"/>
  <c r="L328" i="18" s="1"/>
  <c r="E329" i="18"/>
  <c r="L329" i="18" s="1"/>
  <c r="E330" i="18"/>
  <c r="L330" i="18" s="1"/>
  <c r="E331" i="18"/>
  <c r="L331" i="18" s="1"/>
  <c r="E332" i="18"/>
  <c r="L332" i="18" s="1"/>
  <c r="E333" i="18"/>
  <c r="L333" i="18" s="1"/>
  <c r="E334" i="18"/>
  <c r="E335" i="18"/>
  <c r="L335" i="18" s="1"/>
  <c r="E336" i="18"/>
  <c r="L336" i="18" s="1"/>
  <c r="E337" i="18"/>
  <c r="L337" i="18" s="1"/>
  <c r="E338" i="18"/>
  <c r="L338" i="18" s="1"/>
  <c r="E339" i="18"/>
  <c r="L339" i="18" s="1"/>
  <c r="E340" i="18"/>
  <c r="L340" i="18" s="1"/>
  <c r="E341" i="18"/>
  <c r="L341" i="18" s="1"/>
  <c r="E342" i="18"/>
  <c r="E343" i="18"/>
  <c r="L343" i="18" s="1"/>
  <c r="E344" i="18"/>
  <c r="L344" i="18" s="1"/>
  <c r="E345" i="18"/>
  <c r="L345" i="18" s="1"/>
  <c r="E346" i="18"/>
  <c r="E347" i="18"/>
  <c r="L347" i="18" s="1"/>
  <c r="E348" i="18"/>
  <c r="L348" i="18" s="1"/>
  <c r="E349" i="18"/>
  <c r="L349" i="18" s="1"/>
  <c r="E350" i="18"/>
  <c r="E351" i="18"/>
  <c r="L351" i="18" s="1"/>
  <c r="E352" i="18"/>
  <c r="L352" i="18" s="1"/>
  <c r="E353" i="18"/>
  <c r="L353" i="18" s="1"/>
  <c r="E354" i="18"/>
  <c r="E355" i="18"/>
  <c r="L355" i="18" s="1"/>
  <c r="E356" i="18"/>
  <c r="L356" i="18" s="1"/>
  <c r="E357" i="18"/>
  <c r="L357" i="18" s="1"/>
  <c r="E358" i="18"/>
  <c r="E359" i="18"/>
  <c r="L359" i="18" s="1"/>
  <c r="E360" i="18"/>
  <c r="L360" i="18" s="1"/>
  <c r="E361" i="18"/>
  <c r="L361" i="18" s="1"/>
  <c r="E362" i="18"/>
  <c r="E363" i="18"/>
  <c r="L363" i="18" s="1"/>
  <c r="E364" i="18"/>
  <c r="L364" i="18" s="1"/>
  <c r="E365" i="18"/>
  <c r="L365" i="18" s="1"/>
  <c r="E366" i="18"/>
  <c r="E367" i="18"/>
  <c r="L367" i="18" s="1"/>
  <c r="E368" i="18"/>
  <c r="L368" i="18" s="1"/>
  <c r="E369" i="18"/>
  <c r="L369" i="18" s="1"/>
  <c r="E370" i="18"/>
  <c r="E371" i="18"/>
  <c r="L371" i="18" s="1"/>
  <c r="E372" i="18"/>
  <c r="L372" i="18" s="1"/>
  <c r="E373" i="18"/>
  <c r="L373" i="18" s="1"/>
  <c r="E374" i="18"/>
  <c r="E375" i="18"/>
  <c r="L375" i="18" s="1"/>
  <c r="E376" i="18"/>
  <c r="L376" i="18" s="1"/>
  <c r="E377" i="18"/>
  <c r="L377" i="18" s="1"/>
  <c r="E378" i="18"/>
  <c r="E379" i="18"/>
  <c r="L379" i="18" s="1"/>
  <c r="E380" i="18"/>
  <c r="L380" i="18" s="1"/>
  <c r="E381" i="18"/>
  <c r="L381" i="18" s="1"/>
  <c r="E382" i="18"/>
  <c r="E383" i="18"/>
  <c r="L383" i="18" s="1"/>
  <c r="E384" i="18"/>
  <c r="L384" i="18" s="1"/>
  <c r="E385" i="18"/>
  <c r="L385" i="18" s="1"/>
  <c r="E386" i="18"/>
  <c r="E387" i="18"/>
  <c r="L387" i="18" s="1"/>
  <c r="E388" i="18"/>
  <c r="L388" i="18" s="1"/>
  <c r="E389" i="18"/>
  <c r="L389" i="18" s="1"/>
  <c r="E390" i="18"/>
  <c r="E391" i="18"/>
  <c r="L391" i="18" s="1"/>
  <c r="E392" i="18"/>
  <c r="L392" i="18" s="1"/>
  <c r="E393" i="18"/>
  <c r="L393" i="18" s="1"/>
  <c r="E394" i="18"/>
  <c r="E395" i="18"/>
  <c r="L395" i="18" s="1"/>
  <c r="E396" i="18"/>
  <c r="L396" i="18" s="1"/>
  <c r="E397" i="18"/>
  <c r="L397" i="18" s="1"/>
  <c r="E398" i="18"/>
  <c r="E399" i="18"/>
  <c r="L399" i="18" s="1"/>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127" i="18"/>
  <c r="D128"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75" i="18"/>
  <c r="D176" i="18"/>
  <c r="D177" i="18"/>
  <c r="D178" i="18"/>
  <c r="D179" i="18"/>
  <c r="D180" i="18"/>
  <c r="D181" i="18"/>
  <c r="D182" i="18"/>
  <c r="D183" i="18"/>
  <c r="D184" i="18"/>
  <c r="D185" i="18"/>
  <c r="D186" i="18"/>
  <c r="D187" i="18"/>
  <c r="D188" i="18"/>
  <c r="D189" i="18"/>
  <c r="D190" i="18"/>
  <c r="D191" i="18"/>
  <c r="D192" i="18"/>
  <c r="D193" i="18"/>
  <c r="D194" i="18"/>
  <c r="D195" i="18"/>
  <c r="D196" i="18"/>
  <c r="D197" i="18"/>
  <c r="D198" i="18"/>
  <c r="D199" i="18"/>
  <c r="D200" i="18"/>
  <c r="D201" i="18"/>
  <c r="D202" i="18"/>
  <c r="D203" i="18"/>
  <c r="D204" i="18"/>
  <c r="D205" i="18"/>
  <c r="D206" i="18"/>
  <c r="D207" i="18"/>
  <c r="D208" i="18"/>
  <c r="D209" i="18"/>
  <c r="D210" i="18"/>
  <c r="D211" i="18"/>
  <c r="D212" i="18"/>
  <c r="D213" i="18"/>
  <c r="D214" i="18"/>
  <c r="D215" i="18"/>
  <c r="D216" i="18"/>
  <c r="D217" i="18"/>
  <c r="D218" i="18"/>
  <c r="D219" i="18"/>
  <c r="D220" i="18"/>
  <c r="D221" i="18"/>
  <c r="D222" i="18"/>
  <c r="D223" i="18"/>
  <c r="D224" i="18"/>
  <c r="D225" i="18"/>
  <c r="D226" i="18"/>
  <c r="D227" i="18"/>
  <c r="D228" i="18"/>
  <c r="D229" i="18"/>
  <c r="D230" i="18"/>
  <c r="D231" i="18"/>
  <c r="D232" i="18"/>
  <c r="D233" i="18"/>
  <c r="D234" i="18"/>
  <c r="D235" i="18"/>
  <c r="D236" i="18"/>
  <c r="D237" i="18"/>
  <c r="D238" i="18"/>
  <c r="D239" i="18"/>
  <c r="D240" i="18"/>
  <c r="D241" i="18"/>
  <c r="D242" i="18"/>
  <c r="D243" i="18"/>
  <c r="D244" i="18"/>
  <c r="D245" i="18"/>
  <c r="D246" i="18"/>
  <c r="D247" i="18"/>
  <c r="D248" i="18"/>
  <c r="D249" i="18"/>
  <c r="D250" i="18"/>
  <c r="D251" i="18"/>
  <c r="D252" i="18"/>
  <c r="D253" i="18"/>
  <c r="D254" i="18"/>
  <c r="D255" i="18"/>
  <c r="D256" i="18"/>
  <c r="D257" i="18"/>
  <c r="D258" i="18"/>
  <c r="D259" i="18"/>
  <c r="D260" i="18"/>
  <c r="D261" i="18"/>
  <c r="D262" i="18"/>
  <c r="D263" i="18"/>
  <c r="D264" i="18"/>
  <c r="D265" i="18"/>
  <c r="D266" i="18"/>
  <c r="D267" i="18"/>
  <c r="D268" i="18"/>
  <c r="D269" i="18"/>
  <c r="D270" i="18"/>
  <c r="D271" i="18"/>
  <c r="D272" i="18"/>
  <c r="D273" i="18"/>
  <c r="D274" i="18"/>
  <c r="D275" i="18"/>
  <c r="D276" i="18"/>
  <c r="D277" i="18"/>
  <c r="D278" i="18"/>
  <c r="D279" i="18"/>
  <c r="D280" i="18"/>
  <c r="D281" i="18"/>
  <c r="D282" i="18"/>
  <c r="D283" i="18"/>
  <c r="D284" i="18"/>
  <c r="D285" i="18"/>
  <c r="D286" i="18"/>
  <c r="D287" i="18"/>
  <c r="D288" i="18"/>
  <c r="D289" i="18"/>
  <c r="D290" i="18"/>
  <c r="D291" i="18"/>
  <c r="D292" i="18"/>
  <c r="D293" i="18"/>
  <c r="D294" i="18"/>
  <c r="D295" i="18"/>
  <c r="D296" i="18"/>
  <c r="D297" i="18"/>
  <c r="D298" i="18"/>
  <c r="D299" i="18"/>
  <c r="D300" i="18"/>
  <c r="D301" i="18"/>
  <c r="D302" i="18"/>
  <c r="D303" i="18"/>
  <c r="D304" i="18"/>
  <c r="D305" i="18"/>
  <c r="D306" i="18"/>
  <c r="D307" i="18"/>
  <c r="D308" i="18"/>
  <c r="D309" i="18"/>
  <c r="D310" i="18"/>
  <c r="D311" i="18"/>
  <c r="D312" i="18"/>
  <c r="D313" i="18"/>
  <c r="D314" i="18"/>
  <c r="D315" i="18"/>
  <c r="D316" i="18"/>
  <c r="D317" i="18"/>
  <c r="D318" i="18"/>
  <c r="D319" i="18"/>
  <c r="D320" i="18"/>
  <c r="D321" i="18"/>
  <c r="D322" i="18"/>
  <c r="D323" i="18"/>
  <c r="D324" i="18"/>
  <c r="D325" i="18"/>
  <c r="D326" i="18"/>
  <c r="D327" i="18"/>
  <c r="D328" i="18"/>
  <c r="D329" i="18"/>
  <c r="D330" i="18"/>
  <c r="D331" i="18"/>
  <c r="D332" i="18"/>
  <c r="D333" i="18"/>
  <c r="D334" i="18"/>
  <c r="D335" i="18"/>
  <c r="D336" i="18"/>
  <c r="D337" i="18"/>
  <c r="D338" i="18"/>
  <c r="D339" i="18"/>
  <c r="D340" i="18"/>
  <c r="D341" i="18"/>
  <c r="D342" i="18"/>
  <c r="D343" i="18"/>
  <c r="D344" i="18"/>
  <c r="D345" i="18"/>
  <c r="D346" i="18"/>
  <c r="D347" i="18"/>
  <c r="D348" i="18"/>
  <c r="D349" i="18"/>
  <c r="D350" i="18"/>
  <c r="D351" i="18"/>
  <c r="D352" i="18"/>
  <c r="D353" i="18"/>
  <c r="D354" i="18"/>
  <c r="D355" i="18"/>
  <c r="D356" i="18"/>
  <c r="D357" i="18"/>
  <c r="D358" i="18"/>
  <c r="D359" i="18"/>
  <c r="D360" i="18"/>
  <c r="D361" i="18"/>
  <c r="D362" i="18"/>
  <c r="D363" i="18"/>
  <c r="D364" i="18"/>
  <c r="D365" i="18"/>
  <c r="D366" i="18"/>
  <c r="D367" i="18"/>
  <c r="D368" i="18"/>
  <c r="D369" i="18"/>
  <c r="D370" i="18"/>
  <c r="D371" i="18"/>
  <c r="D372" i="18"/>
  <c r="D373" i="18"/>
  <c r="D374" i="18"/>
  <c r="D375" i="18"/>
  <c r="D376" i="18"/>
  <c r="D377" i="18"/>
  <c r="D378" i="18"/>
  <c r="D379" i="18"/>
  <c r="D380" i="18"/>
  <c r="D381" i="18"/>
  <c r="D382" i="18"/>
  <c r="D383" i="18"/>
  <c r="D384" i="18"/>
  <c r="D385" i="18"/>
  <c r="D386" i="18"/>
  <c r="D387" i="18"/>
  <c r="D388" i="18"/>
  <c r="D389" i="18"/>
  <c r="D390" i="18"/>
  <c r="D391" i="18"/>
  <c r="D392" i="18"/>
  <c r="D393" i="18"/>
  <c r="D394" i="18"/>
  <c r="D395" i="18"/>
  <c r="D396" i="18"/>
  <c r="D397" i="18"/>
  <c r="D398" i="18"/>
  <c r="D399"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22" i="18"/>
  <c r="C223" i="18"/>
  <c r="C224" i="18"/>
  <c r="C225" i="18"/>
  <c r="C226" i="18"/>
  <c r="C227" i="18"/>
  <c r="C228" i="18"/>
  <c r="C229" i="18"/>
  <c r="C230" i="18"/>
  <c r="C231" i="18"/>
  <c r="C232" i="18"/>
  <c r="C233" i="18"/>
  <c r="C234" i="18"/>
  <c r="C235" i="18"/>
  <c r="C236" i="18"/>
  <c r="C237" i="18"/>
  <c r="C238" i="18"/>
  <c r="C239" i="18"/>
  <c r="C240" i="18"/>
  <c r="C241" i="18"/>
  <c r="C242" i="18"/>
  <c r="C243" i="18"/>
  <c r="C244" i="18"/>
  <c r="C245" i="18"/>
  <c r="C246" i="18"/>
  <c r="C247" i="18"/>
  <c r="C248" i="18"/>
  <c r="C249" i="18"/>
  <c r="C250" i="18"/>
  <c r="C251" i="18"/>
  <c r="C252" i="18"/>
  <c r="C253" i="18"/>
  <c r="C254" i="18"/>
  <c r="C255" i="18"/>
  <c r="C256" i="18"/>
  <c r="C257" i="18"/>
  <c r="C258" i="18"/>
  <c r="C259" i="18"/>
  <c r="C260" i="18"/>
  <c r="C261" i="18"/>
  <c r="C262" i="18"/>
  <c r="C263" i="18"/>
  <c r="C264" i="18"/>
  <c r="C265" i="18"/>
  <c r="C266" i="18"/>
  <c r="C267" i="18"/>
  <c r="C268" i="18"/>
  <c r="C269" i="18"/>
  <c r="C270" i="18"/>
  <c r="C271" i="18"/>
  <c r="C272" i="18"/>
  <c r="C273" i="18"/>
  <c r="C274" i="18"/>
  <c r="C275" i="18"/>
  <c r="C276" i="18"/>
  <c r="C277" i="18"/>
  <c r="C278" i="18"/>
  <c r="C279" i="18"/>
  <c r="C280" i="18"/>
  <c r="C281" i="18"/>
  <c r="C282" i="18"/>
  <c r="C283" i="18"/>
  <c r="C284" i="18"/>
  <c r="C285" i="18"/>
  <c r="C286" i="18"/>
  <c r="C287" i="18"/>
  <c r="C288" i="18"/>
  <c r="C289" i="18"/>
  <c r="C290" i="18"/>
  <c r="C291" i="18"/>
  <c r="C292" i="18"/>
  <c r="C293" i="18"/>
  <c r="C294" i="18"/>
  <c r="C295" i="18"/>
  <c r="C296" i="18"/>
  <c r="C297" i="18"/>
  <c r="C298" i="18"/>
  <c r="C299" i="18"/>
  <c r="C300" i="18"/>
  <c r="C301" i="18"/>
  <c r="C302" i="18"/>
  <c r="C303" i="18"/>
  <c r="C304" i="18"/>
  <c r="C305" i="18"/>
  <c r="C306" i="18"/>
  <c r="C307" i="18"/>
  <c r="C308" i="18"/>
  <c r="C309" i="18"/>
  <c r="C310" i="18"/>
  <c r="C311" i="18"/>
  <c r="C312" i="18"/>
  <c r="C313" i="18"/>
  <c r="C314" i="18"/>
  <c r="C315" i="18"/>
  <c r="C316" i="18"/>
  <c r="C317" i="18"/>
  <c r="C318" i="18"/>
  <c r="C319" i="18"/>
  <c r="C320" i="18"/>
  <c r="C321" i="18"/>
  <c r="C322" i="18"/>
  <c r="C323" i="18"/>
  <c r="C324" i="18"/>
  <c r="C325" i="18"/>
  <c r="C326" i="18"/>
  <c r="C327" i="18"/>
  <c r="C328" i="18"/>
  <c r="C329" i="18"/>
  <c r="C330" i="18"/>
  <c r="C331" i="18"/>
  <c r="C332" i="18"/>
  <c r="C333" i="18"/>
  <c r="C334" i="18"/>
  <c r="C335" i="18"/>
  <c r="C336" i="18"/>
  <c r="C337" i="18"/>
  <c r="C338" i="18"/>
  <c r="C339" i="18"/>
  <c r="C340" i="18"/>
  <c r="C341" i="18"/>
  <c r="C342" i="18"/>
  <c r="C343" i="18"/>
  <c r="C344" i="18"/>
  <c r="C345" i="18"/>
  <c r="C346" i="18"/>
  <c r="C347" i="18"/>
  <c r="C348" i="18"/>
  <c r="C349" i="18"/>
  <c r="C350" i="18"/>
  <c r="C351" i="18"/>
  <c r="C352" i="18"/>
  <c r="C353" i="18"/>
  <c r="C354" i="18"/>
  <c r="C355" i="18"/>
  <c r="C356" i="18"/>
  <c r="C357" i="18"/>
  <c r="C358" i="18"/>
  <c r="C359" i="18"/>
  <c r="C360" i="18"/>
  <c r="C361" i="18"/>
  <c r="C362" i="18"/>
  <c r="C363" i="18"/>
  <c r="C364" i="18"/>
  <c r="C365" i="18"/>
  <c r="C366" i="18"/>
  <c r="C367" i="18"/>
  <c r="C368" i="18"/>
  <c r="C369" i="18"/>
  <c r="C370" i="18"/>
  <c r="C371" i="18"/>
  <c r="C372" i="18"/>
  <c r="C373" i="18"/>
  <c r="C374" i="18"/>
  <c r="C375" i="18"/>
  <c r="C376" i="18"/>
  <c r="C377" i="18"/>
  <c r="C378" i="18"/>
  <c r="C379" i="18"/>
  <c r="C380" i="18"/>
  <c r="C381" i="18"/>
  <c r="C382" i="18"/>
  <c r="C383" i="18"/>
  <c r="C384" i="18"/>
  <c r="C385" i="18"/>
  <c r="C386" i="18"/>
  <c r="C387" i="18"/>
  <c r="C388" i="18"/>
  <c r="C389" i="18"/>
  <c r="C390" i="18"/>
  <c r="C391" i="18"/>
  <c r="C392" i="18"/>
  <c r="C393" i="18"/>
  <c r="C394" i="18"/>
  <c r="C395" i="18"/>
  <c r="C396" i="18"/>
  <c r="C397" i="18"/>
  <c r="C398" i="18"/>
  <c r="C399"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144" i="18"/>
  <c r="B145" i="18"/>
  <c r="B146" i="18"/>
  <c r="B147" i="18"/>
  <c r="B148" i="18"/>
  <c r="B149" i="18"/>
  <c r="B150" i="18"/>
  <c r="B151" i="18"/>
  <c r="B152" i="18"/>
  <c r="B153" i="18"/>
  <c r="B154" i="18"/>
  <c r="B155" i="18"/>
  <c r="B156" i="18"/>
  <c r="B157" i="18"/>
  <c r="B158" i="18"/>
  <c r="B159" i="18"/>
  <c r="B160" i="18"/>
  <c r="B161" i="18"/>
  <c r="B162" i="18"/>
  <c r="B163" i="18"/>
  <c r="B164" i="18"/>
  <c r="B165" i="18"/>
  <c r="B166" i="18"/>
  <c r="B167" i="18"/>
  <c r="B168" i="18"/>
  <c r="B169" i="18"/>
  <c r="B170" i="18"/>
  <c r="B171" i="18"/>
  <c r="B172" i="18"/>
  <c r="B173" i="18"/>
  <c r="B174" i="18"/>
  <c r="B175" i="18"/>
  <c r="B176" i="18"/>
  <c r="B177" i="18"/>
  <c r="B178" i="18"/>
  <c r="B179" i="18"/>
  <c r="B180" i="18"/>
  <c r="B181" i="18"/>
  <c r="B182" i="18"/>
  <c r="B183" i="18"/>
  <c r="B184" i="18"/>
  <c r="B185" i="18"/>
  <c r="B186" i="18"/>
  <c r="B187" i="18"/>
  <c r="B188" i="18"/>
  <c r="B189" i="18"/>
  <c r="B190" i="18"/>
  <c r="B191" i="18"/>
  <c r="B192" i="18"/>
  <c r="B193" i="18"/>
  <c r="B194" i="18"/>
  <c r="B195" i="18"/>
  <c r="B196" i="18"/>
  <c r="B197" i="18"/>
  <c r="B198" i="18"/>
  <c r="B199" i="18"/>
  <c r="B200" i="18"/>
  <c r="B201" i="18"/>
  <c r="B202" i="18"/>
  <c r="B203" i="18"/>
  <c r="B204" i="18"/>
  <c r="B205" i="18"/>
  <c r="B206" i="18"/>
  <c r="B207" i="18"/>
  <c r="B208" i="18"/>
  <c r="B209" i="18"/>
  <c r="B210" i="18"/>
  <c r="B211" i="18"/>
  <c r="B212" i="18"/>
  <c r="B213" i="18"/>
  <c r="B214" i="18"/>
  <c r="B215" i="18"/>
  <c r="B216" i="18"/>
  <c r="B217" i="18"/>
  <c r="B218" i="18"/>
  <c r="B219" i="18"/>
  <c r="B220" i="18"/>
  <c r="B221" i="18"/>
  <c r="B222" i="18"/>
  <c r="B223" i="18"/>
  <c r="B224" i="18"/>
  <c r="B225" i="18"/>
  <c r="B226" i="18"/>
  <c r="B227" i="18"/>
  <c r="B228" i="18"/>
  <c r="B229" i="18"/>
  <c r="B230" i="18"/>
  <c r="B231" i="18"/>
  <c r="B232" i="18"/>
  <c r="B233" i="18"/>
  <c r="B234" i="18"/>
  <c r="B235" i="18"/>
  <c r="B236" i="18"/>
  <c r="B237" i="18"/>
  <c r="B238" i="18"/>
  <c r="B239" i="18"/>
  <c r="B240" i="18"/>
  <c r="B241" i="18"/>
  <c r="B242" i="18"/>
  <c r="B243" i="18"/>
  <c r="B244" i="18"/>
  <c r="B245" i="18"/>
  <c r="B246" i="18"/>
  <c r="B247" i="18"/>
  <c r="B248" i="18"/>
  <c r="B249" i="18"/>
  <c r="B250" i="18"/>
  <c r="B251" i="18"/>
  <c r="B252" i="18"/>
  <c r="B253" i="18"/>
  <c r="B254" i="18"/>
  <c r="B255" i="18"/>
  <c r="B256" i="18"/>
  <c r="B257" i="18"/>
  <c r="B258" i="18"/>
  <c r="B259" i="18"/>
  <c r="B260" i="18"/>
  <c r="B261" i="18"/>
  <c r="B262" i="18"/>
  <c r="B263" i="18"/>
  <c r="B264" i="18"/>
  <c r="B265" i="18"/>
  <c r="B266" i="18"/>
  <c r="B267" i="18"/>
  <c r="B268" i="18"/>
  <c r="B269" i="18"/>
  <c r="B270" i="18"/>
  <c r="B271" i="18"/>
  <c r="B272" i="18"/>
  <c r="B273" i="18"/>
  <c r="B274" i="18"/>
  <c r="B275" i="18"/>
  <c r="B276" i="18"/>
  <c r="B277" i="18"/>
  <c r="B278" i="18"/>
  <c r="B279" i="18"/>
  <c r="B280" i="18"/>
  <c r="B281" i="18"/>
  <c r="B282" i="18"/>
  <c r="B283" i="18"/>
  <c r="B284" i="18"/>
  <c r="B285" i="18"/>
  <c r="B286" i="18"/>
  <c r="B287" i="18"/>
  <c r="B288" i="18"/>
  <c r="B289" i="18"/>
  <c r="B290" i="18"/>
  <c r="B291" i="18"/>
  <c r="B292" i="18"/>
  <c r="B293" i="18"/>
  <c r="B294" i="18"/>
  <c r="B295" i="18"/>
  <c r="B296" i="18"/>
  <c r="B297" i="18"/>
  <c r="B298" i="18"/>
  <c r="B299" i="18"/>
  <c r="B300" i="18"/>
  <c r="B301" i="18"/>
  <c r="B302" i="18"/>
  <c r="B303" i="18"/>
  <c r="B304" i="18"/>
  <c r="B305" i="18"/>
  <c r="B306" i="18"/>
  <c r="B307" i="18"/>
  <c r="B308" i="18"/>
  <c r="B309" i="18"/>
  <c r="B310" i="18"/>
  <c r="B311" i="18"/>
  <c r="B312" i="18"/>
  <c r="B313" i="18"/>
  <c r="B314" i="18"/>
  <c r="B315" i="18"/>
  <c r="B316" i="18"/>
  <c r="B317" i="18"/>
  <c r="B318" i="18"/>
  <c r="B319" i="18"/>
  <c r="B320" i="18"/>
  <c r="B321" i="18"/>
  <c r="B322" i="18"/>
  <c r="B323" i="18"/>
  <c r="B324" i="18"/>
  <c r="B325" i="18"/>
  <c r="B326" i="18"/>
  <c r="B327" i="18"/>
  <c r="B328" i="18"/>
  <c r="B329" i="18"/>
  <c r="B330" i="18"/>
  <c r="B331" i="18"/>
  <c r="B332" i="18"/>
  <c r="B333" i="18"/>
  <c r="B334" i="18"/>
  <c r="B335" i="18"/>
  <c r="B336" i="18"/>
  <c r="B337" i="18"/>
  <c r="B338" i="18"/>
  <c r="B339" i="18"/>
  <c r="B340" i="18"/>
  <c r="B341" i="18"/>
  <c r="B342" i="18"/>
  <c r="B343" i="18"/>
  <c r="B344" i="18"/>
  <c r="B345" i="18"/>
  <c r="B346" i="18"/>
  <c r="B347" i="18"/>
  <c r="B348" i="18"/>
  <c r="B349" i="18"/>
  <c r="B350" i="18"/>
  <c r="B351" i="18"/>
  <c r="B352" i="18"/>
  <c r="B353" i="18"/>
  <c r="B354" i="18"/>
  <c r="B355" i="18"/>
  <c r="B356" i="18"/>
  <c r="B357" i="18"/>
  <c r="B358" i="18"/>
  <c r="B359" i="18"/>
  <c r="B360" i="18"/>
  <c r="B361" i="18"/>
  <c r="B362" i="18"/>
  <c r="B363" i="18"/>
  <c r="B364" i="18"/>
  <c r="B365" i="18"/>
  <c r="B366" i="18"/>
  <c r="B367" i="18"/>
  <c r="B368" i="18"/>
  <c r="B369" i="18"/>
  <c r="B370" i="18"/>
  <c r="B371" i="18"/>
  <c r="B372" i="18"/>
  <c r="B373" i="18"/>
  <c r="B374" i="18"/>
  <c r="B375" i="18"/>
  <c r="B376" i="18"/>
  <c r="B377" i="18"/>
  <c r="B378" i="18"/>
  <c r="B379" i="18"/>
  <c r="B380" i="18"/>
  <c r="B381" i="18"/>
  <c r="B382" i="18"/>
  <c r="B383" i="18"/>
  <c r="B384" i="18"/>
  <c r="B385" i="18"/>
  <c r="B386" i="18"/>
  <c r="B387" i="18"/>
  <c r="B388" i="18"/>
  <c r="B389" i="18"/>
  <c r="B390" i="18"/>
  <c r="B391" i="18"/>
  <c r="B392" i="18"/>
  <c r="B393" i="18"/>
  <c r="B394" i="18"/>
  <c r="B395" i="18"/>
  <c r="B396" i="18"/>
  <c r="B397" i="18"/>
  <c r="B398" i="18"/>
  <c r="B399"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2" i="18"/>
  <c r="B26" i="22" l="1"/>
  <c r="F26" i="22"/>
  <c r="I2" i="18" l="1"/>
  <c r="B2" i="18"/>
  <c r="I122" i="30"/>
  <c r="I121" i="30"/>
  <c r="I120" i="30"/>
  <c r="I119" i="30"/>
  <c r="I118" i="30"/>
  <c r="I117" i="30"/>
  <c r="I116" i="30"/>
  <c r="I115" i="30"/>
  <c r="I114" i="30"/>
  <c r="I113" i="30"/>
  <c r="I112" i="30"/>
  <c r="I111" i="30"/>
  <c r="I110" i="30"/>
  <c r="I109" i="30"/>
  <c r="I108" i="30"/>
  <c r="I107" i="30"/>
  <c r="I106" i="30"/>
  <c r="I105" i="30"/>
  <c r="I104" i="30"/>
  <c r="I103" i="30"/>
  <c r="I102" i="30"/>
  <c r="I101" i="30"/>
  <c r="I100" i="30"/>
  <c r="I99" i="30"/>
  <c r="I98" i="30"/>
  <c r="I97" i="30"/>
  <c r="I96" i="30"/>
  <c r="I95" i="30"/>
  <c r="I94" i="30"/>
  <c r="I93" i="30"/>
  <c r="I92" i="30"/>
  <c r="I91" i="30"/>
  <c r="I90" i="30"/>
  <c r="I89" i="30"/>
  <c r="I88" i="30"/>
  <c r="I87" i="30"/>
  <c r="I86" i="30"/>
  <c r="I85" i="30"/>
  <c r="I84" i="30"/>
  <c r="I83" i="30"/>
  <c r="I82" i="30"/>
  <c r="I81" i="30"/>
  <c r="I80" i="30"/>
  <c r="I79" i="30"/>
  <c r="I78" i="30"/>
  <c r="I77" i="30"/>
  <c r="I76" i="30"/>
  <c r="I75" i="30"/>
  <c r="I74" i="30"/>
  <c r="I73" i="30"/>
  <c r="I72" i="30"/>
  <c r="I71" i="30"/>
  <c r="I70" i="30"/>
  <c r="I69" i="30"/>
  <c r="I68" i="30"/>
  <c r="I67" i="30"/>
  <c r="I66" i="30"/>
  <c r="I65" i="30"/>
  <c r="I64" i="30"/>
  <c r="I63" i="30"/>
  <c r="I62" i="30"/>
  <c r="I61" i="30"/>
  <c r="I60" i="30"/>
  <c r="I59" i="30"/>
  <c r="I58" i="30"/>
  <c r="I57" i="30"/>
  <c r="I56" i="30"/>
  <c r="I55" i="30"/>
  <c r="I54" i="30"/>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D2" i="18" l="1"/>
  <c r="C2" i="18"/>
  <c r="K2" i="18"/>
  <c r="H2" i="18"/>
  <c r="E2" i="18"/>
  <c r="L2" i="18" s="1"/>
  <c r="X417" i="29" l="1"/>
  <c r="T417" i="29"/>
  <c r="V417" i="29" s="1"/>
  <c r="S417" i="29"/>
  <c r="U417" i="29" s="1"/>
  <c r="W417" i="29" s="1"/>
  <c r="L417" i="29"/>
  <c r="X416" i="29"/>
  <c r="T416" i="29"/>
  <c r="V416" i="29" s="1"/>
  <c r="S416" i="29"/>
  <c r="U416" i="29" s="1"/>
  <c r="W416" i="29" s="1"/>
  <c r="L416" i="29"/>
  <c r="X415" i="29"/>
  <c r="T415" i="29"/>
  <c r="V415" i="29" s="1"/>
  <c r="S415" i="29"/>
  <c r="U415" i="29" s="1"/>
  <c r="W415" i="29" s="1"/>
  <c r="L415" i="29"/>
  <c r="X414" i="29"/>
  <c r="T414" i="29"/>
  <c r="V414" i="29" s="1"/>
  <c r="S414" i="29"/>
  <c r="U414" i="29" s="1"/>
  <c r="W414" i="29" s="1"/>
  <c r="L414" i="29"/>
  <c r="X413" i="29"/>
  <c r="T413" i="29"/>
  <c r="V413" i="29" s="1"/>
  <c r="S413" i="29"/>
  <c r="U413" i="29" s="1"/>
  <c r="W413" i="29" s="1"/>
  <c r="L413" i="29"/>
  <c r="X412" i="29"/>
  <c r="T412" i="29"/>
  <c r="V412" i="29" s="1"/>
  <c r="S412" i="29"/>
  <c r="U412" i="29" s="1"/>
  <c r="W412" i="29" s="1"/>
  <c r="L412" i="29"/>
  <c r="X411" i="29"/>
  <c r="U411" i="29"/>
  <c r="W411" i="29" s="1"/>
  <c r="T411" i="29"/>
  <c r="V411" i="29" s="1"/>
  <c r="S411" i="29"/>
  <c r="L411" i="29"/>
  <c r="X410" i="29"/>
  <c r="T410" i="29"/>
  <c r="V410" i="29" s="1"/>
  <c r="S410" i="29"/>
  <c r="U410" i="29" s="1"/>
  <c r="W410" i="29" s="1"/>
  <c r="L410" i="29"/>
  <c r="X409" i="29"/>
  <c r="V409" i="29"/>
  <c r="T409" i="29"/>
  <c r="S409" i="29"/>
  <c r="U409" i="29" s="1"/>
  <c r="W409" i="29" s="1"/>
  <c r="L409" i="29"/>
  <c r="X408" i="29"/>
  <c r="T408" i="29"/>
  <c r="V408" i="29" s="1"/>
  <c r="S408" i="29"/>
  <c r="U408" i="29" s="1"/>
  <c r="W408" i="29" s="1"/>
  <c r="L408" i="29"/>
  <c r="X407" i="29"/>
  <c r="T407" i="29"/>
  <c r="V407" i="29" s="1"/>
  <c r="S407" i="29"/>
  <c r="U407" i="29" s="1"/>
  <c r="W407" i="29" s="1"/>
  <c r="L407" i="29"/>
  <c r="X406" i="29"/>
  <c r="T406" i="29"/>
  <c r="V406" i="29" s="1"/>
  <c r="S406" i="29"/>
  <c r="U406" i="29" s="1"/>
  <c r="W406" i="29" s="1"/>
  <c r="L406" i="29"/>
  <c r="X405" i="29"/>
  <c r="V405" i="29"/>
  <c r="T405" i="29"/>
  <c r="S405" i="29"/>
  <c r="U405" i="29" s="1"/>
  <c r="W405" i="29" s="1"/>
  <c r="L405" i="29"/>
  <c r="X404" i="29"/>
  <c r="T404" i="29"/>
  <c r="V404" i="29" s="1"/>
  <c r="S404" i="29"/>
  <c r="U404" i="29" s="1"/>
  <c r="W404" i="29" s="1"/>
  <c r="L404" i="29"/>
  <c r="X403" i="29"/>
  <c r="T403" i="29"/>
  <c r="V403" i="29" s="1"/>
  <c r="S403" i="29"/>
  <c r="U403" i="29" s="1"/>
  <c r="W403" i="29" s="1"/>
  <c r="L403" i="29"/>
  <c r="X402" i="29"/>
  <c r="T402" i="29"/>
  <c r="V402" i="29" s="1"/>
  <c r="Y402" i="29" s="1"/>
  <c r="S402" i="29"/>
  <c r="U402" i="29" s="1"/>
  <c r="W402" i="29" s="1"/>
  <c r="L402" i="29"/>
  <c r="X401" i="29"/>
  <c r="T401" i="29"/>
  <c r="V401" i="29" s="1"/>
  <c r="S401" i="29"/>
  <c r="U401" i="29" s="1"/>
  <c r="W401" i="29" s="1"/>
  <c r="L401" i="29"/>
  <c r="X400" i="29"/>
  <c r="Y400" i="29" s="1"/>
  <c r="H400" i="29" s="1"/>
  <c r="T400" i="29"/>
  <c r="V400" i="29" s="1"/>
  <c r="S400" i="29"/>
  <c r="U400" i="29" s="1"/>
  <c r="W400" i="29" s="1"/>
  <c r="L400" i="29"/>
  <c r="X399" i="29"/>
  <c r="T399" i="29"/>
  <c r="V399" i="29" s="1"/>
  <c r="S399" i="29"/>
  <c r="U399" i="29" s="1"/>
  <c r="W399" i="29" s="1"/>
  <c r="L399" i="29"/>
  <c r="X398" i="29"/>
  <c r="V398" i="29"/>
  <c r="T398" i="29"/>
  <c r="S398" i="29"/>
  <c r="U398" i="29" s="1"/>
  <c r="W398" i="29" s="1"/>
  <c r="L398" i="29"/>
  <c r="X397" i="29"/>
  <c r="T397" i="29"/>
  <c r="V397" i="29" s="1"/>
  <c r="S397" i="29"/>
  <c r="U397" i="29" s="1"/>
  <c r="W397" i="29" s="1"/>
  <c r="L397" i="29"/>
  <c r="X396" i="29"/>
  <c r="T396" i="29"/>
  <c r="V396" i="29" s="1"/>
  <c r="Y396" i="29" s="1"/>
  <c r="H396" i="29" s="1"/>
  <c r="S396" i="29"/>
  <c r="U396" i="29" s="1"/>
  <c r="W396" i="29" s="1"/>
  <c r="L396" i="29"/>
  <c r="X395" i="29"/>
  <c r="U395" i="29"/>
  <c r="W395" i="29" s="1"/>
  <c r="T395" i="29"/>
  <c r="V395" i="29" s="1"/>
  <c r="S395" i="29"/>
  <c r="L395" i="29"/>
  <c r="X394" i="29"/>
  <c r="V394" i="29"/>
  <c r="Y394" i="29" s="1"/>
  <c r="T394" i="29"/>
  <c r="S394" i="29"/>
  <c r="U394" i="29" s="1"/>
  <c r="W394" i="29" s="1"/>
  <c r="L394" i="29"/>
  <c r="H394" i="29"/>
  <c r="X393" i="29"/>
  <c r="T393" i="29"/>
  <c r="V393" i="29" s="1"/>
  <c r="S393" i="29"/>
  <c r="U393" i="29" s="1"/>
  <c r="W393" i="29" s="1"/>
  <c r="L393" i="29"/>
  <c r="X392" i="29"/>
  <c r="U392" i="29"/>
  <c r="W392" i="29" s="1"/>
  <c r="T392" i="29"/>
  <c r="V392" i="29" s="1"/>
  <c r="Y392" i="29" s="1"/>
  <c r="H392" i="29" s="1"/>
  <c r="S392" i="29"/>
  <c r="L392" i="29"/>
  <c r="X391" i="29"/>
  <c r="T391" i="29"/>
  <c r="V391" i="29" s="1"/>
  <c r="S391" i="29"/>
  <c r="U391" i="29" s="1"/>
  <c r="W391" i="29" s="1"/>
  <c r="L391" i="29"/>
  <c r="X390" i="29"/>
  <c r="W390" i="29"/>
  <c r="V390" i="29"/>
  <c r="T390" i="29"/>
  <c r="S390" i="29"/>
  <c r="U390" i="29" s="1"/>
  <c r="L390" i="29"/>
  <c r="X389" i="29"/>
  <c r="T389" i="29"/>
  <c r="V389" i="29" s="1"/>
  <c r="S389" i="29"/>
  <c r="U389" i="29" s="1"/>
  <c r="W389" i="29" s="1"/>
  <c r="L389" i="29"/>
  <c r="X388" i="29"/>
  <c r="T388" i="29"/>
  <c r="V388" i="29" s="1"/>
  <c r="S388" i="29"/>
  <c r="U388" i="29" s="1"/>
  <c r="W388" i="29" s="1"/>
  <c r="L388" i="29"/>
  <c r="X387" i="29"/>
  <c r="T387" i="29"/>
  <c r="V387" i="29" s="1"/>
  <c r="S387" i="29"/>
  <c r="U387" i="29" s="1"/>
  <c r="W387" i="29" s="1"/>
  <c r="L387" i="29"/>
  <c r="X386" i="29"/>
  <c r="T386" i="29"/>
  <c r="V386" i="29" s="1"/>
  <c r="Y386" i="29" s="1"/>
  <c r="H386" i="29" s="1"/>
  <c r="S386" i="29"/>
  <c r="U386" i="29" s="1"/>
  <c r="W386" i="29" s="1"/>
  <c r="L386" i="29"/>
  <c r="X385" i="29"/>
  <c r="V385" i="29"/>
  <c r="T385" i="29"/>
  <c r="S385" i="29"/>
  <c r="U385" i="29" s="1"/>
  <c r="W385" i="29" s="1"/>
  <c r="L385" i="29"/>
  <c r="X384" i="29"/>
  <c r="T384" i="29"/>
  <c r="V384" i="29" s="1"/>
  <c r="S384" i="29"/>
  <c r="U384" i="29" s="1"/>
  <c r="W384" i="29" s="1"/>
  <c r="L384" i="29"/>
  <c r="X383" i="29"/>
  <c r="T383" i="29"/>
  <c r="V383" i="29" s="1"/>
  <c r="S383" i="29"/>
  <c r="U383" i="29" s="1"/>
  <c r="W383" i="29" s="1"/>
  <c r="L383" i="29"/>
  <c r="X382" i="29"/>
  <c r="T382" i="29"/>
  <c r="V382" i="29" s="1"/>
  <c r="Y382" i="29" s="1"/>
  <c r="H382" i="29" s="1"/>
  <c r="S382" i="29"/>
  <c r="U382" i="29" s="1"/>
  <c r="W382" i="29" s="1"/>
  <c r="L382" i="29"/>
  <c r="X381" i="29"/>
  <c r="W381" i="29"/>
  <c r="V381" i="29"/>
  <c r="T381" i="29"/>
  <c r="S381" i="29"/>
  <c r="U381" i="29" s="1"/>
  <c r="L381" i="29"/>
  <c r="Y380" i="29"/>
  <c r="X380" i="29"/>
  <c r="T380" i="29"/>
  <c r="V380" i="29" s="1"/>
  <c r="S380" i="29"/>
  <c r="U380" i="29" s="1"/>
  <c r="W380" i="29" s="1"/>
  <c r="L380" i="29"/>
  <c r="X379" i="29"/>
  <c r="T379" i="29"/>
  <c r="V379" i="29" s="1"/>
  <c r="S379" i="29"/>
  <c r="U379" i="29" s="1"/>
  <c r="W379" i="29" s="1"/>
  <c r="L379" i="29"/>
  <c r="X378" i="29"/>
  <c r="T378" i="29"/>
  <c r="V378" i="29" s="1"/>
  <c r="S378" i="29"/>
  <c r="U378" i="29" s="1"/>
  <c r="W378" i="29" s="1"/>
  <c r="L378" i="29"/>
  <c r="X377" i="29"/>
  <c r="T377" i="29"/>
  <c r="V377" i="29" s="1"/>
  <c r="S377" i="29"/>
  <c r="U377" i="29" s="1"/>
  <c r="W377" i="29" s="1"/>
  <c r="L377" i="29"/>
  <c r="X376" i="29"/>
  <c r="T376" i="29"/>
  <c r="V376" i="29" s="1"/>
  <c r="S376" i="29"/>
  <c r="U376" i="29" s="1"/>
  <c r="W376" i="29" s="1"/>
  <c r="L376" i="29"/>
  <c r="X375" i="29"/>
  <c r="V375" i="29"/>
  <c r="U375" i="29"/>
  <c r="W375" i="29" s="1"/>
  <c r="T375" i="29"/>
  <c r="S375" i="29"/>
  <c r="L375" i="29"/>
  <c r="X374" i="29"/>
  <c r="V374" i="29"/>
  <c r="T374" i="29"/>
  <c r="S374" i="29"/>
  <c r="U374" i="29" s="1"/>
  <c r="W374" i="29" s="1"/>
  <c r="L374" i="29"/>
  <c r="X373" i="29"/>
  <c r="T373" i="29"/>
  <c r="V373" i="29" s="1"/>
  <c r="S373" i="29"/>
  <c r="U373" i="29" s="1"/>
  <c r="W373" i="29" s="1"/>
  <c r="L373" i="29"/>
  <c r="X372" i="29"/>
  <c r="T372" i="29"/>
  <c r="V372" i="29" s="1"/>
  <c r="S372" i="29"/>
  <c r="U372" i="29" s="1"/>
  <c r="W372" i="29" s="1"/>
  <c r="L372" i="29"/>
  <c r="X371" i="29"/>
  <c r="T371" i="29"/>
  <c r="V371" i="29" s="1"/>
  <c r="S371" i="29"/>
  <c r="U371" i="29" s="1"/>
  <c r="W371" i="29" s="1"/>
  <c r="L371" i="29"/>
  <c r="X370" i="29"/>
  <c r="T370" i="29"/>
  <c r="V370" i="29" s="1"/>
  <c r="Y370" i="29" s="1"/>
  <c r="H370" i="29" s="1"/>
  <c r="S370" i="29"/>
  <c r="U370" i="29" s="1"/>
  <c r="W370" i="29" s="1"/>
  <c r="L370" i="29"/>
  <c r="X369" i="29"/>
  <c r="W369" i="29"/>
  <c r="V369" i="29"/>
  <c r="T369" i="29"/>
  <c r="S369" i="29"/>
  <c r="U369" i="29" s="1"/>
  <c r="L369" i="29"/>
  <c r="X368" i="29"/>
  <c r="T368" i="29"/>
  <c r="V368" i="29" s="1"/>
  <c r="S368" i="29"/>
  <c r="U368" i="29" s="1"/>
  <c r="W368" i="29" s="1"/>
  <c r="L368" i="29"/>
  <c r="X367" i="29"/>
  <c r="T367" i="29"/>
  <c r="V367" i="29" s="1"/>
  <c r="Y367" i="29" s="1"/>
  <c r="H367" i="29" s="1"/>
  <c r="S367" i="29"/>
  <c r="U367" i="29" s="1"/>
  <c r="W367" i="29" s="1"/>
  <c r="L367" i="29"/>
  <c r="X366" i="29"/>
  <c r="T366" i="29"/>
  <c r="V366" i="29" s="1"/>
  <c r="Y366" i="29" s="1"/>
  <c r="H366" i="29" s="1"/>
  <c r="S366" i="29"/>
  <c r="U366" i="29" s="1"/>
  <c r="W366" i="29" s="1"/>
  <c r="L366" i="29"/>
  <c r="X365" i="29"/>
  <c r="W365" i="29"/>
  <c r="V365" i="29"/>
  <c r="T365" i="29"/>
  <c r="S365" i="29"/>
  <c r="U365" i="29" s="1"/>
  <c r="L365" i="29"/>
  <c r="X364" i="29"/>
  <c r="T364" i="29"/>
  <c r="V364" i="29" s="1"/>
  <c r="S364" i="29"/>
  <c r="U364" i="29" s="1"/>
  <c r="W364" i="29" s="1"/>
  <c r="L364" i="29"/>
  <c r="X363" i="29"/>
  <c r="T363" i="29"/>
  <c r="V363" i="29" s="1"/>
  <c r="S363" i="29"/>
  <c r="U363" i="29" s="1"/>
  <c r="W363" i="29" s="1"/>
  <c r="L363" i="29"/>
  <c r="X362" i="29"/>
  <c r="T362" i="29"/>
  <c r="V362" i="29" s="1"/>
  <c r="Y362" i="29" s="1"/>
  <c r="H362" i="29" s="1"/>
  <c r="S362" i="29"/>
  <c r="U362" i="29" s="1"/>
  <c r="W362" i="29" s="1"/>
  <c r="L362" i="29"/>
  <c r="X361" i="29"/>
  <c r="T361" i="29"/>
  <c r="V361" i="29" s="1"/>
  <c r="S361" i="29"/>
  <c r="U361" i="29" s="1"/>
  <c r="W361" i="29" s="1"/>
  <c r="L361" i="29"/>
  <c r="X360" i="29"/>
  <c r="T360" i="29"/>
  <c r="V360" i="29" s="1"/>
  <c r="S360" i="29"/>
  <c r="U360" i="29" s="1"/>
  <c r="W360" i="29" s="1"/>
  <c r="L360" i="29"/>
  <c r="X359" i="29"/>
  <c r="U359" i="29"/>
  <c r="W359" i="29" s="1"/>
  <c r="T359" i="29"/>
  <c r="V359" i="29" s="1"/>
  <c r="S359" i="29"/>
  <c r="L359" i="29"/>
  <c r="X358" i="29"/>
  <c r="Y358" i="29" s="1"/>
  <c r="V358" i="29"/>
  <c r="T358" i="29"/>
  <c r="S358" i="29"/>
  <c r="U358" i="29" s="1"/>
  <c r="W358" i="29" s="1"/>
  <c r="L358" i="29"/>
  <c r="X357" i="29"/>
  <c r="T357" i="29"/>
  <c r="V357" i="29" s="1"/>
  <c r="S357" i="29"/>
  <c r="U357" i="29" s="1"/>
  <c r="W357" i="29" s="1"/>
  <c r="L357" i="29"/>
  <c r="X356" i="29"/>
  <c r="U356" i="29"/>
  <c r="W356" i="29" s="1"/>
  <c r="T356" i="29"/>
  <c r="V356" i="29" s="1"/>
  <c r="S356" i="29"/>
  <c r="L356" i="29"/>
  <c r="X355" i="29"/>
  <c r="T355" i="29"/>
  <c r="V355" i="29" s="1"/>
  <c r="S355" i="29"/>
  <c r="U355" i="29" s="1"/>
  <c r="W355" i="29" s="1"/>
  <c r="L355" i="29"/>
  <c r="X354" i="29"/>
  <c r="W354" i="29"/>
  <c r="V354" i="29"/>
  <c r="T354" i="29"/>
  <c r="S354" i="29"/>
  <c r="U354" i="29" s="1"/>
  <c r="L354" i="29"/>
  <c r="X353" i="29"/>
  <c r="T353" i="29"/>
  <c r="V353" i="29" s="1"/>
  <c r="S353" i="29"/>
  <c r="U353" i="29" s="1"/>
  <c r="W353" i="29" s="1"/>
  <c r="L353" i="29"/>
  <c r="X352" i="29"/>
  <c r="T352" i="29"/>
  <c r="V352" i="29" s="1"/>
  <c r="S352" i="29"/>
  <c r="U352" i="29" s="1"/>
  <c r="W352" i="29" s="1"/>
  <c r="L352" i="29"/>
  <c r="X351" i="29"/>
  <c r="T351" i="29"/>
  <c r="V351" i="29" s="1"/>
  <c r="Y351" i="29" s="1"/>
  <c r="H351" i="29" s="1"/>
  <c r="S351" i="29"/>
  <c r="U351" i="29" s="1"/>
  <c r="W351" i="29" s="1"/>
  <c r="L351" i="29"/>
  <c r="X350" i="29"/>
  <c r="T350" i="29"/>
  <c r="V350" i="29" s="1"/>
  <c r="S350" i="29"/>
  <c r="U350" i="29" s="1"/>
  <c r="W350" i="29" s="1"/>
  <c r="L350" i="29"/>
  <c r="X349" i="29"/>
  <c r="T349" i="29"/>
  <c r="V349" i="29" s="1"/>
  <c r="S349" i="29"/>
  <c r="U349" i="29" s="1"/>
  <c r="W349" i="29" s="1"/>
  <c r="L349" i="29"/>
  <c r="X348" i="29"/>
  <c r="W348" i="29"/>
  <c r="T348" i="29"/>
  <c r="V348" i="29" s="1"/>
  <c r="S348" i="29"/>
  <c r="U348" i="29" s="1"/>
  <c r="L348" i="29"/>
  <c r="Y347" i="29"/>
  <c r="X347" i="29"/>
  <c r="T347" i="29"/>
  <c r="V347" i="29" s="1"/>
  <c r="S347" i="29"/>
  <c r="U347" i="29" s="1"/>
  <c r="W347" i="29" s="1"/>
  <c r="L347" i="29"/>
  <c r="X346" i="29"/>
  <c r="T346" i="29"/>
  <c r="V346" i="29" s="1"/>
  <c r="Y346" i="29" s="1"/>
  <c r="H346" i="29" s="1"/>
  <c r="S346" i="29"/>
  <c r="U346" i="29" s="1"/>
  <c r="W346" i="29" s="1"/>
  <c r="L346" i="29"/>
  <c r="X345" i="29"/>
  <c r="T345" i="29"/>
  <c r="V345" i="29" s="1"/>
  <c r="S345" i="29"/>
  <c r="U345" i="29" s="1"/>
  <c r="W345" i="29" s="1"/>
  <c r="L345" i="29"/>
  <c r="X344" i="29"/>
  <c r="T344" i="29"/>
  <c r="V344" i="29" s="1"/>
  <c r="S344" i="29"/>
  <c r="U344" i="29" s="1"/>
  <c r="W344" i="29" s="1"/>
  <c r="L344" i="29"/>
  <c r="X343" i="29"/>
  <c r="T343" i="29"/>
  <c r="V343" i="29" s="1"/>
  <c r="Y343" i="29" s="1"/>
  <c r="H343" i="29" s="1"/>
  <c r="S343" i="29"/>
  <c r="U343" i="29" s="1"/>
  <c r="W343" i="29" s="1"/>
  <c r="L343" i="29"/>
  <c r="X342" i="29"/>
  <c r="V342" i="29"/>
  <c r="T342" i="29"/>
  <c r="S342" i="29"/>
  <c r="U342" i="29" s="1"/>
  <c r="W342" i="29" s="1"/>
  <c r="L342" i="29"/>
  <c r="X341" i="29"/>
  <c r="T341" i="29"/>
  <c r="V341" i="29" s="1"/>
  <c r="S341" i="29"/>
  <c r="U341" i="29" s="1"/>
  <c r="W341" i="29" s="1"/>
  <c r="L341" i="29"/>
  <c r="X340" i="29"/>
  <c r="T340" i="29"/>
  <c r="V340" i="29" s="1"/>
  <c r="S340" i="29"/>
  <c r="U340" i="29" s="1"/>
  <c r="W340" i="29" s="1"/>
  <c r="L340" i="29"/>
  <c r="X339" i="29"/>
  <c r="T339" i="29"/>
  <c r="V339" i="29" s="1"/>
  <c r="S339" i="29"/>
  <c r="U339" i="29" s="1"/>
  <c r="W339" i="29" s="1"/>
  <c r="L339" i="29"/>
  <c r="X338" i="29"/>
  <c r="T338" i="29"/>
  <c r="V338" i="29" s="1"/>
  <c r="Y338" i="29" s="1"/>
  <c r="H338" i="29" s="1"/>
  <c r="S338" i="29"/>
  <c r="U338" i="29" s="1"/>
  <c r="W338" i="29" s="1"/>
  <c r="L338" i="29"/>
  <c r="X337" i="29"/>
  <c r="W337" i="29"/>
  <c r="V337" i="29"/>
  <c r="T337" i="29"/>
  <c r="S337" i="29"/>
  <c r="U337" i="29" s="1"/>
  <c r="L337" i="29"/>
  <c r="X336" i="29"/>
  <c r="T336" i="29"/>
  <c r="V336" i="29" s="1"/>
  <c r="S336" i="29"/>
  <c r="U336" i="29" s="1"/>
  <c r="W336" i="29" s="1"/>
  <c r="L336" i="29"/>
  <c r="X335" i="29"/>
  <c r="T335" i="29"/>
  <c r="V335" i="29" s="1"/>
  <c r="S335" i="29"/>
  <c r="U335" i="29" s="1"/>
  <c r="W335" i="29" s="1"/>
  <c r="L335" i="29"/>
  <c r="X334" i="29"/>
  <c r="T334" i="29"/>
  <c r="V334" i="29" s="1"/>
  <c r="S334" i="29"/>
  <c r="U334" i="29" s="1"/>
  <c r="W334" i="29" s="1"/>
  <c r="L334" i="29"/>
  <c r="X333" i="29"/>
  <c r="T333" i="29"/>
  <c r="V333" i="29" s="1"/>
  <c r="S333" i="29"/>
  <c r="U333" i="29" s="1"/>
  <c r="W333" i="29" s="1"/>
  <c r="L333" i="29"/>
  <c r="X332" i="29"/>
  <c r="U332" i="29"/>
  <c r="W332" i="29" s="1"/>
  <c r="T332" i="29"/>
  <c r="V332" i="29" s="1"/>
  <c r="S332" i="29"/>
  <c r="L332" i="29"/>
  <c r="X331" i="29"/>
  <c r="T331" i="29"/>
  <c r="V331" i="29" s="1"/>
  <c r="S331" i="29"/>
  <c r="U331" i="29" s="1"/>
  <c r="W331" i="29" s="1"/>
  <c r="L331" i="29"/>
  <c r="X330" i="29"/>
  <c r="T330" i="29"/>
  <c r="V330" i="29" s="1"/>
  <c r="S330" i="29"/>
  <c r="U330" i="29" s="1"/>
  <c r="W330" i="29" s="1"/>
  <c r="L330" i="29"/>
  <c r="X329" i="29"/>
  <c r="T329" i="29"/>
  <c r="V329" i="29" s="1"/>
  <c r="S329" i="29"/>
  <c r="U329" i="29" s="1"/>
  <c r="W329" i="29" s="1"/>
  <c r="L329" i="29"/>
  <c r="X328" i="29"/>
  <c r="U328" i="29"/>
  <c r="W328" i="29" s="1"/>
  <c r="T328" i="29"/>
  <c r="V328" i="29" s="1"/>
  <c r="Y328" i="29" s="1"/>
  <c r="H328" i="29" s="1"/>
  <c r="S328" i="29"/>
  <c r="L328" i="29"/>
  <c r="X327" i="29"/>
  <c r="Y327" i="29" s="1"/>
  <c r="H327" i="29" s="1"/>
  <c r="T327" i="29"/>
  <c r="V327" i="29" s="1"/>
  <c r="S327" i="29"/>
  <c r="U327" i="29" s="1"/>
  <c r="W327" i="29" s="1"/>
  <c r="L327" i="29"/>
  <c r="X326" i="29"/>
  <c r="T326" i="29"/>
  <c r="V326" i="29" s="1"/>
  <c r="S326" i="29"/>
  <c r="U326" i="29" s="1"/>
  <c r="W326" i="29" s="1"/>
  <c r="L326" i="29"/>
  <c r="X325" i="29"/>
  <c r="T325" i="29"/>
  <c r="V325" i="29" s="1"/>
  <c r="S325" i="29"/>
  <c r="U325" i="29" s="1"/>
  <c r="W325" i="29" s="1"/>
  <c r="L325" i="29"/>
  <c r="X324" i="29"/>
  <c r="T324" i="29"/>
  <c r="V324" i="29" s="1"/>
  <c r="S324" i="29"/>
  <c r="U324" i="29" s="1"/>
  <c r="W324" i="29" s="1"/>
  <c r="L324" i="29"/>
  <c r="X323" i="29"/>
  <c r="T323" i="29"/>
  <c r="V323" i="29" s="1"/>
  <c r="Y323" i="29" s="1"/>
  <c r="S323" i="29"/>
  <c r="U323" i="29" s="1"/>
  <c r="W323" i="29" s="1"/>
  <c r="L323" i="29"/>
  <c r="X322" i="29"/>
  <c r="V322" i="29"/>
  <c r="T322" i="29"/>
  <c r="S322" i="29"/>
  <c r="U322" i="29" s="1"/>
  <c r="W322" i="29" s="1"/>
  <c r="L322" i="29"/>
  <c r="X321" i="29"/>
  <c r="T321" i="29"/>
  <c r="V321" i="29" s="1"/>
  <c r="S321" i="29"/>
  <c r="U321" i="29" s="1"/>
  <c r="W321" i="29" s="1"/>
  <c r="L321" i="29"/>
  <c r="X320" i="29"/>
  <c r="T320" i="29"/>
  <c r="V320" i="29" s="1"/>
  <c r="S320" i="29"/>
  <c r="U320" i="29" s="1"/>
  <c r="W320" i="29" s="1"/>
  <c r="L320" i="29"/>
  <c r="X319" i="29"/>
  <c r="T319" i="29"/>
  <c r="V319" i="29" s="1"/>
  <c r="S319" i="29"/>
  <c r="U319" i="29" s="1"/>
  <c r="W319" i="29" s="1"/>
  <c r="L319" i="29"/>
  <c r="X318" i="29"/>
  <c r="T318" i="29"/>
  <c r="V318" i="29" s="1"/>
  <c r="Y318" i="29" s="1"/>
  <c r="H318" i="29" s="1"/>
  <c r="S318" i="29"/>
  <c r="U318" i="29" s="1"/>
  <c r="W318" i="29" s="1"/>
  <c r="L318" i="29"/>
  <c r="X317" i="29"/>
  <c r="W317" i="29"/>
  <c r="V317" i="29"/>
  <c r="T317" i="29"/>
  <c r="S317" i="29"/>
  <c r="U317" i="29" s="1"/>
  <c r="L317" i="29"/>
  <c r="X316" i="29"/>
  <c r="T316" i="29"/>
  <c r="V316" i="29" s="1"/>
  <c r="S316" i="29"/>
  <c r="U316" i="29" s="1"/>
  <c r="W316" i="29" s="1"/>
  <c r="L316" i="29"/>
  <c r="X315" i="29"/>
  <c r="T315" i="29"/>
  <c r="V315" i="29" s="1"/>
  <c r="S315" i="29"/>
  <c r="U315" i="29" s="1"/>
  <c r="W315" i="29" s="1"/>
  <c r="L315" i="29"/>
  <c r="X314" i="29"/>
  <c r="T314" i="29"/>
  <c r="V314" i="29" s="1"/>
  <c r="Y314" i="29" s="1"/>
  <c r="H314" i="29" s="1"/>
  <c r="S314" i="29"/>
  <c r="U314" i="29" s="1"/>
  <c r="W314" i="29" s="1"/>
  <c r="L314" i="29"/>
  <c r="X313" i="29"/>
  <c r="W313" i="29"/>
  <c r="V313" i="29"/>
  <c r="T313" i="29"/>
  <c r="S313" i="29"/>
  <c r="U313" i="29" s="1"/>
  <c r="L313" i="29"/>
  <c r="X312" i="29"/>
  <c r="T312" i="29"/>
  <c r="V312" i="29" s="1"/>
  <c r="S312" i="29"/>
  <c r="U312" i="29" s="1"/>
  <c r="W312" i="29" s="1"/>
  <c r="L312" i="29"/>
  <c r="X311" i="29"/>
  <c r="Y311" i="29" s="1"/>
  <c r="T311" i="29"/>
  <c r="V311" i="29" s="1"/>
  <c r="S311" i="29"/>
  <c r="U311" i="29" s="1"/>
  <c r="W311" i="29" s="1"/>
  <c r="L311" i="29"/>
  <c r="X310" i="29"/>
  <c r="T310" i="29"/>
  <c r="V310" i="29" s="1"/>
  <c r="Y310" i="29" s="1"/>
  <c r="H310" i="29" s="1"/>
  <c r="S310" i="29"/>
  <c r="U310" i="29" s="1"/>
  <c r="W310" i="29" s="1"/>
  <c r="L310" i="29"/>
  <c r="X309" i="29"/>
  <c r="T309" i="29"/>
  <c r="V309" i="29" s="1"/>
  <c r="S309" i="29"/>
  <c r="U309" i="29" s="1"/>
  <c r="W309" i="29" s="1"/>
  <c r="L309" i="29"/>
  <c r="X308" i="29"/>
  <c r="W308" i="29"/>
  <c r="T308" i="29"/>
  <c r="V308" i="29" s="1"/>
  <c r="S308" i="29"/>
  <c r="U308" i="29" s="1"/>
  <c r="L308" i="29"/>
  <c r="X307" i="29"/>
  <c r="T307" i="29"/>
  <c r="V307" i="29" s="1"/>
  <c r="S307" i="29"/>
  <c r="U307" i="29" s="1"/>
  <c r="W307" i="29" s="1"/>
  <c r="L307" i="29"/>
  <c r="X306" i="29"/>
  <c r="V306" i="29"/>
  <c r="Y306" i="29" s="1"/>
  <c r="H306" i="29" s="1"/>
  <c r="T306" i="29"/>
  <c r="S306" i="29"/>
  <c r="U306" i="29" s="1"/>
  <c r="W306" i="29" s="1"/>
  <c r="L306" i="29"/>
  <c r="X305" i="29"/>
  <c r="T305" i="29"/>
  <c r="V305" i="29" s="1"/>
  <c r="S305" i="29"/>
  <c r="U305" i="29" s="1"/>
  <c r="W305" i="29" s="1"/>
  <c r="L305" i="29"/>
  <c r="X304" i="29"/>
  <c r="T304" i="29"/>
  <c r="V304" i="29" s="1"/>
  <c r="S304" i="29"/>
  <c r="U304" i="29" s="1"/>
  <c r="W304" i="29" s="1"/>
  <c r="L304" i="29"/>
  <c r="X303" i="29"/>
  <c r="T303" i="29"/>
  <c r="V303" i="29" s="1"/>
  <c r="S303" i="29"/>
  <c r="U303" i="29" s="1"/>
  <c r="W303" i="29" s="1"/>
  <c r="L303" i="29"/>
  <c r="X302" i="29"/>
  <c r="T302" i="29"/>
  <c r="V302" i="29" s="1"/>
  <c r="S302" i="29"/>
  <c r="U302" i="29" s="1"/>
  <c r="W302" i="29" s="1"/>
  <c r="L302" i="29"/>
  <c r="X301" i="29"/>
  <c r="T301" i="29"/>
  <c r="V301" i="29" s="1"/>
  <c r="S301" i="29"/>
  <c r="U301" i="29" s="1"/>
  <c r="W301" i="29" s="1"/>
  <c r="L301" i="29"/>
  <c r="X300" i="29"/>
  <c r="T300" i="29"/>
  <c r="V300" i="29" s="1"/>
  <c r="S300" i="29"/>
  <c r="U300" i="29" s="1"/>
  <c r="W300" i="29" s="1"/>
  <c r="L300" i="29"/>
  <c r="X299" i="29"/>
  <c r="Y299" i="29" s="1"/>
  <c r="H299" i="29" s="1"/>
  <c r="U299" i="29"/>
  <c r="W299" i="29" s="1"/>
  <c r="T299" i="29"/>
  <c r="V299" i="29" s="1"/>
  <c r="S299" i="29"/>
  <c r="L299" i="29"/>
  <c r="X298" i="29"/>
  <c r="T298" i="29"/>
  <c r="V298" i="29" s="1"/>
  <c r="S298" i="29"/>
  <c r="U298" i="29" s="1"/>
  <c r="W298" i="29" s="1"/>
  <c r="L298" i="29"/>
  <c r="X297" i="29"/>
  <c r="T297" i="29"/>
  <c r="V297" i="29" s="1"/>
  <c r="Y297" i="29" s="1"/>
  <c r="H297" i="29" s="1"/>
  <c r="S297" i="29"/>
  <c r="U297" i="29" s="1"/>
  <c r="W297" i="29" s="1"/>
  <c r="L297" i="29"/>
  <c r="X296" i="29"/>
  <c r="T296" i="29"/>
  <c r="V296" i="29" s="1"/>
  <c r="S296" i="29"/>
  <c r="U296" i="29" s="1"/>
  <c r="W296" i="29" s="1"/>
  <c r="L296" i="29"/>
  <c r="X295" i="29"/>
  <c r="T295" i="29"/>
  <c r="V295" i="29" s="1"/>
  <c r="S295" i="29"/>
  <c r="U295" i="29" s="1"/>
  <c r="W295" i="29" s="1"/>
  <c r="L295" i="29"/>
  <c r="X294" i="29"/>
  <c r="V294" i="29"/>
  <c r="Y294" i="29" s="1"/>
  <c r="U294" i="29"/>
  <c r="W294" i="29" s="1"/>
  <c r="T294" i="29"/>
  <c r="S294" i="29"/>
  <c r="L294" i="29"/>
  <c r="H294" i="29"/>
  <c r="X293" i="29"/>
  <c r="T293" i="29"/>
  <c r="V293" i="29" s="1"/>
  <c r="Y293" i="29" s="1"/>
  <c r="H293" i="29" s="1"/>
  <c r="S293" i="29"/>
  <c r="U293" i="29" s="1"/>
  <c r="W293" i="29" s="1"/>
  <c r="L293" i="29"/>
  <c r="X292" i="29"/>
  <c r="W292" i="29"/>
  <c r="T292" i="29"/>
  <c r="V292" i="29" s="1"/>
  <c r="S292" i="29"/>
  <c r="U292" i="29" s="1"/>
  <c r="L292" i="29"/>
  <c r="X291" i="29"/>
  <c r="T291" i="29"/>
  <c r="V291" i="29" s="1"/>
  <c r="S291" i="29"/>
  <c r="U291" i="29" s="1"/>
  <c r="W291" i="29" s="1"/>
  <c r="L291" i="29"/>
  <c r="X290" i="29"/>
  <c r="V290" i="29"/>
  <c r="T290" i="29"/>
  <c r="S290" i="29"/>
  <c r="U290" i="29" s="1"/>
  <c r="W290" i="29" s="1"/>
  <c r="L290" i="29"/>
  <c r="X289" i="29"/>
  <c r="T289" i="29"/>
  <c r="V289" i="29" s="1"/>
  <c r="S289" i="29"/>
  <c r="U289" i="29" s="1"/>
  <c r="W289" i="29" s="1"/>
  <c r="L289" i="29"/>
  <c r="X288" i="29"/>
  <c r="T288" i="29"/>
  <c r="V288" i="29" s="1"/>
  <c r="S288" i="29"/>
  <c r="U288" i="29" s="1"/>
  <c r="W288" i="29" s="1"/>
  <c r="L288" i="29"/>
  <c r="X287" i="29"/>
  <c r="T287" i="29"/>
  <c r="V287" i="29" s="1"/>
  <c r="S287" i="29"/>
  <c r="U287" i="29" s="1"/>
  <c r="W287" i="29" s="1"/>
  <c r="L287" i="29"/>
  <c r="X286" i="29"/>
  <c r="T286" i="29"/>
  <c r="V286" i="29" s="1"/>
  <c r="Y286" i="29" s="1"/>
  <c r="H286" i="29" s="1"/>
  <c r="S286" i="29"/>
  <c r="U286" i="29" s="1"/>
  <c r="W286" i="29" s="1"/>
  <c r="L286" i="29"/>
  <c r="X285" i="29"/>
  <c r="T285" i="29"/>
  <c r="V285" i="29" s="1"/>
  <c r="S285" i="29"/>
  <c r="U285" i="29" s="1"/>
  <c r="W285" i="29" s="1"/>
  <c r="L285" i="29"/>
  <c r="X284" i="29"/>
  <c r="T284" i="29"/>
  <c r="V284" i="29" s="1"/>
  <c r="S284" i="29"/>
  <c r="U284" i="29" s="1"/>
  <c r="W284" i="29" s="1"/>
  <c r="L284" i="29"/>
  <c r="X283" i="29"/>
  <c r="T283" i="29"/>
  <c r="V283" i="29" s="1"/>
  <c r="Y283" i="29" s="1"/>
  <c r="H283" i="29" s="1"/>
  <c r="S283" i="29"/>
  <c r="U283" i="29" s="1"/>
  <c r="W283" i="29" s="1"/>
  <c r="L283" i="29"/>
  <c r="X282" i="29"/>
  <c r="T282" i="29"/>
  <c r="V282" i="29" s="1"/>
  <c r="S282" i="29"/>
  <c r="U282" i="29" s="1"/>
  <c r="W282" i="29" s="1"/>
  <c r="L282" i="29"/>
  <c r="X281" i="29"/>
  <c r="W281" i="29"/>
  <c r="T281" i="29"/>
  <c r="V281" i="29" s="1"/>
  <c r="S281" i="29"/>
  <c r="U281" i="29" s="1"/>
  <c r="L281" i="29"/>
  <c r="X280" i="29"/>
  <c r="T280" i="29"/>
  <c r="V280" i="29" s="1"/>
  <c r="S280" i="29"/>
  <c r="U280" i="29" s="1"/>
  <c r="W280" i="29" s="1"/>
  <c r="L280" i="29"/>
  <c r="X279" i="29"/>
  <c r="T279" i="29"/>
  <c r="V279" i="29" s="1"/>
  <c r="S279" i="29"/>
  <c r="U279" i="29" s="1"/>
  <c r="W279" i="29" s="1"/>
  <c r="L279" i="29"/>
  <c r="X278" i="29"/>
  <c r="V278" i="29"/>
  <c r="T278" i="29"/>
  <c r="S278" i="29"/>
  <c r="U278" i="29" s="1"/>
  <c r="W278" i="29" s="1"/>
  <c r="L278" i="29"/>
  <c r="X277" i="29"/>
  <c r="T277" i="29"/>
  <c r="V277" i="29" s="1"/>
  <c r="S277" i="29"/>
  <c r="U277" i="29" s="1"/>
  <c r="W277" i="29" s="1"/>
  <c r="L277" i="29"/>
  <c r="X276" i="29"/>
  <c r="T276" i="29"/>
  <c r="V276" i="29" s="1"/>
  <c r="S276" i="29"/>
  <c r="U276" i="29" s="1"/>
  <c r="W276" i="29" s="1"/>
  <c r="L276" i="29"/>
  <c r="X275" i="29"/>
  <c r="T275" i="29"/>
  <c r="V275" i="29" s="1"/>
  <c r="S275" i="29"/>
  <c r="U275" i="29" s="1"/>
  <c r="W275" i="29" s="1"/>
  <c r="L275" i="29"/>
  <c r="X274" i="29"/>
  <c r="T274" i="29"/>
  <c r="V274" i="29" s="1"/>
  <c r="S274" i="29"/>
  <c r="U274" i="29" s="1"/>
  <c r="W274" i="29" s="1"/>
  <c r="L274" i="29"/>
  <c r="X273" i="29"/>
  <c r="U273" i="29"/>
  <c r="W273" i="29" s="1"/>
  <c r="T273" i="29"/>
  <c r="V273" i="29" s="1"/>
  <c r="Y273" i="29" s="1"/>
  <c r="H273" i="29" s="1"/>
  <c r="S273" i="29"/>
  <c r="L273" i="29"/>
  <c r="X272" i="29"/>
  <c r="V272" i="29"/>
  <c r="T272" i="29"/>
  <c r="S272" i="29"/>
  <c r="U272" i="29" s="1"/>
  <c r="W272" i="29" s="1"/>
  <c r="L272" i="29"/>
  <c r="X271" i="29"/>
  <c r="T271" i="29"/>
  <c r="V271" i="29" s="1"/>
  <c r="S271" i="29"/>
  <c r="U271" i="29" s="1"/>
  <c r="W271" i="29" s="1"/>
  <c r="L271" i="29"/>
  <c r="X270" i="29"/>
  <c r="T270" i="29"/>
  <c r="V270" i="29" s="1"/>
  <c r="S270" i="29"/>
  <c r="U270" i="29" s="1"/>
  <c r="W270" i="29" s="1"/>
  <c r="L270" i="29"/>
  <c r="X269" i="29"/>
  <c r="T269" i="29"/>
  <c r="V269" i="29" s="1"/>
  <c r="Y269" i="29" s="1"/>
  <c r="H269" i="29" s="1"/>
  <c r="S269" i="29"/>
  <c r="U269" i="29" s="1"/>
  <c r="W269" i="29" s="1"/>
  <c r="L269" i="29"/>
  <c r="X268" i="29"/>
  <c r="V268" i="29"/>
  <c r="T268" i="29"/>
  <c r="S268" i="29"/>
  <c r="U268" i="29" s="1"/>
  <c r="W268" i="29" s="1"/>
  <c r="L268" i="29"/>
  <c r="X267" i="29"/>
  <c r="T267" i="29"/>
  <c r="V267" i="29" s="1"/>
  <c r="S267" i="29"/>
  <c r="U267" i="29" s="1"/>
  <c r="W267" i="29" s="1"/>
  <c r="L267" i="29"/>
  <c r="X266" i="29"/>
  <c r="T266" i="29"/>
  <c r="V266" i="29" s="1"/>
  <c r="S266" i="29"/>
  <c r="U266" i="29" s="1"/>
  <c r="W266" i="29" s="1"/>
  <c r="L266" i="29"/>
  <c r="X265" i="29"/>
  <c r="T265" i="29"/>
  <c r="V265" i="29" s="1"/>
  <c r="S265" i="29"/>
  <c r="U265" i="29" s="1"/>
  <c r="W265" i="29" s="1"/>
  <c r="L265" i="29"/>
  <c r="X264" i="29"/>
  <c r="T264" i="29"/>
  <c r="V264" i="29" s="1"/>
  <c r="S264" i="29"/>
  <c r="U264" i="29" s="1"/>
  <c r="W264" i="29" s="1"/>
  <c r="L264" i="29"/>
  <c r="X263" i="29"/>
  <c r="W263" i="29"/>
  <c r="T263" i="29"/>
  <c r="V263" i="29" s="1"/>
  <c r="S263" i="29"/>
  <c r="U263" i="29" s="1"/>
  <c r="L263" i="29"/>
  <c r="X262" i="29"/>
  <c r="T262" i="29"/>
  <c r="V262" i="29" s="1"/>
  <c r="S262" i="29"/>
  <c r="U262" i="29" s="1"/>
  <c r="W262" i="29" s="1"/>
  <c r="L262" i="29"/>
  <c r="X261" i="29"/>
  <c r="V261" i="29"/>
  <c r="Y261" i="29" s="1"/>
  <c r="H261" i="29" s="1"/>
  <c r="T261" i="29"/>
  <c r="S261" i="29"/>
  <c r="U261" i="29" s="1"/>
  <c r="W261" i="29" s="1"/>
  <c r="L261" i="29"/>
  <c r="X260" i="29"/>
  <c r="T260" i="29"/>
  <c r="V260" i="29" s="1"/>
  <c r="S260" i="29"/>
  <c r="U260" i="29" s="1"/>
  <c r="W260" i="29" s="1"/>
  <c r="L260" i="29"/>
  <c r="X259" i="29"/>
  <c r="T259" i="29"/>
  <c r="V259" i="29" s="1"/>
  <c r="S259" i="29"/>
  <c r="U259" i="29" s="1"/>
  <c r="W259" i="29" s="1"/>
  <c r="L259" i="29"/>
  <c r="X258" i="29"/>
  <c r="T258" i="29"/>
  <c r="V258" i="29" s="1"/>
  <c r="S258" i="29"/>
  <c r="U258" i="29" s="1"/>
  <c r="W258" i="29" s="1"/>
  <c r="L258" i="29"/>
  <c r="X257" i="29"/>
  <c r="T257" i="29"/>
  <c r="V257" i="29" s="1"/>
  <c r="S257" i="29"/>
  <c r="U257" i="29" s="1"/>
  <c r="W257" i="29" s="1"/>
  <c r="L257" i="29"/>
  <c r="X256" i="29"/>
  <c r="V256" i="29"/>
  <c r="T256" i="29"/>
  <c r="S256" i="29"/>
  <c r="U256" i="29" s="1"/>
  <c r="W256" i="29" s="1"/>
  <c r="L256" i="29"/>
  <c r="X255" i="29"/>
  <c r="T255" i="29"/>
  <c r="V255" i="29" s="1"/>
  <c r="S255" i="29"/>
  <c r="U255" i="29" s="1"/>
  <c r="W255" i="29" s="1"/>
  <c r="L255" i="29"/>
  <c r="X254" i="29"/>
  <c r="T254" i="29"/>
  <c r="V254" i="29" s="1"/>
  <c r="S254" i="29"/>
  <c r="U254" i="29" s="1"/>
  <c r="W254" i="29" s="1"/>
  <c r="L254" i="29"/>
  <c r="X253" i="29"/>
  <c r="T253" i="29"/>
  <c r="V253" i="29" s="1"/>
  <c r="S253" i="29"/>
  <c r="U253" i="29" s="1"/>
  <c r="W253" i="29" s="1"/>
  <c r="L253" i="29"/>
  <c r="X252" i="29"/>
  <c r="T252" i="29"/>
  <c r="V252" i="29" s="1"/>
  <c r="S252" i="29"/>
  <c r="U252" i="29" s="1"/>
  <c r="W252" i="29" s="1"/>
  <c r="L252" i="29"/>
  <c r="X251" i="29"/>
  <c r="T251" i="29"/>
  <c r="V251" i="29" s="1"/>
  <c r="S251" i="29"/>
  <c r="U251" i="29" s="1"/>
  <c r="W251" i="29" s="1"/>
  <c r="L251" i="29"/>
  <c r="X250" i="29"/>
  <c r="U250" i="29"/>
  <c r="W250" i="29" s="1"/>
  <c r="T250" i="29"/>
  <c r="V250" i="29" s="1"/>
  <c r="S250" i="29"/>
  <c r="L250" i="29"/>
  <c r="X249" i="29"/>
  <c r="Y249" i="29" s="1"/>
  <c r="H249" i="29" s="1"/>
  <c r="T249" i="29"/>
  <c r="V249" i="29" s="1"/>
  <c r="S249" i="29"/>
  <c r="U249" i="29" s="1"/>
  <c r="W249" i="29" s="1"/>
  <c r="L249" i="29"/>
  <c r="X248" i="29"/>
  <c r="T248" i="29"/>
  <c r="V248" i="29" s="1"/>
  <c r="S248" i="29"/>
  <c r="U248" i="29" s="1"/>
  <c r="W248" i="29" s="1"/>
  <c r="L248" i="29"/>
  <c r="X247" i="29"/>
  <c r="T247" i="29"/>
  <c r="V247" i="29" s="1"/>
  <c r="S247" i="29"/>
  <c r="U247" i="29" s="1"/>
  <c r="W247" i="29" s="1"/>
  <c r="L247" i="29"/>
  <c r="X246" i="29"/>
  <c r="T246" i="29"/>
  <c r="V246" i="29" s="1"/>
  <c r="S246" i="29"/>
  <c r="U246" i="29" s="1"/>
  <c r="W246" i="29" s="1"/>
  <c r="L246" i="29"/>
  <c r="X245" i="29"/>
  <c r="U245" i="29"/>
  <c r="W245" i="29" s="1"/>
  <c r="T245" i="29"/>
  <c r="V245" i="29" s="1"/>
  <c r="Y245" i="29" s="1"/>
  <c r="H245" i="29" s="1"/>
  <c r="S245" i="29"/>
  <c r="L245" i="29"/>
  <c r="X244" i="29"/>
  <c r="W244" i="29"/>
  <c r="T244" i="29"/>
  <c r="V244" i="29" s="1"/>
  <c r="S244" i="29"/>
  <c r="U244" i="29" s="1"/>
  <c r="L244" i="29"/>
  <c r="X243" i="29"/>
  <c r="T243" i="29"/>
  <c r="V243" i="29" s="1"/>
  <c r="S243" i="29"/>
  <c r="U243" i="29" s="1"/>
  <c r="W243" i="29" s="1"/>
  <c r="L243" i="29"/>
  <c r="X242" i="29"/>
  <c r="T242" i="29"/>
  <c r="V242" i="29" s="1"/>
  <c r="S242" i="29"/>
  <c r="U242" i="29" s="1"/>
  <c r="W242" i="29" s="1"/>
  <c r="L242" i="29"/>
  <c r="Y241" i="29"/>
  <c r="X241" i="29"/>
  <c r="H241" i="29" s="1"/>
  <c r="T241" i="29"/>
  <c r="V241" i="29" s="1"/>
  <c r="S241" i="29"/>
  <c r="U241" i="29" s="1"/>
  <c r="W241" i="29" s="1"/>
  <c r="L241" i="29"/>
  <c r="X240" i="29"/>
  <c r="V240" i="29"/>
  <c r="T240" i="29"/>
  <c r="S240" i="29"/>
  <c r="U240" i="29" s="1"/>
  <c r="W240" i="29" s="1"/>
  <c r="L240" i="29"/>
  <c r="X239" i="29"/>
  <c r="T239" i="29"/>
  <c r="V239" i="29" s="1"/>
  <c r="S239" i="29"/>
  <c r="U239" i="29" s="1"/>
  <c r="W239" i="29" s="1"/>
  <c r="L239" i="29"/>
  <c r="X238" i="29"/>
  <c r="T238" i="29"/>
  <c r="V238" i="29" s="1"/>
  <c r="S238" i="29"/>
  <c r="U238" i="29" s="1"/>
  <c r="W238" i="29" s="1"/>
  <c r="L238" i="29"/>
  <c r="X237" i="29"/>
  <c r="T237" i="29"/>
  <c r="V237" i="29" s="1"/>
  <c r="Y237" i="29" s="1"/>
  <c r="H237" i="29" s="1"/>
  <c r="S237" i="29"/>
  <c r="U237" i="29" s="1"/>
  <c r="W237" i="29" s="1"/>
  <c r="L237" i="29"/>
  <c r="X236" i="29"/>
  <c r="T236" i="29"/>
  <c r="V236" i="29" s="1"/>
  <c r="S236" i="29"/>
  <c r="U236" i="29" s="1"/>
  <c r="W236" i="29" s="1"/>
  <c r="L236" i="29"/>
  <c r="X235" i="29"/>
  <c r="T235" i="29"/>
  <c r="V235" i="29" s="1"/>
  <c r="S235" i="29"/>
  <c r="U235" i="29" s="1"/>
  <c r="W235" i="29" s="1"/>
  <c r="L235" i="29"/>
  <c r="X234" i="29"/>
  <c r="U234" i="29"/>
  <c r="W234" i="29" s="1"/>
  <c r="T234" i="29"/>
  <c r="V234" i="29" s="1"/>
  <c r="S234" i="29"/>
  <c r="L234" i="29"/>
  <c r="X233" i="29"/>
  <c r="Y233" i="29" s="1"/>
  <c r="H233" i="29" s="1"/>
  <c r="T233" i="29"/>
  <c r="V233" i="29" s="1"/>
  <c r="S233" i="29"/>
  <c r="U233" i="29" s="1"/>
  <c r="W233" i="29" s="1"/>
  <c r="L233" i="29"/>
  <c r="X232" i="29"/>
  <c r="V232" i="29"/>
  <c r="T232" i="29"/>
  <c r="S232" i="29"/>
  <c r="U232" i="29" s="1"/>
  <c r="W232" i="29" s="1"/>
  <c r="L232" i="29"/>
  <c r="X231" i="29"/>
  <c r="T231" i="29"/>
  <c r="V231" i="29" s="1"/>
  <c r="S231" i="29"/>
  <c r="U231" i="29" s="1"/>
  <c r="W231" i="29" s="1"/>
  <c r="L231" i="29"/>
  <c r="X230" i="29"/>
  <c r="T230" i="29"/>
  <c r="V230" i="29" s="1"/>
  <c r="S230" i="29"/>
  <c r="U230" i="29" s="1"/>
  <c r="W230" i="29" s="1"/>
  <c r="L230" i="29"/>
  <c r="X229" i="29"/>
  <c r="V229" i="29"/>
  <c r="Y229" i="29" s="1"/>
  <c r="H229" i="29" s="1"/>
  <c r="U229" i="29"/>
  <c r="W229" i="29" s="1"/>
  <c r="T229" i="29"/>
  <c r="S229" i="29"/>
  <c r="L229" i="29"/>
  <c r="X228" i="29"/>
  <c r="T228" i="29"/>
  <c r="V228" i="29" s="1"/>
  <c r="S228" i="29"/>
  <c r="U228" i="29" s="1"/>
  <c r="W228" i="29" s="1"/>
  <c r="L228" i="29"/>
  <c r="X227" i="29"/>
  <c r="T227" i="29"/>
  <c r="V227" i="29" s="1"/>
  <c r="S227" i="29"/>
  <c r="U227" i="29" s="1"/>
  <c r="W227" i="29" s="1"/>
  <c r="L227" i="29"/>
  <c r="X226" i="29"/>
  <c r="T226" i="29"/>
  <c r="V226" i="29" s="1"/>
  <c r="S226" i="29"/>
  <c r="U226" i="29" s="1"/>
  <c r="W226" i="29" s="1"/>
  <c r="L226" i="29"/>
  <c r="X225" i="29"/>
  <c r="T225" i="29"/>
  <c r="V225" i="29" s="1"/>
  <c r="Y225" i="29" s="1"/>
  <c r="H225" i="29" s="1"/>
  <c r="S225" i="29"/>
  <c r="U225" i="29" s="1"/>
  <c r="W225" i="29" s="1"/>
  <c r="L225" i="29"/>
  <c r="X224" i="29"/>
  <c r="T224" i="29"/>
  <c r="V224" i="29" s="1"/>
  <c r="S224" i="29"/>
  <c r="U224" i="29" s="1"/>
  <c r="W224" i="29" s="1"/>
  <c r="L224" i="29"/>
  <c r="X223" i="29"/>
  <c r="T223" i="29"/>
  <c r="V223" i="29" s="1"/>
  <c r="S223" i="29"/>
  <c r="U223" i="29" s="1"/>
  <c r="W223" i="29" s="1"/>
  <c r="L223" i="29"/>
  <c r="X222" i="29"/>
  <c r="T222" i="29"/>
  <c r="V222" i="29" s="1"/>
  <c r="S222" i="29"/>
  <c r="U222" i="29" s="1"/>
  <c r="W222" i="29" s="1"/>
  <c r="L222" i="29"/>
  <c r="X221" i="29"/>
  <c r="V221" i="29"/>
  <c r="Y221" i="29" s="1"/>
  <c r="H221" i="29" s="1"/>
  <c r="T221" i="29"/>
  <c r="S221" i="29"/>
  <c r="U221" i="29" s="1"/>
  <c r="W221" i="29" s="1"/>
  <c r="L221" i="29"/>
  <c r="X220" i="29"/>
  <c r="T220" i="29"/>
  <c r="V220" i="29" s="1"/>
  <c r="S220" i="29"/>
  <c r="U220" i="29" s="1"/>
  <c r="W220" i="29" s="1"/>
  <c r="L220" i="29"/>
  <c r="X219" i="29"/>
  <c r="T219" i="29"/>
  <c r="V219" i="29" s="1"/>
  <c r="S219" i="29"/>
  <c r="U219" i="29" s="1"/>
  <c r="W219" i="29" s="1"/>
  <c r="L219" i="29"/>
  <c r="X218" i="29"/>
  <c r="U218" i="29"/>
  <c r="W218" i="29" s="1"/>
  <c r="T218" i="29"/>
  <c r="V218" i="29" s="1"/>
  <c r="S218" i="29"/>
  <c r="L218" i="29"/>
  <c r="X217" i="29"/>
  <c r="Y217" i="29" s="1"/>
  <c r="H217" i="29" s="1"/>
  <c r="U217" i="29"/>
  <c r="W217" i="29" s="1"/>
  <c r="T217" i="29"/>
  <c r="V217" i="29" s="1"/>
  <c r="S217" i="29"/>
  <c r="L217" i="29"/>
  <c r="X216" i="29"/>
  <c r="V216" i="29"/>
  <c r="T216" i="29"/>
  <c r="S216" i="29"/>
  <c r="U216" i="29" s="1"/>
  <c r="W216" i="29" s="1"/>
  <c r="L216" i="29"/>
  <c r="X215" i="29"/>
  <c r="T215" i="29"/>
  <c r="V215" i="29" s="1"/>
  <c r="S215" i="29"/>
  <c r="U215" i="29" s="1"/>
  <c r="W215" i="29" s="1"/>
  <c r="L215" i="29"/>
  <c r="X214" i="29"/>
  <c r="T214" i="29"/>
  <c r="V214" i="29" s="1"/>
  <c r="S214" i="29"/>
  <c r="U214" i="29" s="1"/>
  <c r="W214" i="29" s="1"/>
  <c r="L214" i="29"/>
  <c r="X213" i="29"/>
  <c r="T213" i="29"/>
  <c r="V213" i="29" s="1"/>
  <c r="Y213" i="29" s="1"/>
  <c r="H213" i="29" s="1"/>
  <c r="S213" i="29"/>
  <c r="U213" i="29" s="1"/>
  <c r="W213" i="29" s="1"/>
  <c r="L213" i="29"/>
  <c r="X212" i="29"/>
  <c r="W212" i="29"/>
  <c r="T212" i="29"/>
  <c r="V212" i="29" s="1"/>
  <c r="S212" i="29"/>
  <c r="U212" i="29" s="1"/>
  <c r="L212" i="29"/>
  <c r="X211" i="29"/>
  <c r="T211" i="29"/>
  <c r="V211" i="29" s="1"/>
  <c r="S211" i="29"/>
  <c r="U211" i="29" s="1"/>
  <c r="W211" i="29" s="1"/>
  <c r="L211" i="29"/>
  <c r="X210" i="29"/>
  <c r="T210" i="29"/>
  <c r="V210" i="29" s="1"/>
  <c r="S210" i="29"/>
  <c r="U210" i="29" s="1"/>
  <c r="W210" i="29" s="1"/>
  <c r="L210" i="29"/>
  <c r="X209" i="29"/>
  <c r="T209" i="29"/>
  <c r="V209" i="29" s="1"/>
  <c r="S209" i="29"/>
  <c r="U209" i="29" s="1"/>
  <c r="W209" i="29" s="1"/>
  <c r="L209" i="29"/>
  <c r="X208" i="29"/>
  <c r="V208" i="29"/>
  <c r="T208" i="29"/>
  <c r="S208" i="29"/>
  <c r="U208" i="29" s="1"/>
  <c r="W208" i="29" s="1"/>
  <c r="L208" i="29"/>
  <c r="X207" i="29"/>
  <c r="T207" i="29"/>
  <c r="V207" i="29" s="1"/>
  <c r="S207" i="29"/>
  <c r="U207" i="29" s="1"/>
  <c r="W207" i="29" s="1"/>
  <c r="L207" i="29"/>
  <c r="X206" i="29"/>
  <c r="U206" i="29"/>
  <c r="W206" i="29" s="1"/>
  <c r="T206" i="29"/>
  <c r="V206" i="29" s="1"/>
  <c r="S206" i="29"/>
  <c r="L206" i="29"/>
  <c r="X205" i="29"/>
  <c r="V205" i="29"/>
  <c r="T205" i="29"/>
  <c r="S205" i="29"/>
  <c r="U205" i="29" s="1"/>
  <c r="W205" i="29" s="1"/>
  <c r="L205" i="29"/>
  <c r="X204" i="29"/>
  <c r="T204" i="29"/>
  <c r="V204" i="29" s="1"/>
  <c r="S204" i="29"/>
  <c r="U204" i="29" s="1"/>
  <c r="W204" i="29" s="1"/>
  <c r="L204" i="29"/>
  <c r="X203" i="29"/>
  <c r="T203" i="29"/>
  <c r="V203" i="29" s="1"/>
  <c r="S203" i="29"/>
  <c r="U203" i="29" s="1"/>
  <c r="W203" i="29" s="1"/>
  <c r="L203" i="29"/>
  <c r="X202" i="29"/>
  <c r="T202" i="29"/>
  <c r="V202" i="29" s="1"/>
  <c r="S202" i="29"/>
  <c r="U202" i="29" s="1"/>
  <c r="W202" i="29" s="1"/>
  <c r="L202" i="29"/>
  <c r="X201" i="29"/>
  <c r="T201" i="29"/>
  <c r="V201" i="29" s="1"/>
  <c r="S201" i="29"/>
  <c r="U201" i="29" s="1"/>
  <c r="W201" i="29" s="1"/>
  <c r="L201" i="29"/>
  <c r="X200" i="29"/>
  <c r="V200" i="29"/>
  <c r="T200" i="29"/>
  <c r="S200" i="29"/>
  <c r="U200" i="29" s="1"/>
  <c r="W200" i="29" s="1"/>
  <c r="L200" i="29"/>
  <c r="X199" i="29"/>
  <c r="W199" i="29"/>
  <c r="T199" i="29"/>
  <c r="V199" i="29" s="1"/>
  <c r="S199" i="29"/>
  <c r="U199" i="29" s="1"/>
  <c r="L199" i="29"/>
  <c r="X198" i="29"/>
  <c r="T198" i="29"/>
  <c r="V198" i="29" s="1"/>
  <c r="S198" i="29"/>
  <c r="U198" i="29" s="1"/>
  <c r="W198" i="29" s="1"/>
  <c r="L198" i="29"/>
  <c r="X197" i="29"/>
  <c r="T197" i="29"/>
  <c r="V197" i="29" s="1"/>
  <c r="S197" i="29"/>
  <c r="U197" i="29" s="1"/>
  <c r="W197" i="29" s="1"/>
  <c r="L197" i="29"/>
  <c r="X196" i="29"/>
  <c r="T196" i="29"/>
  <c r="V196" i="29" s="1"/>
  <c r="S196" i="29"/>
  <c r="U196" i="29" s="1"/>
  <c r="W196" i="29" s="1"/>
  <c r="L196" i="29"/>
  <c r="X195" i="29"/>
  <c r="T195" i="29"/>
  <c r="V195" i="29" s="1"/>
  <c r="S195" i="29"/>
  <c r="U195" i="29" s="1"/>
  <c r="W195" i="29" s="1"/>
  <c r="L195" i="29"/>
  <c r="X194" i="29"/>
  <c r="U194" i="29"/>
  <c r="W194" i="29" s="1"/>
  <c r="T194" i="29"/>
  <c r="V194" i="29" s="1"/>
  <c r="S194" i="29"/>
  <c r="L194" i="29"/>
  <c r="X193" i="29"/>
  <c r="Y193" i="29" s="1"/>
  <c r="H193" i="29" s="1"/>
  <c r="T193" i="29"/>
  <c r="V193" i="29" s="1"/>
  <c r="S193" i="29"/>
  <c r="U193" i="29" s="1"/>
  <c r="W193" i="29" s="1"/>
  <c r="L193" i="29"/>
  <c r="X192" i="29"/>
  <c r="T192" i="29"/>
  <c r="V192" i="29" s="1"/>
  <c r="S192" i="29"/>
  <c r="U192" i="29" s="1"/>
  <c r="W192" i="29" s="1"/>
  <c r="L192" i="29"/>
  <c r="X191" i="29"/>
  <c r="T191" i="29"/>
  <c r="V191" i="29" s="1"/>
  <c r="S191" i="29"/>
  <c r="U191" i="29" s="1"/>
  <c r="W191" i="29" s="1"/>
  <c r="L191" i="29"/>
  <c r="X190" i="29"/>
  <c r="T190" i="29"/>
  <c r="V190" i="29" s="1"/>
  <c r="S190" i="29"/>
  <c r="U190" i="29" s="1"/>
  <c r="W190" i="29" s="1"/>
  <c r="L190" i="29"/>
  <c r="X189" i="29"/>
  <c r="U189" i="29"/>
  <c r="W189" i="29" s="1"/>
  <c r="T189" i="29"/>
  <c r="V189" i="29" s="1"/>
  <c r="Y189" i="29" s="1"/>
  <c r="H189" i="29" s="1"/>
  <c r="S189" i="29"/>
  <c r="L189" i="29"/>
  <c r="X188" i="29"/>
  <c r="V188" i="29"/>
  <c r="T188" i="29"/>
  <c r="S188" i="29"/>
  <c r="U188" i="29" s="1"/>
  <c r="W188" i="29" s="1"/>
  <c r="L188" i="29"/>
  <c r="X187" i="29"/>
  <c r="T187" i="29"/>
  <c r="V187" i="29" s="1"/>
  <c r="S187" i="29"/>
  <c r="U187" i="29" s="1"/>
  <c r="W187" i="29" s="1"/>
  <c r="L187" i="29"/>
  <c r="X186" i="29"/>
  <c r="T186" i="29"/>
  <c r="V186" i="29" s="1"/>
  <c r="S186" i="29"/>
  <c r="U186" i="29" s="1"/>
  <c r="W186" i="29" s="1"/>
  <c r="L186" i="29"/>
  <c r="X185" i="29"/>
  <c r="U185" i="29"/>
  <c r="W185" i="29" s="1"/>
  <c r="T185" i="29"/>
  <c r="V185" i="29" s="1"/>
  <c r="S185" i="29"/>
  <c r="L185" i="29"/>
  <c r="X184" i="29"/>
  <c r="V184" i="29"/>
  <c r="T184" i="29"/>
  <c r="S184" i="29"/>
  <c r="U184" i="29" s="1"/>
  <c r="W184" i="29" s="1"/>
  <c r="L184" i="29"/>
  <c r="X183" i="29"/>
  <c r="T183" i="29"/>
  <c r="V183" i="29" s="1"/>
  <c r="S183" i="29"/>
  <c r="U183" i="29" s="1"/>
  <c r="W183" i="29" s="1"/>
  <c r="L183" i="29"/>
  <c r="X182" i="29"/>
  <c r="T182" i="29"/>
  <c r="V182" i="29" s="1"/>
  <c r="S182" i="29"/>
  <c r="U182" i="29" s="1"/>
  <c r="W182" i="29" s="1"/>
  <c r="L182" i="29"/>
  <c r="X181" i="29"/>
  <c r="T181" i="29"/>
  <c r="V181" i="29" s="1"/>
  <c r="S181" i="29"/>
  <c r="U181" i="29" s="1"/>
  <c r="W181" i="29" s="1"/>
  <c r="L181" i="29"/>
  <c r="X180" i="29"/>
  <c r="T180" i="29"/>
  <c r="V180" i="29" s="1"/>
  <c r="S180" i="29"/>
  <c r="U180" i="29" s="1"/>
  <c r="W180" i="29" s="1"/>
  <c r="L180" i="29"/>
  <c r="X179" i="29"/>
  <c r="T179" i="29"/>
  <c r="V179" i="29" s="1"/>
  <c r="S179" i="29"/>
  <c r="U179" i="29" s="1"/>
  <c r="W179" i="29" s="1"/>
  <c r="L179" i="29"/>
  <c r="X178" i="29"/>
  <c r="T178" i="29"/>
  <c r="V178" i="29" s="1"/>
  <c r="S178" i="29"/>
  <c r="U178" i="29" s="1"/>
  <c r="W178" i="29" s="1"/>
  <c r="L178" i="29"/>
  <c r="X177" i="29"/>
  <c r="U177" i="29"/>
  <c r="W177" i="29" s="1"/>
  <c r="T177" i="29"/>
  <c r="V177" i="29" s="1"/>
  <c r="S177" i="29"/>
  <c r="L177" i="29"/>
  <c r="X176" i="29"/>
  <c r="T176" i="29"/>
  <c r="V176" i="29" s="1"/>
  <c r="S176" i="29"/>
  <c r="U176" i="29" s="1"/>
  <c r="W176" i="29" s="1"/>
  <c r="L176" i="29"/>
  <c r="X175" i="29"/>
  <c r="T175" i="29"/>
  <c r="V175" i="29" s="1"/>
  <c r="S175" i="29"/>
  <c r="U175" i="29" s="1"/>
  <c r="W175" i="29" s="1"/>
  <c r="L175" i="29"/>
  <c r="X174" i="29"/>
  <c r="U174" i="29"/>
  <c r="W174" i="29" s="1"/>
  <c r="T174" i="29"/>
  <c r="V174" i="29" s="1"/>
  <c r="S174" i="29"/>
  <c r="L174" i="29"/>
  <c r="X173" i="29"/>
  <c r="T173" i="29"/>
  <c r="V173" i="29" s="1"/>
  <c r="Y173" i="29" s="1"/>
  <c r="H173" i="29" s="1"/>
  <c r="S173" i="29"/>
  <c r="U173" i="29" s="1"/>
  <c r="W173" i="29" s="1"/>
  <c r="L173" i="29"/>
  <c r="X172" i="29"/>
  <c r="V172" i="29"/>
  <c r="T172" i="29"/>
  <c r="S172" i="29"/>
  <c r="U172" i="29" s="1"/>
  <c r="W172" i="29" s="1"/>
  <c r="L172" i="29"/>
  <c r="X171" i="29"/>
  <c r="T171" i="29"/>
  <c r="V171" i="29" s="1"/>
  <c r="S171" i="29"/>
  <c r="U171" i="29" s="1"/>
  <c r="W171" i="29" s="1"/>
  <c r="L171" i="29"/>
  <c r="X170" i="29"/>
  <c r="T170" i="29"/>
  <c r="V170" i="29" s="1"/>
  <c r="S170" i="29"/>
  <c r="U170" i="29" s="1"/>
  <c r="W170" i="29" s="1"/>
  <c r="L170" i="29"/>
  <c r="X169" i="29"/>
  <c r="T169" i="29"/>
  <c r="V169" i="29" s="1"/>
  <c r="S169" i="29"/>
  <c r="U169" i="29" s="1"/>
  <c r="W169" i="29" s="1"/>
  <c r="L169" i="29"/>
  <c r="X168" i="29"/>
  <c r="V168" i="29"/>
  <c r="T168" i="29"/>
  <c r="S168" i="29"/>
  <c r="U168" i="29" s="1"/>
  <c r="W168" i="29" s="1"/>
  <c r="L168" i="29"/>
  <c r="X167" i="29"/>
  <c r="T167" i="29"/>
  <c r="V167" i="29" s="1"/>
  <c r="S167" i="29"/>
  <c r="U167" i="29" s="1"/>
  <c r="W167" i="29" s="1"/>
  <c r="L167" i="29"/>
  <c r="X166" i="29"/>
  <c r="T166" i="29"/>
  <c r="V166" i="29" s="1"/>
  <c r="S166" i="29"/>
  <c r="U166" i="29" s="1"/>
  <c r="W166" i="29" s="1"/>
  <c r="L166" i="29"/>
  <c r="X165" i="29"/>
  <c r="V165" i="29"/>
  <c r="T165" i="29"/>
  <c r="S165" i="29"/>
  <c r="U165" i="29" s="1"/>
  <c r="W165" i="29" s="1"/>
  <c r="L165" i="29"/>
  <c r="X164" i="29"/>
  <c r="T164" i="29"/>
  <c r="V164" i="29" s="1"/>
  <c r="S164" i="29"/>
  <c r="U164" i="29" s="1"/>
  <c r="W164" i="29" s="1"/>
  <c r="L164" i="29"/>
  <c r="X163" i="29"/>
  <c r="T163" i="29"/>
  <c r="V163" i="29" s="1"/>
  <c r="S163" i="29"/>
  <c r="U163" i="29" s="1"/>
  <c r="W163" i="29" s="1"/>
  <c r="L163" i="29"/>
  <c r="X162" i="29"/>
  <c r="T162" i="29"/>
  <c r="V162" i="29" s="1"/>
  <c r="S162" i="29"/>
  <c r="U162" i="29" s="1"/>
  <c r="W162" i="29" s="1"/>
  <c r="L162" i="29"/>
  <c r="X161" i="29"/>
  <c r="T161" i="29"/>
  <c r="V161" i="29" s="1"/>
  <c r="Y161" i="29" s="1"/>
  <c r="H161" i="29" s="1"/>
  <c r="S161" i="29"/>
  <c r="U161" i="29" s="1"/>
  <c r="W161" i="29" s="1"/>
  <c r="L161" i="29"/>
  <c r="X160" i="29"/>
  <c r="W160" i="29"/>
  <c r="V160" i="29"/>
  <c r="T160" i="29"/>
  <c r="S160" i="29"/>
  <c r="U160" i="29" s="1"/>
  <c r="L160" i="29"/>
  <c r="X159" i="29"/>
  <c r="T159" i="29"/>
  <c r="V159" i="29" s="1"/>
  <c r="S159" i="29"/>
  <c r="U159" i="29" s="1"/>
  <c r="W159" i="29" s="1"/>
  <c r="L159" i="29"/>
  <c r="X158" i="29"/>
  <c r="U158" i="29"/>
  <c r="W158" i="29" s="1"/>
  <c r="T158" i="29"/>
  <c r="V158" i="29" s="1"/>
  <c r="S158" i="29"/>
  <c r="L158" i="29"/>
  <c r="X157" i="29"/>
  <c r="T157" i="29"/>
  <c r="V157" i="29" s="1"/>
  <c r="S157" i="29"/>
  <c r="U157" i="29" s="1"/>
  <c r="W157" i="29" s="1"/>
  <c r="L157" i="29"/>
  <c r="X156" i="29"/>
  <c r="T156" i="29"/>
  <c r="V156" i="29" s="1"/>
  <c r="S156" i="29"/>
  <c r="U156" i="29" s="1"/>
  <c r="W156" i="29" s="1"/>
  <c r="L156" i="29"/>
  <c r="X155" i="29"/>
  <c r="T155" i="29"/>
  <c r="V155" i="29" s="1"/>
  <c r="S155" i="29"/>
  <c r="U155" i="29" s="1"/>
  <c r="W155" i="29" s="1"/>
  <c r="L155" i="29"/>
  <c r="X154" i="29"/>
  <c r="T154" i="29"/>
  <c r="V154" i="29" s="1"/>
  <c r="S154" i="29"/>
  <c r="U154" i="29" s="1"/>
  <c r="W154" i="29" s="1"/>
  <c r="L154" i="29"/>
  <c r="X153" i="29"/>
  <c r="T153" i="29"/>
  <c r="V153" i="29" s="1"/>
  <c r="S153" i="29"/>
  <c r="U153" i="29" s="1"/>
  <c r="W153" i="29" s="1"/>
  <c r="L153" i="29"/>
  <c r="X152" i="29"/>
  <c r="U152" i="29"/>
  <c r="W152" i="29" s="1"/>
  <c r="T152" i="29"/>
  <c r="V152" i="29" s="1"/>
  <c r="Y152" i="29" s="1"/>
  <c r="H152" i="29" s="1"/>
  <c r="S152" i="29"/>
  <c r="L152" i="29"/>
  <c r="X151" i="29"/>
  <c r="W151" i="29"/>
  <c r="T151" i="29"/>
  <c r="V151" i="29" s="1"/>
  <c r="S151" i="29"/>
  <c r="U151" i="29" s="1"/>
  <c r="L151" i="29"/>
  <c r="X150" i="29"/>
  <c r="T150" i="29"/>
  <c r="V150" i="29" s="1"/>
  <c r="S150" i="29"/>
  <c r="U150" i="29" s="1"/>
  <c r="W150" i="29" s="1"/>
  <c r="L150" i="29"/>
  <c r="X149" i="29"/>
  <c r="U149" i="29"/>
  <c r="W149" i="29" s="1"/>
  <c r="T149" i="29"/>
  <c r="V149" i="29" s="1"/>
  <c r="S149" i="29"/>
  <c r="L149" i="29"/>
  <c r="Y148" i="29"/>
  <c r="H148" i="29" s="1"/>
  <c r="X148" i="29"/>
  <c r="T148" i="29"/>
  <c r="V148" i="29" s="1"/>
  <c r="S148" i="29"/>
  <c r="U148" i="29" s="1"/>
  <c r="W148" i="29" s="1"/>
  <c r="L148" i="29"/>
  <c r="X147" i="29"/>
  <c r="T147" i="29"/>
  <c r="V147" i="29" s="1"/>
  <c r="S147" i="29"/>
  <c r="U147" i="29" s="1"/>
  <c r="W147" i="29" s="1"/>
  <c r="L147" i="29"/>
  <c r="X146" i="29"/>
  <c r="T146" i="29"/>
  <c r="V146" i="29" s="1"/>
  <c r="S146" i="29"/>
  <c r="U146" i="29" s="1"/>
  <c r="W146" i="29" s="1"/>
  <c r="L146" i="29"/>
  <c r="X145" i="29"/>
  <c r="T145" i="29"/>
  <c r="V145" i="29" s="1"/>
  <c r="S145" i="29"/>
  <c r="U145" i="29" s="1"/>
  <c r="W145" i="29" s="1"/>
  <c r="L145" i="29"/>
  <c r="X144" i="29"/>
  <c r="V144" i="29"/>
  <c r="Y144" i="29" s="1"/>
  <c r="H144" i="29" s="1"/>
  <c r="U144" i="29"/>
  <c r="W144" i="29" s="1"/>
  <c r="T144" i="29"/>
  <c r="S144" i="29"/>
  <c r="L144" i="29"/>
  <c r="X143" i="29"/>
  <c r="T143" i="29"/>
  <c r="V143" i="29" s="1"/>
  <c r="S143" i="29"/>
  <c r="U143" i="29" s="1"/>
  <c r="W143" i="29" s="1"/>
  <c r="L143" i="29"/>
  <c r="X142" i="29"/>
  <c r="T142" i="29"/>
  <c r="V142" i="29" s="1"/>
  <c r="S142" i="29"/>
  <c r="U142" i="29" s="1"/>
  <c r="W142" i="29" s="1"/>
  <c r="L142" i="29"/>
  <c r="Y141" i="29"/>
  <c r="H141" i="29" s="1"/>
  <c r="X141" i="29"/>
  <c r="T141" i="29"/>
  <c r="V141" i="29" s="1"/>
  <c r="S141" i="29"/>
  <c r="U141" i="29" s="1"/>
  <c r="W141" i="29" s="1"/>
  <c r="L141" i="29"/>
  <c r="X140" i="29"/>
  <c r="T140" i="29"/>
  <c r="V140" i="29" s="1"/>
  <c r="Y140" i="29" s="1"/>
  <c r="H140" i="29" s="1"/>
  <c r="S140" i="29"/>
  <c r="U140" i="29" s="1"/>
  <c r="W140" i="29" s="1"/>
  <c r="L140" i="29"/>
  <c r="X139" i="29"/>
  <c r="W139" i="29"/>
  <c r="T139" i="29"/>
  <c r="V139" i="29" s="1"/>
  <c r="S139" i="29"/>
  <c r="U139" i="29" s="1"/>
  <c r="L139" i="29"/>
  <c r="X138" i="29"/>
  <c r="T138" i="29"/>
  <c r="V138" i="29" s="1"/>
  <c r="S138" i="29"/>
  <c r="U138" i="29" s="1"/>
  <c r="W138" i="29" s="1"/>
  <c r="L138" i="29"/>
  <c r="X137" i="29"/>
  <c r="T137" i="29"/>
  <c r="V137" i="29" s="1"/>
  <c r="S137" i="29"/>
  <c r="U137" i="29" s="1"/>
  <c r="W137" i="29" s="1"/>
  <c r="L137" i="29"/>
  <c r="X136" i="29"/>
  <c r="V136" i="29"/>
  <c r="T136" i="29"/>
  <c r="S136" i="29"/>
  <c r="U136" i="29" s="1"/>
  <c r="W136" i="29" s="1"/>
  <c r="L136" i="29"/>
  <c r="X135" i="29"/>
  <c r="T135" i="29"/>
  <c r="V135" i="29" s="1"/>
  <c r="S135" i="29"/>
  <c r="U135" i="29" s="1"/>
  <c r="W135" i="29" s="1"/>
  <c r="L135" i="29"/>
  <c r="X134" i="29"/>
  <c r="W134" i="29"/>
  <c r="T134" i="29"/>
  <c r="V134" i="29" s="1"/>
  <c r="S134" i="29"/>
  <c r="U134" i="29" s="1"/>
  <c r="L134" i="29"/>
  <c r="X133" i="29"/>
  <c r="T133" i="29"/>
  <c r="V133" i="29" s="1"/>
  <c r="S133" i="29"/>
  <c r="U133" i="29" s="1"/>
  <c r="W133" i="29" s="1"/>
  <c r="L133" i="29"/>
  <c r="X132" i="29"/>
  <c r="V132" i="29"/>
  <c r="T132" i="29"/>
  <c r="S132" i="29"/>
  <c r="U132" i="29" s="1"/>
  <c r="W132" i="29" s="1"/>
  <c r="L132" i="29"/>
  <c r="X131" i="29"/>
  <c r="T131" i="29"/>
  <c r="V131" i="29" s="1"/>
  <c r="S131" i="29"/>
  <c r="U131" i="29" s="1"/>
  <c r="W131" i="29" s="1"/>
  <c r="L131" i="29"/>
  <c r="X130" i="29"/>
  <c r="T130" i="29"/>
  <c r="V130" i="29" s="1"/>
  <c r="S130" i="29"/>
  <c r="U130" i="29" s="1"/>
  <c r="W130" i="29" s="1"/>
  <c r="L130" i="29"/>
  <c r="X129" i="29"/>
  <c r="U129" i="29"/>
  <c r="W129" i="29" s="1"/>
  <c r="T129" i="29"/>
  <c r="V129" i="29" s="1"/>
  <c r="S129" i="29"/>
  <c r="L129" i="29"/>
  <c r="X128" i="29"/>
  <c r="T128" i="29"/>
  <c r="V128" i="29" s="1"/>
  <c r="S128" i="29"/>
  <c r="U128" i="29" s="1"/>
  <c r="W128" i="29" s="1"/>
  <c r="L128" i="29"/>
  <c r="X127" i="29"/>
  <c r="W127" i="29"/>
  <c r="T127" i="29"/>
  <c r="V127" i="29" s="1"/>
  <c r="S127" i="29"/>
  <c r="U127" i="29" s="1"/>
  <c r="L127" i="29"/>
  <c r="X126" i="29"/>
  <c r="T126" i="29"/>
  <c r="V126" i="29" s="1"/>
  <c r="S126" i="29"/>
  <c r="U126" i="29" s="1"/>
  <c r="W126" i="29" s="1"/>
  <c r="L126" i="29"/>
  <c r="X125" i="29"/>
  <c r="Y125" i="29" s="1"/>
  <c r="H125" i="29" s="1"/>
  <c r="T125" i="29"/>
  <c r="V125" i="29" s="1"/>
  <c r="S125" i="29"/>
  <c r="U125" i="29" s="1"/>
  <c r="W125" i="29" s="1"/>
  <c r="L125" i="29"/>
  <c r="X124" i="29"/>
  <c r="V124" i="29"/>
  <c r="T124" i="29"/>
  <c r="S124" i="29"/>
  <c r="U124" i="29" s="1"/>
  <c r="W124" i="29" s="1"/>
  <c r="L124" i="29"/>
  <c r="X123" i="29"/>
  <c r="W123" i="29"/>
  <c r="T123" i="29"/>
  <c r="V123" i="29" s="1"/>
  <c r="S123" i="29"/>
  <c r="U123" i="29" s="1"/>
  <c r="L123" i="29"/>
  <c r="X122" i="29"/>
  <c r="T122" i="29"/>
  <c r="V122" i="29" s="1"/>
  <c r="S122" i="29"/>
  <c r="U122" i="29" s="1"/>
  <c r="W122" i="29" s="1"/>
  <c r="L122" i="29"/>
  <c r="X121" i="29"/>
  <c r="T121" i="29"/>
  <c r="V121" i="29" s="1"/>
  <c r="S121" i="29"/>
  <c r="U121" i="29" s="1"/>
  <c r="W121" i="29" s="1"/>
  <c r="L121" i="29"/>
  <c r="X120" i="29"/>
  <c r="T120" i="29"/>
  <c r="V120" i="29" s="1"/>
  <c r="Y120" i="29" s="1"/>
  <c r="H120" i="29" s="1"/>
  <c r="S120" i="29"/>
  <c r="U120" i="29" s="1"/>
  <c r="W120" i="29" s="1"/>
  <c r="L120" i="29"/>
  <c r="X119" i="29"/>
  <c r="T119" i="29"/>
  <c r="V119" i="29" s="1"/>
  <c r="S119" i="29"/>
  <c r="U119" i="29" s="1"/>
  <c r="W119" i="29" s="1"/>
  <c r="L119" i="29"/>
  <c r="X118" i="29"/>
  <c r="T118" i="29"/>
  <c r="V118" i="29" s="1"/>
  <c r="S118" i="29"/>
  <c r="U118" i="29" s="1"/>
  <c r="W118" i="29" s="1"/>
  <c r="L118" i="29"/>
  <c r="X117" i="29"/>
  <c r="U117" i="29"/>
  <c r="W117" i="29" s="1"/>
  <c r="T117" i="29"/>
  <c r="V117" i="29" s="1"/>
  <c r="S117" i="29"/>
  <c r="L117" i="29"/>
  <c r="X116" i="29"/>
  <c r="Y116" i="29" s="1"/>
  <c r="H116" i="29" s="1"/>
  <c r="U116" i="29"/>
  <c r="W116" i="29" s="1"/>
  <c r="T116" i="29"/>
  <c r="V116" i="29" s="1"/>
  <c r="S116" i="29"/>
  <c r="L116" i="29"/>
  <c r="X115" i="29"/>
  <c r="Y115" i="29" s="1"/>
  <c r="V115" i="29"/>
  <c r="T115" i="29"/>
  <c r="S115" i="29"/>
  <c r="U115" i="29" s="1"/>
  <c r="W115" i="29" s="1"/>
  <c r="L115" i="29"/>
  <c r="X114" i="29"/>
  <c r="T114" i="29"/>
  <c r="V114" i="29" s="1"/>
  <c r="S114" i="29"/>
  <c r="U114" i="29" s="1"/>
  <c r="W114" i="29" s="1"/>
  <c r="L114" i="29"/>
  <c r="X113" i="29"/>
  <c r="T113" i="29"/>
  <c r="V113" i="29" s="1"/>
  <c r="S113" i="29"/>
  <c r="U113" i="29" s="1"/>
  <c r="W113" i="29" s="1"/>
  <c r="L113" i="29"/>
  <c r="X112" i="29"/>
  <c r="U112" i="29"/>
  <c r="W112" i="29" s="1"/>
  <c r="T112" i="29"/>
  <c r="V112" i="29" s="1"/>
  <c r="S112" i="29"/>
  <c r="L112" i="29"/>
  <c r="X111" i="29"/>
  <c r="T111" i="29"/>
  <c r="V111" i="29" s="1"/>
  <c r="S111" i="29"/>
  <c r="U111" i="29" s="1"/>
  <c r="W111" i="29" s="1"/>
  <c r="L111" i="29"/>
  <c r="X110" i="29"/>
  <c r="T110" i="29"/>
  <c r="V110" i="29" s="1"/>
  <c r="S110" i="29"/>
  <c r="U110" i="29" s="1"/>
  <c r="W110" i="29" s="1"/>
  <c r="L110" i="29"/>
  <c r="Y109" i="29"/>
  <c r="H109" i="29" s="1"/>
  <c r="X109" i="29"/>
  <c r="U109" i="29"/>
  <c r="W109" i="29" s="1"/>
  <c r="T109" i="29"/>
  <c r="V109" i="29" s="1"/>
  <c r="S109" i="29"/>
  <c r="L109" i="29"/>
  <c r="X108" i="29"/>
  <c r="U108" i="29"/>
  <c r="W108" i="29" s="1"/>
  <c r="T108" i="29"/>
  <c r="V108" i="29" s="1"/>
  <c r="S108" i="29"/>
  <c r="L108" i="29"/>
  <c r="X107" i="29"/>
  <c r="T107" i="29"/>
  <c r="V107" i="29" s="1"/>
  <c r="S107" i="29"/>
  <c r="U107" i="29" s="1"/>
  <c r="W107" i="29" s="1"/>
  <c r="L107" i="29"/>
  <c r="X106" i="29"/>
  <c r="T106" i="29"/>
  <c r="V106" i="29" s="1"/>
  <c r="S106" i="29"/>
  <c r="U106" i="29" s="1"/>
  <c r="W106" i="29" s="1"/>
  <c r="L106" i="29"/>
  <c r="X105" i="29"/>
  <c r="T105" i="29"/>
  <c r="V105" i="29" s="1"/>
  <c r="S105" i="29"/>
  <c r="U105" i="29" s="1"/>
  <c r="W105" i="29" s="1"/>
  <c r="L105" i="29"/>
  <c r="X104" i="29"/>
  <c r="U104" i="29"/>
  <c r="W104" i="29" s="1"/>
  <c r="T104" i="29"/>
  <c r="V104" i="29" s="1"/>
  <c r="S104" i="29"/>
  <c r="L104" i="29"/>
  <c r="X103" i="29"/>
  <c r="V103" i="29"/>
  <c r="T103" i="29"/>
  <c r="S103" i="29"/>
  <c r="U103" i="29" s="1"/>
  <c r="W103" i="29" s="1"/>
  <c r="L103" i="29"/>
  <c r="X102" i="29"/>
  <c r="T102" i="29"/>
  <c r="V102" i="29" s="1"/>
  <c r="S102" i="29"/>
  <c r="U102" i="29" s="1"/>
  <c r="W102" i="29" s="1"/>
  <c r="L102" i="29"/>
  <c r="X101" i="29"/>
  <c r="Y101" i="29" s="1"/>
  <c r="H101" i="29" s="1"/>
  <c r="T101" i="29"/>
  <c r="V101" i="29" s="1"/>
  <c r="S101" i="29"/>
  <c r="U101" i="29" s="1"/>
  <c r="W101" i="29" s="1"/>
  <c r="L101" i="29"/>
  <c r="X100" i="29"/>
  <c r="T100" i="29"/>
  <c r="V100" i="29" s="1"/>
  <c r="S100" i="29"/>
  <c r="U100" i="29" s="1"/>
  <c r="W100" i="29" s="1"/>
  <c r="L100" i="29"/>
  <c r="X99" i="29"/>
  <c r="V99" i="29"/>
  <c r="T99" i="29"/>
  <c r="S99" i="29"/>
  <c r="U99" i="29" s="1"/>
  <c r="W99" i="29" s="1"/>
  <c r="L99" i="29"/>
  <c r="X98" i="29"/>
  <c r="T98" i="29"/>
  <c r="V98" i="29" s="1"/>
  <c r="S98" i="29"/>
  <c r="U98" i="29" s="1"/>
  <c r="W98" i="29" s="1"/>
  <c r="L98" i="29"/>
  <c r="X97" i="29"/>
  <c r="U97" i="29"/>
  <c r="W97" i="29" s="1"/>
  <c r="T97" i="29"/>
  <c r="V97" i="29" s="1"/>
  <c r="S97" i="29"/>
  <c r="L97" i="29"/>
  <c r="X96" i="29"/>
  <c r="T96" i="29"/>
  <c r="V96" i="29" s="1"/>
  <c r="S96" i="29"/>
  <c r="U96" i="29" s="1"/>
  <c r="W96" i="29" s="1"/>
  <c r="L96" i="29"/>
  <c r="X95" i="29"/>
  <c r="T95" i="29"/>
  <c r="V95" i="29" s="1"/>
  <c r="S95" i="29"/>
  <c r="U95" i="29" s="1"/>
  <c r="W95" i="29" s="1"/>
  <c r="L95" i="29"/>
  <c r="X94" i="29"/>
  <c r="W94" i="29"/>
  <c r="T94" i="29"/>
  <c r="V94" i="29" s="1"/>
  <c r="S94" i="29"/>
  <c r="U94" i="29" s="1"/>
  <c r="L94" i="29"/>
  <c r="X93" i="29"/>
  <c r="Y93" i="29" s="1"/>
  <c r="H93" i="29" s="1"/>
  <c r="T93" i="29"/>
  <c r="V93" i="29" s="1"/>
  <c r="S93" i="29"/>
  <c r="U93" i="29" s="1"/>
  <c r="W93" i="29" s="1"/>
  <c r="L93" i="29"/>
  <c r="X92" i="29"/>
  <c r="T92" i="29"/>
  <c r="V92" i="29" s="1"/>
  <c r="S92" i="29"/>
  <c r="U92" i="29" s="1"/>
  <c r="W92" i="29" s="1"/>
  <c r="L92" i="29"/>
  <c r="X91" i="29"/>
  <c r="W91" i="29"/>
  <c r="T91" i="29"/>
  <c r="V91" i="29" s="1"/>
  <c r="S91" i="29"/>
  <c r="U91" i="29" s="1"/>
  <c r="L91" i="29"/>
  <c r="X90" i="29"/>
  <c r="T90" i="29"/>
  <c r="V90" i="29" s="1"/>
  <c r="S90" i="29"/>
  <c r="U90" i="29" s="1"/>
  <c r="W90" i="29" s="1"/>
  <c r="L90" i="29"/>
  <c r="X89" i="29"/>
  <c r="Y89" i="29" s="1"/>
  <c r="H89" i="29" s="1"/>
  <c r="U89" i="29"/>
  <c r="W89" i="29" s="1"/>
  <c r="T89" i="29"/>
  <c r="V89" i="29" s="1"/>
  <c r="S89" i="29"/>
  <c r="L89" i="29"/>
  <c r="X88" i="29"/>
  <c r="T88" i="29"/>
  <c r="V88" i="29" s="1"/>
  <c r="Y88" i="29" s="1"/>
  <c r="H88" i="29" s="1"/>
  <c r="S88" i="29"/>
  <c r="U88" i="29" s="1"/>
  <c r="W88" i="29" s="1"/>
  <c r="L88" i="29"/>
  <c r="X87" i="29"/>
  <c r="V87" i="29"/>
  <c r="T87" i="29"/>
  <c r="S87" i="29"/>
  <c r="U87" i="29" s="1"/>
  <c r="W87" i="29" s="1"/>
  <c r="L87" i="29"/>
  <c r="X86" i="29"/>
  <c r="T86" i="29"/>
  <c r="V86" i="29" s="1"/>
  <c r="S86" i="29"/>
  <c r="U86" i="29" s="1"/>
  <c r="W86" i="29" s="1"/>
  <c r="L86" i="29"/>
  <c r="X85" i="29"/>
  <c r="T85" i="29"/>
  <c r="V85" i="29" s="1"/>
  <c r="S85" i="29"/>
  <c r="U85" i="29" s="1"/>
  <c r="W85" i="29" s="1"/>
  <c r="L85" i="29"/>
  <c r="X84" i="29"/>
  <c r="T84" i="29"/>
  <c r="V84" i="29" s="1"/>
  <c r="S84" i="29"/>
  <c r="U84" i="29" s="1"/>
  <c r="W84" i="29" s="1"/>
  <c r="L84" i="29"/>
  <c r="X83" i="29"/>
  <c r="V83" i="29"/>
  <c r="T83" i="29"/>
  <c r="S83" i="29"/>
  <c r="U83" i="29" s="1"/>
  <c r="W83" i="29" s="1"/>
  <c r="L83" i="29"/>
  <c r="X82" i="29"/>
  <c r="T82" i="29"/>
  <c r="V82" i="29" s="1"/>
  <c r="S82" i="29"/>
  <c r="U82" i="29" s="1"/>
  <c r="W82" i="29" s="1"/>
  <c r="L82" i="29"/>
  <c r="X81" i="29"/>
  <c r="Y81" i="29" s="1"/>
  <c r="H81" i="29" s="1"/>
  <c r="T81" i="29"/>
  <c r="V81" i="29" s="1"/>
  <c r="S81" i="29"/>
  <c r="U81" i="29" s="1"/>
  <c r="W81" i="29" s="1"/>
  <c r="L81" i="29"/>
  <c r="X80" i="29"/>
  <c r="U80" i="29"/>
  <c r="W80" i="29" s="1"/>
  <c r="T80" i="29"/>
  <c r="V80" i="29" s="1"/>
  <c r="S80" i="29"/>
  <c r="L80" i="29"/>
  <c r="X79" i="29"/>
  <c r="T79" i="29"/>
  <c r="V79" i="29" s="1"/>
  <c r="S79" i="29"/>
  <c r="U79" i="29" s="1"/>
  <c r="W79" i="29" s="1"/>
  <c r="L79" i="29"/>
  <c r="X78" i="29"/>
  <c r="T78" i="29"/>
  <c r="V78" i="29" s="1"/>
  <c r="S78" i="29"/>
  <c r="U78" i="29" s="1"/>
  <c r="W78" i="29" s="1"/>
  <c r="L78" i="29"/>
  <c r="X77" i="29"/>
  <c r="U77" i="29"/>
  <c r="W77" i="29" s="1"/>
  <c r="T77" i="29"/>
  <c r="V77" i="29" s="1"/>
  <c r="Y77" i="29" s="1"/>
  <c r="H77" i="29" s="1"/>
  <c r="S77" i="29"/>
  <c r="L77" i="29"/>
  <c r="X76" i="29"/>
  <c r="U76" i="29"/>
  <c r="W76" i="29" s="1"/>
  <c r="T76" i="29"/>
  <c r="V76" i="29" s="1"/>
  <c r="S76" i="29"/>
  <c r="L76" i="29"/>
  <c r="X75" i="29"/>
  <c r="T75" i="29"/>
  <c r="V75" i="29" s="1"/>
  <c r="S75" i="29"/>
  <c r="U75" i="29" s="1"/>
  <c r="W75" i="29" s="1"/>
  <c r="L75" i="29"/>
  <c r="X74" i="29"/>
  <c r="T74" i="29"/>
  <c r="V74" i="29" s="1"/>
  <c r="S74" i="29"/>
  <c r="U74" i="29" s="1"/>
  <c r="W74" i="29" s="1"/>
  <c r="L74" i="29"/>
  <c r="X73" i="29"/>
  <c r="T73" i="29"/>
  <c r="V73" i="29" s="1"/>
  <c r="S73" i="29"/>
  <c r="U73" i="29" s="1"/>
  <c r="W73" i="29" s="1"/>
  <c r="L73" i="29"/>
  <c r="X72" i="29"/>
  <c r="T72" i="29"/>
  <c r="V72" i="29" s="1"/>
  <c r="Y72" i="29" s="1"/>
  <c r="H72" i="29" s="1"/>
  <c r="S72" i="29"/>
  <c r="U72" i="29" s="1"/>
  <c r="W72" i="29" s="1"/>
  <c r="L72" i="29"/>
  <c r="X71" i="29"/>
  <c r="T71" i="29"/>
  <c r="V71" i="29" s="1"/>
  <c r="S71" i="29"/>
  <c r="U71" i="29" s="1"/>
  <c r="W71" i="29" s="1"/>
  <c r="L71" i="29"/>
  <c r="X70" i="29"/>
  <c r="W70" i="29"/>
  <c r="T70" i="29"/>
  <c r="V70" i="29" s="1"/>
  <c r="S70" i="29"/>
  <c r="U70" i="29" s="1"/>
  <c r="L70" i="29"/>
  <c r="X69" i="29"/>
  <c r="Y69" i="29" s="1"/>
  <c r="H69" i="29" s="1"/>
  <c r="T69" i="29"/>
  <c r="V69" i="29" s="1"/>
  <c r="S69" i="29"/>
  <c r="U69" i="29" s="1"/>
  <c r="W69" i="29" s="1"/>
  <c r="L69" i="29"/>
  <c r="X68" i="29"/>
  <c r="Y68" i="29" s="1"/>
  <c r="H68" i="29" s="1"/>
  <c r="V68" i="29"/>
  <c r="T68" i="29"/>
  <c r="S68" i="29"/>
  <c r="U68" i="29" s="1"/>
  <c r="W68" i="29" s="1"/>
  <c r="L68" i="29"/>
  <c r="X67" i="29"/>
  <c r="T67" i="29"/>
  <c r="V67" i="29" s="1"/>
  <c r="S67" i="29"/>
  <c r="U67" i="29" s="1"/>
  <c r="W67" i="29" s="1"/>
  <c r="L67" i="29"/>
  <c r="X66" i="29"/>
  <c r="T66" i="29"/>
  <c r="V66" i="29" s="1"/>
  <c r="S66" i="29"/>
  <c r="U66" i="29" s="1"/>
  <c r="W66" i="29" s="1"/>
  <c r="L66" i="29"/>
  <c r="X65" i="29"/>
  <c r="T65" i="29"/>
  <c r="V65" i="29" s="1"/>
  <c r="S65" i="29"/>
  <c r="U65" i="29" s="1"/>
  <c r="W65" i="29" s="1"/>
  <c r="L65" i="29"/>
  <c r="X64" i="29"/>
  <c r="T64" i="29"/>
  <c r="V64" i="29" s="1"/>
  <c r="Y64" i="29" s="1"/>
  <c r="H64" i="29" s="1"/>
  <c r="S64" i="29"/>
  <c r="U64" i="29" s="1"/>
  <c r="W64" i="29" s="1"/>
  <c r="L64" i="29"/>
  <c r="X63" i="29"/>
  <c r="W63" i="29"/>
  <c r="T63" i="29"/>
  <c r="V63" i="29" s="1"/>
  <c r="S63" i="29"/>
  <c r="U63" i="29" s="1"/>
  <c r="L63" i="29"/>
  <c r="X62" i="29"/>
  <c r="T62" i="29"/>
  <c r="V62" i="29" s="1"/>
  <c r="S62" i="29"/>
  <c r="U62" i="29" s="1"/>
  <c r="W62" i="29" s="1"/>
  <c r="L62" i="29"/>
  <c r="X61" i="29"/>
  <c r="Y61" i="29" s="1"/>
  <c r="H61" i="29" s="1"/>
  <c r="T61" i="29"/>
  <c r="V61" i="29" s="1"/>
  <c r="S61" i="29"/>
  <c r="U61" i="29" s="1"/>
  <c r="W61" i="29" s="1"/>
  <c r="L61" i="29"/>
  <c r="X60" i="29"/>
  <c r="Y60" i="29" s="1"/>
  <c r="H60" i="29" s="1"/>
  <c r="V60" i="29"/>
  <c r="T60" i="29"/>
  <c r="S60" i="29"/>
  <c r="U60" i="29" s="1"/>
  <c r="W60" i="29" s="1"/>
  <c r="L60" i="29"/>
  <c r="X59" i="29"/>
  <c r="T59" i="29"/>
  <c r="V59" i="29" s="1"/>
  <c r="S59" i="29"/>
  <c r="U59" i="29" s="1"/>
  <c r="W59" i="29" s="1"/>
  <c r="L59" i="29"/>
  <c r="X58" i="29"/>
  <c r="T58" i="29"/>
  <c r="V58" i="29" s="1"/>
  <c r="S58" i="29"/>
  <c r="U58" i="29" s="1"/>
  <c r="W58" i="29" s="1"/>
  <c r="L58" i="29"/>
  <c r="X57" i="29"/>
  <c r="T57" i="29"/>
  <c r="V57" i="29" s="1"/>
  <c r="S57" i="29"/>
  <c r="U57" i="29" s="1"/>
  <c r="W57" i="29" s="1"/>
  <c r="L57" i="29"/>
  <c r="X56" i="29"/>
  <c r="T56" i="29"/>
  <c r="V56" i="29" s="1"/>
  <c r="Y56" i="29" s="1"/>
  <c r="H56" i="29" s="1"/>
  <c r="S56" i="29"/>
  <c r="U56" i="29" s="1"/>
  <c r="W56" i="29" s="1"/>
  <c r="L56" i="29"/>
  <c r="X55" i="29"/>
  <c r="W55" i="29"/>
  <c r="V55" i="29"/>
  <c r="T55" i="29"/>
  <c r="S55" i="29"/>
  <c r="U55" i="29" s="1"/>
  <c r="L55" i="29"/>
  <c r="X54" i="29"/>
  <c r="T54" i="29"/>
  <c r="V54" i="29" s="1"/>
  <c r="S54" i="29"/>
  <c r="U54" i="29" s="1"/>
  <c r="W54" i="29" s="1"/>
  <c r="L54" i="29"/>
  <c r="X53" i="29"/>
  <c r="T53" i="29"/>
  <c r="V53" i="29" s="1"/>
  <c r="S53" i="29"/>
  <c r="U53" i="29" s="1"/>
  <c r="W53" i="29" s="1"/>
  <c r="L53" i="29"/>
  <c r="X52" i="29"/>
  <c r="V52" i="29"/>
  <c r="T52" i="29"/>
  <c r="S52" i="29"/>
  <c r="U52" i="29" s="1"/>
  <c r="W52" i="29" s="1"/>
  <c r="L52" i="29"/>
  <c r="X51" i="29"/>
  <c r="T51" i="29"/>
  <c r="V51" i="29" s="1"/>
  <c r="S51" i="29"/>
  <c r="U51" i="29" s="1"/>
  <c r="W51" i="29" s="1"/>
  <c r="L51" i="29"/>
  <c r="X50" i="29"/>
  <c r="T50" i="29"/>
  <c r="V50" i="29" s="1"/>
  <c r="S50" i="29"/>
  <c r="U50" i="29" s="1"/>
  <c r="W50" i="29" s="1"/>
  <c r="L50" i="29"/>
  <c r="X49" i="29"/>
  <c r="T49" i="29"/>
  <c r="V49" i="29" s="1"/>
  <c r="S49" i="29"/>
  <c r="U49" i="29" s="1"/>
  <c r="W49" i="29" s="1"/>
  <c r="L49" i="29"/>
  <c r="X48" i="29"/>
  <c r="U48" i="29"/>
  <c r="W48" i="29" s="1"/>
  <c r="T48" i="29"/>
  <c r="V48" i="29" s="1"/>
  <c r="Y48" i="29" s="1"/>
  <c r="H48" i="29" s="1"/>
  <c r="S48" i="29"/>
  <c r="L48" i="29"/>
  <c r="X47" i="29"/>
  <c r="T47" i="29"/>
  <c r="V47" i="29" s="1"/>
  <c r="S47" i="29"/>
  <c r="U47" i="29" s="1"/>
  <c r="W47" i="29" s="1"/>
  <c r="L47" i="29"/>
  <c r="X46" i="29"/>
  <c r="T46" i="29"/>
  <c r="V46" i="29" s="1"/>
  <c r="S46" i="29"/>
  <c r="U46" i="29" s="1"/>
  <c r="W46" i="29" s="1"/>
  <c r="L46" i="29"/>
  <c r="X45" i="29"/>
  <c r="T45" i="29"/>
  <c r="V45" i="29" s="1"/>
  <c r="S45" i="29"/>
  <c r="U45" i="29" s="1"/>
  <c r="W45" i="29" s="1"/>
  <c r="L45" i="29"/>
  <c r="X44" i="29"/>
  <c r="V44" i="29"/>
  <c r="T44" i="29"/>
  <c r="S44" i="29"/>
  <c r="U44" i="29" s="1"/>
  <c r="W44" i="29" s="1"/>
  <c r="L44" i="29"/>
  <c r="X43" i="29"/>
  <c r="T43" i="29"/>
  <c r="V43" i="29" s="1"/>
  <c r="S43" i="29"/>
  <c r="U43" i="29" s="1"/>
  <c r="W43" i="29" s="1"/>
  <c r="L43" i="29"/>
  <c r="X42" i="29"/>
  <c r="T42" i="29"/>
  <c r="V42" i="29" s="1"/>
  <c r="S42" i="29"/>
  <c r="U42" i="29" s="1"/>
  <c r="W42" i="29" s="1"/>
  <c r="L42" i="29"/>
  <c r="X41" i="29"/>
  <c r="V41" i="29"/>
  <c r="T41" i="29"/>
  <c r="S41" i="29"/>
  <c r="U41" i="29" s="1"/>
  <c r="W41" i="29" s="1"/>
  <c r="L41" i="29"/>
  <c r="X40" i="29"/>
  <c r="T40" i="29"/>
  <c r="V40" i="29" s="1"/>
  <c r="S40" i="29"/>
  <c r="U40" i="29" s="1"/>
  <c r="W40" i="29" s="1"/>
  <c r="L40" i="29"/>
  <c r="X39" i="29"/>
  <c r="V39" i="29"/>
  <c r="T39" i="29"/>
  <c r="S39" i="29"/>
  <c r="U39" i="29" s="1"/>
  <c r="W39" i="29" s="1"/>
  <c r="L39" i="29"/>
  <c r="X38" i="29"/>
  <c r="T38" i="29"/>
  <c r="V38" i="29" s="1"/>
  <c r="S38" i="29"/>
  <c r="U38" i="29" s="1"/>
  <c r="W38" i="29" s="1"/>
  <c r="L38" i="29"/>
  <c r="X37" i="29"/>
  <c r="T37" i="29"/>
  <c r="V37" i="29" s="1"/>
  <c r="S37" i="29"/>
  <c r="U37" i="29" s="1"/>
  <c r="W37" i="29" s="1"/>
  <c r="L37" i="29"/>
  <c r="X36" i="29"/>
  <c r="T36" i="29"/>
  <c r="V36" i="29" s="1"/>
  <c r="S36" i="29"/>
  <c r="U36" i="29" s="1"/>
  <c r="W36" i="29" s="1"/>
  <c r="L36" i="29"/>
  <c r="X35" i="29"/>
  <c r="W35" i="29"/>
  <c r="T35" i="29"/>
  <c r="V35" i="29" s="1"/>
  <c r="S35" i="29"/>
  <c r="U35" i="29" s="1"/>
  <c r="L35" i="29"/>
  <c r="X34" i="29"/>
  <c r="T34" i="29"/>
  <c r="V34" i="29" s="1"/>
  <c r="S34" i="29"/>
  <c r="U34" i="29" s="1"/>
  <c r="W34" i="29" s="1"/>
  <c r="L34" i="29"/>
  <c r="X33" i="29"/>
  <c r="U33" i="29"/>
  <c r="W33" i="29" s="1"/>
  <c r="T33" i="29"/>
  <c r="V33" i="29" s="1"/>
  <c r="S33" i="29"/>
  <c r="L33" i="29"/>
  <c r="X32" i="29"/>
  <c r="T32" i="29"/>
  <c r="V32" i="29" s="1"/>
  <c r="S32" i="29"/>
  <c r="U32" i="29" s="1"/>
  <c r="W32" i="29" s="1"/>
  <c r="L32" i="29"/>
  <c r="X31" i="29"/>
  <c r="T31" i="29"/>
  <c r="V31" i="29" s="1"/>
  <c r="S31" i="29"/>
  <c r="U31" i="29" s="1"/>
  <c r="W31" i="29" s="1"/>
  <c r="L31" i="29"/>
  <c r="X30" i="29"/>
  <c r="T30" i="29"/>
  <c r="V30" i="29" s="1"/>
  <c r="S30" i="29"/>
  <c r="U30" i="29" s="1"/>
  <c r="W30" i="29" s="1"/>
  <c r="L30" i="29"/>
  <c r="X29" i="29"/>
  <c r="T29" i="29"/>
  <c r="V29" i="29" s="1"/>
  <c r="S29" i="29"/>
  <c r="U29" i="29" s="1"/>
  <c r="W29" i="29" s="1"/>
  <c r="L29" i="29"/>
  <c r="X28" i="29"/>
  <c r="T28" i="29"/>
  <c r="V28" i="29" s="1"/>
  <c r="S28" i="29"/>
  <c r="U28" i="29" s="1"/>
  <c r="W28" i="29" s="1"/>
  <c r="L28" i="29"/>
  <c r="X27" i="29"/>
  <c r="T27" i="29"/>
  <c r="V27" i="29" s="1"/>
  <c r="S27" i="29"/>
  <c r="U27" i="29" s="1"/>
  <c r="W27" i="29" s="1"/>
  <c r="L27" i="29"/>
  <c r="X26" i="29"/>
  <c r="T26" i="29"/>
  <c r="V26" i="29" s="1"/>
  <c r="S26" i="29"/>
  <c r="U26" i="29" s="1"/>
  <c r="W26" i="29" s="1"/>
  <c r="L26" i="29"/>
  <c r="X25" i="29"/>
  <c r="T25" i="29"/>
  <c r="V25" i="29" s="1"/>
  <c r="S25" i="29"/>
  <c r="U25" i="29" s="1"/>
  <c r="W25" i="29" s="1"/>
  <c r="L25" i="29"/>
  <c r="X24" i="29"/>
  <c r="T24" i="29"/>
  <c r="V24" i="29" s="1"/>
  <c r="S24" i="29"/>
  <c r="U24" i="29" s="1"/>
  <c r="W24" i="29" s="1"/>
  <c r="L24" i="29"/>
  <c r="X23" i="29"/>
  <c r="U23" i="29"/>
  <c r="W23" i="29" s="1"/>
  <c r="T23" i="29"/>
  <c r="V23" i="29" s="1"/>
  <c r="S23" i="29"/>
  <c r="L23" i="29"/>
  <c r="X22" i="29"/>
  <c r="U22" i="29"/>
  <c r="W22" i="29" s="1"/>
  <c r="T22" i="29"/>
  <c r="V22" i="29" s="1"/>
  <c r="S22" i="29"/>
  <c r="L22" i="29"/>
  <c r="X21" i="29"/>
  <c r="T21" i="29"/>
  <c r="V21" i="29" s="1"/>
  <c r="S21" i="29"/>
  <c r="U21" i="29" s="1"/>
  <c r="W21" i="29" s="1"/>
  <c r="L21" i="29"/>
  <c r="X20" i="29"/>
  <c r="T20" i="29"/>
  <c r="V20" i="29" s="1"/>
  <c r="S20" i="29"/>
  <c r="U20" i="29" s="1"/>
  <c r="W20" i="29" s="1"/>
  <c r="L20" i="29"/>
  <c r="Y139" i="29" l="1"/>
  <c r="Y147" i="29"/>
  <c r="Y197" i="29"/>
  <c r="H197" i="29" s="1"/>
  <c r="Y201" i="29"/>
  <c r="H201" i="29" s="1"/>
  <c r="Y257" i="29"/>
  <c r="H257" i="29" s="1"/>
  <c r="Y324" i="29"/>
  <c r="Y406" i="29"/>
  <c r="H406" i="29" s="1"/>
  <c r="Y287" i="29"/>
  <c r="H287" i="29" s="1"/>
  <c r="Y44" i="29"/>
  <c r="H44" i="29" s="1"/>
  <c r="Y85" i="29"/>
  <c r="H85" i="29" s="1"/>
  <c r="Y99" i="29"/>
  <c r="Y108" i="29"/>
  <c r="H108" i="29" s="1"/>
  <c r="Y112" i="29"/>
  <c r="H112" i="29" s="1"/>
  <c r="Y124" i="29"/>
  <c r="H124" i="29" s="1"/>
  <c r="Y132" i="29"/>
  <c r="H132" i="29" s="1"/>
  <c r="Y133" i="29"/>
  <c r="H133" i="29" s="1"/>
  <c r="Y22" i="29"/>
  <c r="H22" i="29" s="1"/>
  <c r="J4" i="18" s="1"/>
  <c r="Y28" i="29"/>
  <c r="H28" i="29" s="1"/>
  <c r="Y40" i="29"/>
  <c r="H40" i="29" s="1"/>
  <c r="Y57" i="29"/>
  <c r="H57" i="29" s="1"/>
  <c r="Y76" i="29"/>
  <c r="H76" i="29" s="1"/>
  <c r="Y80" i="29"/>
  <c r="H80" i="29" s="1"/>
  <c r="Y96" i="29"/>
  <c r="H96" i="29" s="1"/>
  <c r="Y100" i="29"/>
  <c r="H100" i="29" s="1"/>
  <c r="Y117" i="29"/>
  <c r="H117" i="29" s="1"/>
  <c r="Y128" i="29"/>
  <c r="H128" i="29" s="1"/>
  <c r="Y153" i="29"/>
  <c r="H153" i="29" s="1"/>
  <c r="Y157" i="29"/>
  <c r="H157" i="29" s="1"/>
  <c r="Y177" i="29"/>
  <c r="H177" i="29" s="1"/>
  <c r="Y205" i="29"/>
  <c r="H205" i="29" s="1"/>
  <c r="Y209" i="29"/>
  <c r="H209" i="29" s="1"/>
  <c r="Y53" i="29"/>
  <c r="H53" i="29" s="1"/>
  <c r="Y92" i="29"/>
  <c r="H92" i="29" s="1"/>
  <c r="Y136" i="29"/>
  <c r="H136" i="29" s="1"/>
  <c r="Y159" i="29"/>
  <c r="H159" i="29" s="1"/>
  <c r="Y253" i="29"/>
  <c r="H253" i="29" s="1"/>
  <c r="Y334" i="29"/>
  <c r="H334" i="29" s="1"/>
  <c r="Y290" i="29"/>
  <c r="H290" i="29" s="1"/>
  <c r="Y291" i="29"/>
  <c r="H291" i="29" s="1"/>
  <c r="Y307" i="29"/>
  <c r="H307" i="29" s="1"/>
  <c r="Y322" i="29"/>
  <c r="H322" i="29" s="1"/>
  <c r="Y342" i="29"/>
  <c r="H342" i="29" s="1"/>
  <c r="Y32" i="29"/>
  <c r="H32" i="29" s="1"/>
  <c r="Y37" i="29"/>
  <c r="H37" i="29" s="1"/>
  <c r="Y121" i="29"/>
  <c r="H121" i="29" s="1"/>
  <c r="Y145" i="29"/>
  <c r="H145" i="29" s="1"/>
  <c r="Y169" i="29"/>
  <c r="H169" i="29" s="1"/>
  <c r="Y181" i="29"/>
  <c r="H181" i="29" s="1"/>
  <c r="Y185" i="29"/>
  <c r="H185" i="29" s="1"/>
  <c r="Y298" i="29"/>
  <c r="H298" i="29" s="1"/>
  <c r="Y315" i="29"/>
  <c r="H315" i="29" s="1"/>
  <c r="Y326" i="29"/>
  <c r="H326" i="29" s="1"/>
  <c r="Y331" i="29"/>
  <c r="H331" i="29" s="1"/>
  <c r="Y350" i="29"/>
  <c r="H350" i="29" s="1"/>
  <c r="Y356" i="29"/>
  <c r="H356" i="29" s="1"/>
  <c r="Y379" i="29"/>
  <c r="Y384" i="29"/>
  <c r="H384" i="29" s="1"/>
  <c r="H402" i="29"/>
  <c r="Y281" i="29"/>
  <c r="H281" i="29" s="1"/>
  <c r="Y289" i="29"/>
  <c r="H289" i="29" s="1"/>
  <c r="Y312" i="29"/>
  <c r="H312" i="29" s="1"/>
  <c r="Y332" i="29"/>
  <c r="H332" i="29" s="1"/>
  <c r="Y354" i="29"/>
  <c r="H354" i="29" s="1"/>
  <c r="Y374" i="29"/>
  <c r="H374" i="29" s="1"/>
  <c r="Y378" i="29"/>
  <c r="H378" i="29" s="1"/>
  <c r="Y383" i="29"/>
  <c r="H383" i="29" s="1"/>
  <c r="Y388" i="29"/>
  <c r="H388" i="29" s="1"/>
  <c r="Y390" i="29"/>
  <c r="H390" i="29" s="1"/>
  <c r="Y404" i="29"/>
  <c r="H404" i="29" s="1"/>
  <c r="Y410" i="29"/>
  <c r="Y416" i="29"/>
  <c r="H416" i="29" s="1"/>
  <c r="Y84" i="29"/>
  <c r="H84" i="29" s="1"/>
  <c r="Y21" i="29"/>
  <c r="Y41" i="29"/>
  <c r="H41" i="29" s="1"/>
  <c r="Y75" i="29"/>
  <c r="Y104" i="29"/>
  <c r="H104" i="29" s="1"/>
  <c r="Y107" i="29"/>
  <c r="Y165" i="29"/>
  <c r="H165" i="29" s="1"/>
  <c r="Y184" i="29"/>
  <c r="Y192" i="29"/>
  <c r="H192" i="29" s="1"/>
  <c r="Y216" i="29"/>
  <c r="Y224" i="29"/>
  <c r="Y282" i="29"/>
  <c r="H282" i="29" s="1"/>
  <c r="Y285" i="29"/>
  <c r="H285" i="29" s="1"/>
  <c r="Y67" i="29"/>
  <c r="Y131" i="29"/>
  <c r="Y50" i="29"/>
  <c r="Y26" i="29"/>
  <c r="H26" i="29" s="1"/>
  <c r="Y34" i="29"/>
  <c r="Y25" i="29"/>
  <c r="Y36" i="29"/>
  <c r="H36" i="29" s="1"/>
  <c r="Y38" i="29"/>
  <c r="H38" i="29" s="1"/>
  <c r="Y42" i="29"/>
  <c r="H42" i="29" s="1"/>
  <c r="Y52" i="29"/>
  <c r="H52" i="29" s="1"/>
  <c r="Y65" i="29"/>
  <c r="H65" i="29" s="1"/>
  <c r="Y83" i="29"/>
  <c r="H83" i="29" s="1"/>
  <c r="Y97" i="29"/>
  <c r="H97" i="29" s="1"/>
  <c r="Y20" i="29"/>
  <c r="Y27" i="29"/>
  <c r="H27" i="29" s="1"/>
  <c r="Y59" i="29"/>
  <c r="Y73" i="29"/>
  <c r="H73" i="29" s="1"/>
  <c r="Y91" i="29"/>
  <c r="Y105" i="29"/>
  <c r="H105" i="29" s="1"/>
  <c r="Y113" i="29"/>
  <c r="H113" i="29" s="1"/>
  <c r="Y129" i="29"/>
  <c r="H129" i="29" s="1"/>
  <c r="Y149" i="29"/>
  <c r="H149" i="29" s="1"/>
  <c r="Y168" i="29"/>
  <c r="H168" i="29" s="1"/>
  <c r="Y176" i="29"/>
  <c r="H176" i="29" s="1"/>
  <c r="Y200" i="29"/>
  <c r="Y208" i="29"/>
  <c r="Y232" i="29"/>
  <c r="H232" i="29" s="1"/>
  <c r="Y240" i="29"/>
  <c r="H240" i="29" s="1"/>
  <c r="Y265" i="29"/>
  <c r="H265" i="29" s="1"/>
  <c r="Y277" i="29"/>
  <c r="H277" i="29"/>
  <c r="Y248" i="29"/>
  <c r="Y256" i="29"/>
  <c r="Y305" i="29"/>
  <c r="H305" i="29" s="1"/>
  <c r="Y309" i="29"/>
  <c r="H309" i="29" s="1"/>
  <c r="H311" i="29"/>
  <c r="Y295" i="29"/>
  <c r="H295" i="29" s="1"/>
  <c r="Y352" i="29"/>
  <c r="H352" i="29" s="1"/>
  <c r="Y398" i="29"/>
  <c r="H398" i="29" s="1"/>
  <c r="H410" i="29"/>
  <c r="Y123" i="29"/>
  <c r="Y137" i="29"/>
  <c r="H137" i="29" s="1"/>
  <c r="Y155" i="29"/>
  <c r="Y158" i="29"/>
  <c r="H158" i="29" s="1"/>
  <c r="Y163" i="29"/>
  <c r="H163" i="29" s="1"/>
  <c r="Y178" i="29"/>
  <c r="H178" i="29" s="1"/>
  <c r="Y190" i="29"/>
  <c r="Y194" i="29"/>
  <c r="H194" i="29" s="1"/>
  <c r="Y210" i="29"/>
  <c r="H210" i="29" s="1"/>
  <c r="Y222" i="29"/>
  <c r="H222" i="29" s="1"/>
  <c r="Y226" i="29"/>
  <c r="H226" i="29" s="1"/>
  <c r="Y242" i="29"/>
  <c r="H242" i="29" s="1"/>
  <c r="Y264" i="29"/>
  <c r="Y272" i="29"/>
  <c r="H272" i="29" s="1"/>
  <c r="Y302" i="29"/>
  <c r="H302" i="29" s="1"/>
  <c r="H358" i="29"/>
  <c r="Y301" i="29"/>
  <c r="H301" i="29" s="1"/>
  <c r="Y341" i="29"/>
  <c r="H341" i="29" s="1"/>
  <c r="Y349" i="29"/>
  <c r="Y364" i="29"/>
  <c r="Y372" i="29"/>
  <c r="H372" i="29" s="1"/>
  <c r="Y330" i="29"/>
  <c r="H330" i="29" s="1"/>
  <c r="Y355" i="29"/>
  <c r="H355" i="29" s="1"/>
  <c r="Y414" i="29"/>
  <c r="H414" i="29" s="1"/>
  <c r="Y258" i="29"/>
  <c r="H258" i="29" s="1"/>
  <c r="Y274" i="29"/>
  <c r="H274" i="29" s="1"/>
  <c r="Y303" i="29"/>
  <c r="H303" i="29" s="1"/>
  <c r="Y316" i="29"/>
  <c r="H316" i="29" s="1"/>
  <c r="Y368" i="29"/>
  <c r="H368" i="29" s="1"/>
  <c r="Y408" i="29"/>
  <c r="H408" i="29" s="1"/>
  <c r="Y412" i="29"/>
  <c r="H412" i="29" s="1"/>
  <c r="Y24" i="29"/>
  <c r="Y33" i="29"/>
  <c r="H33" i="29" s="1"/>
  <c r="Y31" i="29"/>
  <c r="H31" i="29" s="1"/>
  <c r="Y47" i="29"/>
  <c r="H47" i="29" s="1"/>
  <c r="Y167" i="29"/>
  <c r="H167" i="29" s="1"/>
  <c r="Y23" i="29"/>
  <c r="H23" i="29" s="1"/>
  <c r="Y43" i="29"/>
  <c r="H43" i="29" s="1"/>
  <c r="Y49" i="29"/>
  <c r="H49" i="29" s="1"/>
  <c r="Y54" i="29"/>
  <c r="H54" i="29" s="1"/>
  <c r="Y62" i="29"/>
  <c r="H62" i="29" s="1"/>
  <c r="Y86" i="29"/>
  <c r="H86" i="29" s="1"/>
  <c r="Y102" i="29"/>
  <c r="H102" i="29"/>
  <c r="Y110" i="29"/>
  <c r="H110" i="29" s="1"/>
  <c r="Y134" i="29"/>
  <c r="H134" i="29" s="1"/>
  <c r="Y142" i="29"/>
  <c r="H142" i="29" s="1"/>
  <c r="Y150" i="29"/>
  <c r="H150" i="29"/>
  <c r="Y174" i="29"/>
  <c r="H174" i="29" s="1"/>
  <c r="Y195" i="29"/>
  <c r="H195" i="29" s="1"/>
  <c r="Y206" i="29"/>
  <c r="H206" i="29" s="1"/>
  <c r="Y211" i="29"/>
  <c r="H211" i="29" s="1"/>
  <c r="Y227" i="29"/>
  <c r="H227" i="29" s="1"/>
  <c r="Y243" i="29"/>
  <c r="H243" i="29" s="1"/>
  <c r="Y385" i="29"/>
  <c r="H385" i="29"/>
  <c r="H20" i="29"/>
  <c r="Y30" i="29"/>
  <c r="H30" i="29" s="1"/>
  <c r="H34" i="29"/>
  <c r="Y39" i="29"/>
  <c r="H39" i="29" s="1"/>
  <c r="H50" i="29"/>
  <c r="Y276" i="29"/>
  <c r="H276" i="29"/>
  <c r="Y284" i="29"/>
  <c r="H284" i="29"/>
  <c r="H190" i="29"/>
  <c r="Y397" i="29"/>
  <c r="H397" i="29" s="1"/>
  <c r="Y399" i="29"/>
  <c r="H399" i="29" s="1"/>
  <c r="Y70" i="29"/>
  <c r="H70" i="29" s="1"/>
  <c r="Y78" i="29"/>
  <c r="H78" i="29" s="1"/>
  <c r="Y94" i="29"/>
  <c r="H94" i="29" s="1"/>
  <c r="Y118" i="29"/>
  <c r="H118" i="29" s="1"/>
  <c r="Y126" i="29"/>
  <c r="H126" i="29" s="1"/>
  <c r="Y162" i="29"/>
  <c r="H162" i="29" s="1"/>
  <c r="Y164" i="29"/>
  <c r="H164" i="29" s="1"/>
  <c r="Y179" i="29"/>
  <c r="H179" i="29" s="1"/>
  <c r="Y238" i="29"/>
  <c r="H238" i="29" s="1"/>
  <c r="Y254" i="29"/>
  <c r="H254" i="29" s="1"/>
  <c r="Y259" i="29"/>
  <c r="H259" i="29" s="1"/>
  <c r="Y270" i="29"/>
  <c r="H270" i="29" s="1"/>
  <c r="Y275" i="29"/>
  <c r="H275" i="29" s="1"/>
  <c r="Y308" i="29"/>
  <c r="H308" i="29" s="1"/>
  <c r="Y363" i="29"/>
  <c r="H363" i="29" s="1"/>
  <c r="H24" i="29"/>
  <c r="J6" i="18" s="1"/>
  <c r="Y29" i="29"/>
  <c r="H29" i="29" s="1"/>
  <c r="Y45" i="29"/>
  <c r="H45" i="29" s="1"/>
  <c r="Y46" i="29"/>
  <c r="H46" i="29" s="1"/>
  <c r="H21" i="29"/>
  <c r="H25" i="29"/>
  <c r="J7" i="18" s="1"/>
  <c r="Y35" i="29"/>
  <c r="H35" i="29" s="1"/>
  <c r="Y51" i="29"/>
  <c r="H51" i="29" s="1"/>
  <c r="Y55" i="29"/>
  <c r="Y58" i="29"/>
  <c r="H58" i="29" s="1"/>
  <c r="Y63" i="29"/>
  <c r="H63" i="29" s="1"/>
  <c r="Y66" i="29"/>
  <c r="H66" i="29" s="1"/>
  <c r="Y71" i="29"/>
  <c r="H71" i="29" s="1"/>
  <c r="Y74" i="29"/>
  <c r="H74" i="29" s="1"/>
  <c r="Y79" i="29"/>
  <c r="H79" i="29" s="1"/>
  <c r="Y82" i="29"/>
  <c r="H82" i="29"/>
  <c r="Y87" i="29"/>
  <c r="Y90" i="29"/>
  <c r="H90" i="29" s="1"/>
  <c r="Y95" i="29"/>
  <c r="H95" i="29" s="1"/>
  <c r="Y98" i="29"/>
  <c r="H98" i="29" s="1"/>
  <c r="Y103" i="29"/>
  <c r="Y106" i="29"/>
  <c r="H106" i="29" s="1"/>
  <c r="Y111" i="29"/>
  <c r="H111" i="29" s="1"/>
  <c r="Y114" i="29"/>
  <c r="H114" i="29" s="1"/>
  <c r="Y119" i="29"/>
  <c r="H119" i="29" s="1"/>
  <c r="Y122" i="29"/>
  <c r="H122" i="29"/>
  <c r="Y127" i="29"/>
  <c r="H127" i="29" s="1"/>
  <c r="Y130" i="29"/>
  <c r="H130" i="29" s="1"/>
  <c r="Y135" i="29"/>
  <c r="H135" i="29" s="1"/>
  <c r="Y138" i="29"/>
  <c r="H138" i="29" s="1"/>
  <c r="Y143" i="29"/>
  <c r="H143" i="29" s="1"/>
  <c r="Y146" i="29"/>
  <c r="H146" i="29" s="1"/>
  <c r="Y151" i="29"/>
  <c r="H151" i="29" s="1"/>
  <c r="Y154" i="29"/>
  <c r="H154" i="29" s="1"/>
  <c r="H166" i="29"/>
  <c r="Y166" i="29"/>
  <c r="Y170" i="29"/>
  <c r="H170" i="29" s="1"/>
  <c r="Y171" i="29"/>
  <c r="H171" i="29"/>
  <c r="Y182" i="29"/>
  <c r="H182" i="29" s="1"/>
  <c r="Y186" i="29"/>
  <c r="H186" i="29" s="1"/>
  <c r="Y187" i="29"/>
  <c r="H187" i="29"/>
  <c r="Y198" i="29"/>
  <c r="H198" i="29" s="1"/>
  <c r="Y202" i="29"/>
  <c r="H202" i="29" s="1"/>
  <c r="Y203" i="29"/>
  <c r="H203" i="29"/>
  <c r="Y214" i="29"/>
  <c r="H214" i="29" s="1"/>
  <c r="Y218" i="29"/>
  <c r="H218" i="29" s="1"/>
  <c r="Y219" i="29"/>
  <c r="H219" i="29"/>
  <c r="Y230" i="29"/>
  <c r="H230" i="29" s="1"/>
  <c r="Y234" i="29"/>
  <c r="H234" i="29" s="1"/>
  <c r="Y235" i="29"/>
  <c r="H235" i="29"/>
  <c r="Y246" i="29"/>
  <c r="H246" i="29" s="1"/>
  <c r="Y250" i="29"/>
  <c r="H250" i="29" s="1"/>
  <c r="Y251" i="29"/>
  <c r="H251" i="29"/>
  <c r="Y262" i="29"/>
  <c r="H262" i="29" s="1"/>
  <c r="Y266" i="29"/>
  <c r="H266" i="29" s="1"/>
  <c r="Y267" i="29"/>
  <c r="H267" i="29"/>
  <c r="Y279" i="29"/>
  <c r="H279" i="29" s="1"/>
  <c r="H324" i="29"/>
  <c r="Y160" i="29"/>
  <c r="H160" i="29" s="1"/>
  <c r="Y172" i="29"/>
  <c r="H172" i="29" s="1"/>
  <c r="Y175" i="29"/>
  <c r="H175" i="29"/>
  <c r="Y180" i="29"/>
  <c r="Y183" i="29"/>
  <c r="H183" i="29" s="1"/>
  <c r="Y188" i="29"/>
  <c r="H188" i="29" s="1"/>
  <c r="Y191" i="29"/>
  <c r="H191" i="29" s="1"/>
  <c r="Y196" i="29"/>
  <c r="H196" i="29" s="1"/>
  <c r="Y199" i="29"/>
  <c r="H199" i="29" s="1"/>
  <c r="Y204" i="29"/>
  <c r="H204" i="29" s="1"/>
  <c r="Y207" i="29"/>
  <c r="H207" i="29" s="1"/>
  <c r="Y212" i="29"/>
  <c r="H212" i="29" s="1"/>
  <c r="Y215" i="29"/>
  <c r="H215" i="29"/>
  <c r="Y220" i="29"/>
  <c r="H220" i="29" s="1"/>
  <c r="Y223" i="29"/>
  <c r="H223" i="29" s="1"/>
  <c r="Y228" i="29"/>
  <c r="Y231" i="29"/>
  <c r="H231" i="29" s="1"/>
  <c r="Y236" i="29"/>
  <c r="H236" i="29" s="1"/>
  <c r="Y239" i="29"/>
  <c r="H239" i="29"/>
  <c r="Y244" i="29"/>
  <c r="H244" i="29" s="1"/>
  <c r="Y247" i="29"/>
  <c r="H247" i="29" s="1"/>
  <c r="Y252" i="29"/>
  <c r="H252" i="29" s="1"/>
  <c r="Y255" i="29"/>
  <c r="H255" i="29"/>
  <c r="Y260" i="29"/>
  <c r="Y263" i="29"/>
  <c r="H263" i="29" s="1"/>
  <c r="Y268" i="29"/>
  <c r="H268" i="29" s="1"/>
  <c r="Y271" i="29"/>
  <c r="H271" i="29" s="1"/>
  <c r="Y300" i="29"/>
  <c r="H300" i="29"/>
  <c r="Y317" i="29"/>
  <c r="H317" i="29" s="1"/>
  <c r="Y319" i="29"/>
  <c r="H319" i="29" s="1"/>
  <c r="Y333" i="29"/>
  <c r="H333" i="29"/>
  <c r="Y335" i="29"/>
  <c r="H335" i="29" s="1"/>
  <c r="Y336" i="29"/>
  <c r="H336" i="29" s="1"/>
  <c r="Y395" i="29"/>
  <c r="H395" i="29" s="1"/>
  <c r="H55" i="29"/>
  <c r="H59" i="29"/>
  <c r="H67" i="29"/>
  <c r="H75" i="29"/>
  <c r="H87" i="29"/>
  <c r="H91" i="29"/>
  <c r="H99" i="29"/>
  <c r="H103" i="29"/>
  <c r="H107" i="29"/>
  <c r="H115" i="29"/>
  <c r="H123" i="29"/>
  <c r="H131" i="29"/>
  <c r="H139" i="29"/>
  <c r="H147" i="29"/>
  <c r="H155" i="29"/>
  <c r="Y156" i="29"/>
  <c r="H156" i="29" s="1"/>
  <c r="Y278" i="29"/>
  <c r="H278" i="29" s="1"/>
  <c r="Y292" i="29"/>
  <c r="H292" i="29" s="1"/>
  <c r="Y339" i="29"/>
  <c r="H339" i="29" s="1"/>
  <c r="Y360" i="29"/>
  <c r="H360" i="29" s="1"/>
  <c r="Y361" i="29"/>
  <c r="H361" i="29" s="1"/>
  <c r="Y375" i="29"/>
  <c r="H375" i="29" s="1"/>
  <c r="Y320" i="29"/>
  <c r="H320" i="29" s="1"/>
  <c r="Y321" i="29"/>
  <c r="H321" i="29" s="1"/>
  <c r="Y344" i="29"/>
  <c r="H344" i="29"/>
  <c r="Y376" i="29"/>
  <c r="H376" i="29" s="1"/>
  <c r="Y377" i="29"/>
  <c r="H377" i="29"/>
  <c r="Y413" i="29"/>
  <c r="H413" i="29" s="1"/>
  <c r="Y415" i="29"/>
  <c r="H415" i="29" s="1"/>
  <c r="H180" i="29"/>
  <c r="H184" i="29"/>
  <c r="H200" i="29"/>
  <c r="H208" i="29"/>
  <c r="H216" i="29"/>
  <c r="H224" i="29"/>
  <c r="H228" i="29"/>
  <c r="H248" i="29"/>
  <c r="H256" i="29"/>
  <c r="H260" i="29"/>
  <c r="H264" i="29"/>
  <c r="Y280" i="29"/>
  <c r="H280" i="29" s="1"/>
  <c r="Y288" i="29"/>
  <c r="H288" i="29"/>
  <c r="Y296" i="29"/>
  <c r="H296" i="29" s="1"/>
  <c r="Y304" i="29"/>
  <c r="H304" i="29"/>
  <c r="H323" i="29"/>
  <c r="H347" i="29"/>
  <c r="Y357" i="29"/>
  <c r="H357" i="29"/>
  <c r="Y401" i="29"/>
  <c r="H401" i="29" s="1"/>
  <c r="Y411" i="29"/>
  <c r="H411" i="29"/>
  <c r="Y313" i="29"/>
  <c r="H313" i="29" s="1"/>
  <c r="Y329" i="29"/>
  <c r="H329" i="29"/>
  <c r="Y337" i="29"/>
  <c r="Y340" i="29"/>
  <c r="H340" i="29" s="1"/>
  <c r="Y345" i="29"/>
  <c r="H345" i="29" s="1"/>
  <c r="Y348" i="29"/>
  <c r="H348" i="29"/>
  <c r="H364" i="29"/>
  <c r="Y371" i="29"/>
  <c r="H371" i="29" s="1"/>
  <c r="Y373" i="29"/>
  <c r="H373" i="29"/>
  <c r="H379" i="29"/>
  <c r="Y387" i="29"/>
  <c r="H387" i="29"/>
  <c r="Y389" i="29"/>
  <c r="H389" i="29" s="1"/>
  <c r="Y403" i="29"/>
  <c r="H403" i="29" s="1"/>
  <c r="Y405" i="29"/>
  <c r="H405" i="29" s="1"/>
  <c r="Y325" i="29"/>
  <c r="H325" i="29"/>
  <c r="Y359" i="29"/>
  <c r="H359" i="29" s="1"/>
  <c r="H380" i="29"/>
  <c r="Y391" i="29"/>
  <c r="H391" i="29" s="1"/>
  <c r="Y393" i="29"/>
  <c r="H393" i="29" s="1"/>
  <c r="Y407" i="29"/>
  <c r="H407" i="29" s="1"/>
  <c r="Y409" i="29"/>
  <c r="H409" i="29"/>
  <c r="Y353" i="29"/>
  <c r="H353" i="29" s="1"/>
  <c r="Y369" i="29"/>
  <c r="H369" i="29"/>
  <c r="H337" i="29"/>
  <c r="H349" i="29"/>
  <c r="Y365" i="29"/>
  <c r="H365" i="29"/>
  <c r="Y381" i="29"/>
  <c r="H381" i="29"/>
  <c r="Y417" i="29"/>
  <c r="H417" i="29"/>
  <c r="J2" i="18" l="1"/>
  <c r="A2" i="31"/>
  <c r="B104" i="22"/>
  <c r="B62" i="22"/>
  <c r="B380" i="22" l="1"/>
  <c r="B356" i="22"/>
  <c r="B350" i="22"/>
  <c r="B344" i="22"/>
  <c r="B338" i="22"/>
  <c r="B332" i="22"/>
  <c r="B326" i="22"/>
  <c r="B320" i="22"/>
  <c r="B314" i="22"/>
  <c r="B308" i="22"/>
  <c r="B302" i="22"/>
  <c r="B296" i="22"/>
  <c r="B248" i="22"/>
  <c r="B242" i="22"/>
  <c r="B194" i="22"/>
  <c r="B188" i="22"/>
  <c r="B182" i="22"/>
  <c r="B176" i="22"/>
  <c r="B170" i="22"/>
  <c r="B164" i="22"/>
  <c r="B158" i="22"/>
  <c r="B152" i="22"/>
  <c r="B146" i="22"/>
  <c r="B140" i="22"/>
  <c r="B134" i="22"/>
  <c r="B128" i="22"/>
  <c r="B122" i="22"/>
  <c r="B116" i="22"/>
  <c r="B110" i="22"/>
  <c r="B98" i="22"/>
  <c r="B92" i="22"/>
  <c r="B86" i="22"/>
  <c r="B80" i="22"/>
  <c r="B74" i="22"/>
  <c r="B68" i="22"/>
  <c r="D76" i="9" l="1"/>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M892" i="21"/>
  <c r="K892" i="21"/>
  <c r="M891" i="21"/>
  <c r="K891" i="21"/>
  <c r="M890" i="21"/>
  <c r="K890" i="21"/>
  <c r="M889" i="21"/>
  <c r="K889" i="21"/>
  <c r="M888" i="21"/>
  <c r="K888" i="21"/>
  <c r="M887" i="21"/>
  <c r="K887" i="21"/>
  <c r="M886" i="21"/>
  <c r="K886" i="21"/>
  <c r="M885" i="21"/>
  <c r="K885" i="21"/>
  <c r="M884" i="21"/>
  <c r="N884" i="21" s="1"/>
  <c r="K884" i="21"/>
  <c r="M883" i="21"/>
  <c r="K883" i="21"/>
  <c r="M882" i="21"/>
  <c r="K882" i="21"/>
  <c r="M881" i="21"/>
  <c r="K881" i="21"/>
  <c r="M880" i="21"/>
  <c r="K880" i="21"/>
  <c r="M879" i="21"/>
  <c r="K879" i="21"/>
  <c r="M878" i="21"/>
  <c r="K878" i="21"/>
  <c r="M877" i="21"/>
  <c r="K877" i="21"/>
  <c r="M876" i="21"/>
  <c r="N876" i="21" s="1"/>
  <c r="K876" i="21"/>
  <c r="M875" i="21"/>
  <c r="K875" i="21"/>
  <c r="M874" i="21"/>
  <c r="K874" i="21"/>
  <c r="M873" i="21"/>
  <c r="K873" i="21"/>
  <c r="M872" i="21"/>
  <c r="N872" i="21" s="1"/>
  <c r="K872" i="21"/>
  <c r="M871" i="21"/>
  <c r="K871" i="21"/>
  <c r="M870" i="21"/>
  <c r="K870" i="21"/>
  <c r="M869" i="21"/>
  <c r="K869" i="21"/>
  <c r="M868" i="21"/>
  <c r="N868" i="21" s="1"/>
  <c r="K868" i="21"/>
  <c r="M867" i="21"/>
  <c r="K867" i="21"/>
  <c r="M866" i="21"/>
  <c r="K866" i="21"/>
  <c r="M865" i="21"/>
  <c r="K865" i="21"/>
  <c r="M864" i="21"/>
  <c r="K864" i="21"/>
  <c r="M863" i="21"/>
  <c r="K863" i="21"/>
  <c r="M862" i="21"/>
  <c r="K862" i="21"/>
  <c r="M861" i="21"/>
  <c r="K861" i="21"/>
  <c r="C859" i="21"/>
  <c r="M857" i="21"/>
  <c r="K857" i="21"/>
  <c r="M856" i="21"/>
  <c r="K856" i="21"/>
  <c r="M855" i="21"/>
  <c r="K855" i="21"/>
  <c r="M854" i="21"/>
  <c r="K854" i="21"/>
  <c r="M853" i="21"/>
  <c r="K853" i="21"/>
  <c r="M852" i="21"/>
  <c r="K852" i="21"/>
  <c r="M851" i="21"/>
  <c r="K851" i="21"/>
  <c r="M850" i="21"/>
  <c r="K850" i="21"/>
  <c r="M849" i="21"/>
  <c r="N849" i="21" s="1"/>
  <c r="K849" i="21"/>
  <c r="M848" i="21"/>
  <c r="K848" i="21"/>
  <c r="M847" i="21"/>
  <c r="K847" i="21"/>
  <c r="M846" i="21"/>
  <c r="K846" i="21"/>
  <c r="M845" i="21"/>
  <c r="K845" i="21"/>
  <c r="M844" i="21"/>
  <c r="K844" i="21"/>
  <c r="M843" i="21"/>
  <c r="K843" i="21"/>
  <c r="M842" i="21"/>
  <c r="K842" i="21"/>
  <c r="M841" i="21"/>
  <c r="N841" i="21" s="1"/>
  <c r="K841" i="21"/>
  <c r="M840" i="21"/>
  <c r="K840" i="21"/>
  <c r="M839" i="21"/>
  <c r="K839" i="21"/>
  <c r="M838" i="21"/>
  <c r="K838" i="21"/>
  <c r="M837" i="21"/>
  <c r="N837" i="21" s="1"/>
  <c r="K837" i="21"/>
  <c r="M836" i="21"/>
  <c r="K836" i="21"/>
  <c r="M835" i="21"/>
  <c r="K835" i="21"/>
  <c r="M834" i="21"/>
  <c r="K834" i="21"/>
  <c r="M833" i="21"/>
  <c r="N833" i="21" s="1"/>
  <c r="K833" i="21"/>
  <c r="M832" i="21"/>
  <c r="K832" i="21"/>
  <c r="M831" i="21"/>
  <c r="K831" i="21"/>
  <c r="M830" i="21"/>
  <c r="K830" i="21"/>
  <c r="M829" i="21"/>
  <c r="K829" i="21"/>
  <c r="M828" i="21"/>
  <c r="K828" i="21"/>
  <c r="M827" i="21"/>
  <c r="K827" i="21"/>
  <c r="M826" i="21"/>
  <c r="K826" i="21"/>
  <c r="C824" i="21"/>
  <c r="M822" i="21"/>
  <c r="K822" i="21"/>
  <c r="M821" i="21"/>
  <c r="K821" i="21"/>
  <c r="M820" i="21"/>
  <c r="K820" i="21"/>
  <c r="M819" i="21"/>
  <c r="K819" i="21"/>
  <c r="M818" i="21"/>
  <c r="K818" i="21"/>
  <c r="M817" i="21"/>
  <c r="K817" i="21"/>
  <c r="M816" i="21"/>
  <c r="K816" i="21"/>
  <c r="M815" i="21"/>
  <c r="K815" i="21"/>
  <c r="M814" i="21"/>
  <c r="N814" i="21" s="1"/>
  <c r="K814" i="21"/>
  <c r="M813" i="21"/>
  <c r="K813" i="21"/>
  <c r="M812" i="21"/>
  <c r="K812" i="21"/>
  <c r="M811" i="21"/>
  <c r="K811" i="21"/>
  <c r="M810" i="21"/>
  <c r="K810" i="21"/>
  <c r="M809" i="21"/>
  <c r="K809" i="21"/>
  <c r="M808" i="21"/>
  <c r="K808" i="21"/>
  <c r="M807" i="21"/>
  <c r="K807" i="21"/>
  <c r="M806" i="21"/>
  <c r="N806" i="21" s="1"/>
  <c r="K806" i="21"/>
  <c r="M805" i="21"/>
  <c r="K805" i="21"/>
  <c r="M804" i="21"/>
  <c r="K804" i="21"/>
  <c r="M803" i="21"/>
  <c r="K803" i="21"/>
  <c r="M802" i="21"/>
  <c r="N802" i="21" s="1"/>
  <c r="K802" i="21"/>
  <c r="M801" i="21"/>
  <c r="K801" i="21"/>
  <c r="M800" i="21"/>
  <c r="K800" i="21"/>
  <c r="M799" i="21"/>
  <c r="K799" i="21"/>
  <c r="M798" i="21"/>
  <c r="N798" i="21" s="1"/>
  <c r="K798" i="21"/>
  <c r="M797" i="21"/>
  <c r="K797" i="21"/>
  <c r="M796" i="21"/>
  <c r="K796" i="21"/>
  <c r="M795" i="21"/>
  <c r="K795" i="21"/>
  <c r="M794" i="21"/>
  <c r="K794" i="21"/>
  <c r="M793" i="21"/>
  <c r="K793" i="21"/>
  <c r="M792" i="21"/>
  <c r="K792" i="21"/>
  <c r="M791" i="21"/>
  <c r="K791" i="21"/>
  <c r="C789" i="21"/>
  <c r="M784" i="21"/>
  <c r="K784" i="21"/>
  <c r="M783" i="21"/>
  <c r="K783" i="21"/>
  <c r="M782" i="21"/>
  <c r="K782" i="21"/>
  <c r="M781" i="21"/>
  <c r="K781" i="21"/>
  <c r="M780" i="21"/>
  <c r="K780" i="21"/>
  <c r="M779" i="21"/>
  <c r="K779" i="21"/>
  <c r="M778" i="21"/>
  <c r="K778" i="21"/>
  <c r="M777" i="21"/>
  <c r="K777" i="21"/>
  <c r="M776" i="21"/>
  <c r="N776" i="21" s="1"/>
  <c r="K776" i="21"/>
  <c r="M775" i="21"/>
  <c r="K775" i="21"/>
  <c r="M774" i="21"/>
  <c r="K774" i="21"/>
  <c r="M773" i="21"/>
  <c r="K773" i="21"/>
  <c r="M772" i="21"/>
  <c r="K772" i="21"/>
  <c r="M771" i="21"/>
  <c r="K771" i="21"/>
  <c r="M770" i="21"/>
  <c r="K770" i="21"/>
  <c r="M769" i="21"/>
  <c r="K769" i="21"/>
  <c r="M768" i="21"/>
  <c r="N768" i="21" s="1"/>
  <c r="K768" i="21"/>
  <c r="M767" i="21"/>
  <c r="K767" i="21"/>
  <c r="M766" i="21"/>
  <c r="K766" i="21"/>
  <c r="M765" i="21"/>
  <c r="K765" i="21"/>
  <c r="M764" i="21"/>
  <c r="N764" i="21" s="1"/>
  <c r="K764" i="21"/>
  <c r="M763" i="21"/>
  <c r="K763" i="21"/>
  <c r="M762" i="21"/>
  <c r="K762" i="21"/>
  <c r="M761" i="21"/>
  <c r="K761" i="21"/>
  <c r="M760" i="21"/>
  <c r="N760" i="21" s="1"/>
  <c r="K760" i="21"/>
  <c r="M759" i="21"/>
  <c r="K759" i="21"/>
  <c r="M758" i="21"/>
  <c r="K758" i="21"/>
  <c r="M757" i="21"/>
  <c r="K757" i="21"/>
  <c r="M756" i="21"/>
  <c r="K756" i="21"/>
  <c r="M755" i="21"/>
  <c r="K755" i="21"/>
  <c r="M754" i="21"/>
  <c r="K754" i="21"/>
  <c r="M753" i="21"/>
  <c r="K753" i="21"/>
  <c r="C751" i="21"/>
  <c r="M749" i="21"/>
  <c r="K749" i="21"/>
  <c r="M748" i="21"/>
  <c r="K748" i="21"/>
  <c r="M747" i="21"/>
  <c r="K747" i="21"/>
  <c r="M746" i="21"/>
  <c r="K746" i="21"/>
  <c r="M745" i="21"/>
  <c r="K745" i="21"/>
  <c r="M744" i="21"/>
  <c r="K744" i="21"/>
  <c r="M743" i="21"/>
  <c r="K743" i="21"/>
  <c r="M742" i="21"/>
  <c r="K742" i="21"/>
  <c r="M741" i="21"/>
  <c r="N741" i="21" s="1"/>
  <c r="K741" i="21"/>
  <c r="M740" i="21"/>
  <c r="K740" i="21"/>
  <c r="M739" i="21"/>
  <c r="K739" i="21"/>
  <c r="M738" i="21"/>
  <c r="K738" i="21"/>
  <c r="M737" i="21"/>
  <c r="K737" i="21"/>
  <c r="M736" i="21"/>
  <c r="K736" i="21"/>
  <c r="M735" i="21"/>
  <c r="K735" i="21"/>
  <c r="M734" i="21"/>
  <c r="K734" i="21"/>
  <c r="M733" i="21"/>
  <c r="N733" i="21" s="1"/>
  <c r="K733" i="21"/>
  <c r="M732" i="21"/>
  <c r="K732" i="21"/>
  <c r="M731" i="21"/>
  <c r="K731" i="21"/>
  <c r="M730" i="21"/>
  <c r="K730" i="21"/>
  <c r="M729" i="21"/>
  <c r="N729" i="21" s="1"/>
  <c r="K729" i="21"/>
  <c r="M728" i="21"/>
  <c r="K728" i="21"/>
  <c r="M727" i="21"/>
  <c r="K727" i="21"/>
  <c r="M726" i="21"/>
  <c r="K726" i="21"/>
  <c r="M725" i="21"/>
  <c r="N725" i="21" s="1"/>
  <c r="K725" i="21"/>
  <c r="M724" i="21"/>
  <c r="K724" i="21"/>
  <c r="M723" i="21"/>
  <c r="K723" i="21"/>
  <c r="M722" i="21"/>
  <c r="K722" i="21"/>
  <c r="M721" i="21"/>
  <c r="K721" i="21"/>
  <c r="M720" i="21"/>
  <c r="K720" i="21"/>
  <c r="M719" i="21"/>
  <c r="K719" i="21"/>
  <c r="M718" i="21"/>
  <c r="K718" i="21"/>
  <c r="C716" i="21"/>
  <c r="M714" i="21"/>
  <c r="K714" i="21"/>
  <c r="M713" i="21"/>
  <c r="K713" i="21"/>
  <c r="M712" i="21"/>
  <c r="K712" i="21"/>
  <c r="M711" i="21"/>
  <c r="K711" i="21"/>
  <c r="M710" i="21"/>
  <c r="K710" i="21"/>
  <c r="M709" i="21"/>
  <c r="K709" i="21"/>
  <c r="M708" i="21"/>
  <c r="K708" i="21"/>
  <c r="M707" i="21"/>
  <c r="K707" i="21"/>
  <c r="M706" i="21"/>
  <c r="N706" i="21" s="1"/>
  <c r="K706" i="21"/>
  <c r="M705" i="21"/>
  <c r="K705" i="21"/>
  <c r="M704" i="21"/>
  <c r="K704" i="21"/>
  <c r="M703" i="21"/>
  <c r="K703" i="21"/>
  <c r="M702" i="21"/>
  <c r="K702" i="21"/>
  <c r="M701" i="21"/>
  <c r="K701" i="21"/>
  <c r="M700" i="21"/>
  <c r="K700" i="21"/>
  <c r="M699" i="21"/>
  <c r="K699" i="21"/>
  <c r="M698" i="21"/>
  <c r="N698" i="21" s="1"/>
  <c r="K698" i="21"/>
  <c r="M697" i="21"/>
  <c r="K697" i="21"/>
  <c r="M696" i="21"/>
  <c r="K696" i="21"/>
  <c r="M695" i="21"/>
  <c r="K695" i="21"/>
  <c r="M694" i="21"/>
  <c r="N694" i="21" s="1"/>
  <c r="K694" i="21"/>
  <c r="M693" i="21"/>
  <c r="K693" i="21"/>
  <c r="M692" i="21"/>
  <c r="K692" i="21"/>
  <c r="M691" i="21"/>
  <c r="K691" i="21"/>
  <c r="M690" i="21"/>
  <c r="N690" i="21" s="1"/>
  <c r="K690" i="21"/>
  <c r="M689" i="21"/>
  <c r="K689" i="21"/>
  <c r="M688" i="21"/>
  <c r="K688" i="21"/>
  <c r="M687" i="21"/>
  <c r="K687" i="21"/>
  <c r="M686" i="21"/>
  <c r="K686" i="21"/>
  <c r="M685" i="21"/>
  <c r="K685" i="21"/>
  <c r="M684" i="21"/>
  <c r="K684" i="21"/>
  <c r="M683" i="21"/>
  <c r="K683" i="21"/>
  <c r="C681" i="21"/>
  <c r="M679" i="21"/>
  <c r="K679" i="21"/>
  <c r="M678" i="21"/>
  <c r="K678" i="21"/>
  <c r="M677" i="21"/>
  <c r="K677" i="21"/>
  <c r="M676" i="21"/>
  <c r="K676" i="21"/>
  <c r="M675" i="21"/>
  <c r="K675" i="21"/>
  <c r="M674" i="21"/>
  <c r="K674" i="21"/>
  <c r="M673" i="21"/>
  <c r="K673" i="21"/>
  <c r="M672" i="21"/>
  <c r="K672" i="21"/>
  <c r="M671" i="21"/>
  <c r="N671" i="21" s="1"/>
  <c r="K671" i="21"/>
  <c r="M670" i="21"/>
  <c r="K670" i="21"/>
  <c r="M669" i="21"/>
  <c r="K669" i="21"/>
  <c r="M668" i="21"/>
  <c r="K668" i="21"/>
  <c r="M667" i="21"/>
  <c r="K667" i="21"/>
  <c r="M666" i="21"/>
  <c r="K666" i="21"/>
  <c r="M665" i="21"/>
  <c r="K665" i="21"/>
  <c r="M664" i="21"/>
  <c r="K664" i="21"/>
  <c r="M663" i="21"/>
  <c r="N663" i="21" s="1"/>
  <c r="K663" i="21"/>
  <c r="M662" i="21"/>
  <c r="K662" i="21"/>
  <c r="M661" i="21"/>
  <c r="K661" i="21"/>
  <c r="M660" i="21"/>
  <c r="K660" i="21"/>
  <c r="M659" i="21"/>
  <c r="N659" i="21" s="1"/>
  <c r="K659" i="21"/>
  <c r="M658" i="21"/>
  <c r="K658" i="21"/>
  <c r="M657" i="21"/>
  <c r="K657" i="21"/>
  <c r="M656" i="21"/>
  <c r="K656" i="21"/>
  <c r="M655" i="21"/>
  <c r="N655" i="21" s="1"/>
  <c r="K655" i="21"/>
  <c r="M654" i="21"/>
  <c r="K654" i="21"/>
  <c r="M653" i="21"/>
  <c r="K653" i="21"/>
  <c r="M652" i="21"/>
  <c r="K652" i="21"/>
  <c r="M651" i="21"/>
  <c r="K651" i="21"/>
  <c r="M650" i="21"/>
  <c r="K650" i="21"/>
  <c r="M649" i="21"/>
  <c r="K649" i="21"/>
  <c r="M648" i="21"/>
  <c r="K648" i="21"/>
  <c r="C646" i="21"/>
  <c r="M644" i="21"/>
  <c r="K644" i="21"/>
  <c r="M643" i="21"/>
  <c r="K643" i="21"/>
  <c r="M642" i="21"/>
  <c r="K642" i="21"/>
  <c r="M641" i="21"/>
  <c r="K641" i="21"/>
  <c r="M640" i="21"/>
  <c r="K640" i="21"/>
  <c r="M639" i="21"/>
  <c r="K639" i="21"/>
  <c r="M638" i="21"/>
  <c r="K638" i="21"/>
  <c r="M637" i="21"/>
  <c r="K637" i="21"/>
  <c r="M636" i="21"/>
  <c r="N636" i="21" s="1"/>
  <c r="K636" i="21"/>
  <c r="M635" i="21"/>
  <c r="K635" i="21"/>
  <c r="M634" i="21"/>
  <c r="K634" i="21"/>
  <c r="M633" i="21"/>
  <c r="K633" i="21"/>
  <c r="M632" i="21"/>
  <c r="K632" i="21"/>
  <c r="M631" i="21"/>
  <c r="K631" i="21"/>
  <c r="M630" i="21"/>
  <c r="K630" i="21"/>
  <c r="M629" i="21"/>
  <c r="K629" i="21"/>
  <c r="M628" i="21"/>
  <c r="N628" i="21" s="1"/>
  <c r="K628" i="21"/>
  <c r="M627" i="21"/>
  <c r="K627" i="21"/>
  <c r="M626" i="21"/>
  <c r="K626" i="21"/>
  <c r="M625" i="21"/>
  <c r="K625" i="21"/>
  <c r="M624" i="21"/>
  <c r="N624" i="21" s="1"/>
  <c r="K624" i="21"/>
  <c r="M623" i="21"/>
  <c r="K623" i="21"/>
  <c r="M622" i="21"/>
  <c r="K622" i="21"/>
  <c r="M621" i="21"/>
  <c r="K621" i="21"/>
  <c r="M620" i="21"/>
  <c r="N620" i="21" s="1"/>
  <c r="K620" i="21"/>
  <c r="M619" i="21"/>
  <c r="K619" i="21"/>
  <c r="M618" i="21"/>
  <c r="K618" i="21"/>
  <c r="M617" i="21"/>
  <c r="K617" i="21"/>
  <c r="M616" i="21"/>
  <c r="K616" i="21"/>
  <c r="M615" i="21"/>
  <c r="K615" i="21"/>
  <c r="M614" i="21"/>
  <c r="K614" i="21"/>
  <c r="M613" i="21"/>
  <c r="K613" i="21"/>
  <c r="C611" i="21"/>
  <c r="M609" i="21"/>
  <c r="K609" i="21"/>
  <c r="M608" i="21"/>
  <c r="K608" i="21"/>
  <c r="M607" i="21"/>
  <c r="K607" i="21"/>
  <c r="M606" i="21"/>
  <c r="K606" i="21"/>
  <c r="M605" i="21"/>
  <c r="K605" i="21"/>
  <c r="M604" i="21"/>
  <c r="K604" i="21"/>
  <c r="M603" i="21"/>
  <c r="K603" i="21"/>
  <c r="M602" i="21"/>
  <c r="K602" i="21"/>
  <c r="M601" i="21"/>
  <c r="N601" i="21" s="1"/>
  <c r="K601" i="21"/>
  <c r="M600" i="21"/>
  <c r="K600" i="21"/>
  <c r="M599" i="21"/>
  <c r="K599" i="21"/>
  <c r="M598" i="21"/>
  <c r="K598" i="21"/>
  <c r="M597" i="21"/>
  <c r="K597" i="21"/>
  <c r="M596" i="21"/>
  <c r="K596" i="21"/>
  <c r="M595" i="21"/>
  <c r="K595" i="21"/>
  <c r="M594" i="21"/>
  <c r="K594" i="21"/>
  <c r="M593" i="21"/>
  <c r="N593" i="21" s="1"/>
  <c r="K593" i="21"/>
  <c r="M592" i="21"/>
  <c r="K592" i="21"/>
  <c r="M591" i="21"/>
  <c r="K591" i="21"/>
  <c r="M590" i="21"/>
  <c r="K590" i="21"/>
  <c r="M589" i="21"/>
  <c r="N589" i="21" s="1"/>
  <c r="K589" i="21"/>
  <c r="M588" i="21"/>
  <c r="K588" i="21"/>
  <c r="M587" i="21"/>
  <c r="K587" i="21"/>
  <c r="M586" i="21"/>
  <c r="K586" i="21"/>
  <c r="M585" i="21"/>
  <c r="N585" i="21" s="1"/>
  <c r="K585" i="21"/>
  <c r="M584" i="21"/>
  <c r="K584" i="21"/>
  <c r="M583" i="21"/>
  <c r="K583" i="21"/>
  <c r="M582" i="21"/>
  <c r="K582" i="21"/>
  <c r="M581" i="21"/>
  <c r="K581" i="21"/>
  <c r="M580" i="21"/>
  <c r="K580" i="21"/>
  <c r="M579" i="21"/>
  <c r="K579" i="21"/>
  <c r="M578" i="21"/>
  <c r="K578" i="21"/>
  <c r="C576" i="21"/>
  <c r="M574" i="21"/>
  <c r="K574" i="21"/>
  <c r="M573" i="21"/>
  <c r="K573" i="21"/>
  <c r="M572" i="21"/>
  <c r="K572" i="21"/>
  <c r="M571" i="21"/>
  <c r="K571" i="21"/>
  <c r="M570" i="21"/>
  <c r="K570" i="21"/>
  <c r="M569" i="21"/>
  <c r="K569" i="21"/>
  <c r="M568" i="21"/>
  <c r="K568" i="21"/>
  <c r="M567" i="21"/>
  <c r="K567" i="21"/>
  <c r="M566" i="21"/>
  <c r="N566" i="21" s="1"/>
  <c r="K566" i="21"/>
  <c r="M565" i="21"/>
  <c r="K565" i="21"/>
  <c r="M564" i="21"/>
  <c r="K564" i="21"/>
  <c r="M563" i="21"/>
  <c r="K563" i="21"/>
  <c r="M562" i="21"/>
  <c r="K562" i="21"/>
  <c r="M561" i="21"/>
  <c r="K561" i="21"/>
  <c r="M560" i="21"/>
  <c r="K560" i="21"/>
  <c r="M559" i="21"/>
  <c r="K559" i="21"/>
  <c r="M558" i="21"/>
  <c r="N558" i="21" s="1"/>
  <c r="K558" i="21"/>
  <c r="M557" i="21"/>
  <c r="K557" i="21"/>
  <c r="M556" i="21"/>
  <c r="K556" i="21"/>
  <c r="M555" i="21"/>
  <c r="K555" i="21"/>
  <c r="M554" i="21"/>
  <c r="N554" i="21" s="1"/>
  <c r="K554" i="21"/>
  <c r="M553" i="21"/>
  <c r="K553" i="21"/>
  <c r="M552" i="21"/>
  <c r="K552" i="21"/>
  <c r="M551" i="21"/>
  <c r="K551" i="21"/>
  <c r="M550" i="21"/>
  <c r="N550" i="21" s="1"/>
  <c r="K550" i="21"/>
  <c r="M549" i="21"/>
  <c r="K549" i="21"/>
  <c r="M548" i="21"/>
  <c r="K548" i="21"/>
  <c r="M547" i="21"/>
  <c r="K547" i="21"/>
  <c r="M546" i="21"/>
  <c r="K546" i="21"/>
  <c r="M545" i="21"/>
  <c r="K545" i="21"/>
  <c r="M544" i="21"/>
  <c r="K544" i="21"/>
  <c r="M543" i="21"/>
  <c r="K543" i="21"/>
  <c r="C541" i="21"/>
  <c r="M539" i="21"/>
  <c r="K539" i="21"/>
  <c r="M538" i="21"/>
  <c r="K538" i="21"/>
  <c r="M537" i="21"/>
  <c r="K537" i="21"/>
  <c r="M536" i="21"/>
  <c r="K536" i="21"/>
  <c r="M535" i="21"/>
  <c r="K535" i="21"/>
  <c r="M534" i="21"/>
  <c r="K534" i="21"/>
  <c r="M533" i="21"/>
  <c r="K533" i="21"/>
  <c r="M532" i="21"/>
  <c r="K532" i="21"/>
  <c r="M531" i="21"/>
  <c r="N531" i="21" s="1"/>
  <c r="K531" i="21"/>
  <c r="M530" i="21"/>
  <c r="K530" i="21"/>
  <c r="M529" i="21"/>
  <c r="K529" i="21"/>
  <c r="M528" i="21"/>
  <c r="K528" i="21"/>
  <c r="M527" i="21"/>
  <c r="K527" i="21"/>
  <c r="M526" i="21"/>
  <c r="K526" i="21"/>
  <c r="M525" i="21"/>
  <c r="K525" i="21"/>
  <c r="M524" i="21"/>
  <c r="K524" i="21"/>
  <c r="M523" i="21"/>
  <c r="N523" i="21" s="1"/>
  <c r="K523" i="21"/>
  <c r="M522" i="21"/>
  <c r="K522" i="21"/>
  <c r="M521" i="21"/>
  <c r="K521" i="21"/>
  <c r="M520" i="21"/>
  <c r="K520" i="21"/>
  <c r="M519" i="21"/>
  <c r="N519" i="21" s="1"/>
  <c r="K519" i="21"/>
  <c r="M518" i="21"/>
  <c r="K518" i="21"/>
  <c r="M517" i="21"/>
  <c r="K517" i="21"/>
  <c r="M516" i="21"/>
  <c r="K516" i="21"/>
  <c r="M515" i="21"/>
  <c r="N515" i="21" s="1"/>
  <c r="K515" i="21"/>
  <c r="M514" i="21"/>
  <c r="K514" i="21"/>
  <c r="M513" i="21"/>
  <c r="K513" i="21"/>
  <c r="M512" i="21"/>
  <c r="K512" i="21"/>
  <c r="M511" i="21"/>
  <c r="K511" i="21"/>
  <c r="M510" i="21"/>
  <c r="K510" i="21"/>
  <c r="M509" i="21"/>
  <c r="K509" i="21"/>
  <c r="M508" i="21"/>
  <c r="K508" i="21"/>
  <c r="C506" i="21"/>
  <c r="M504" i="21"/>
  <c r="K504" i="21"/>
  <c r="M503" i="21"/>
  <c r="K503" i="21"/>
  <c r="M502" i="21"/>
  <c r="K502" i="21"/>
  <c r="M501" i="21"/>
  <c r="K501" i="21"/>
  <c r="M500" i="21"/>
  <c r="K500" i="21"/>
  <c r="M499" i="21"/>
  <c r="K499" i="21"/>
  <c r="M498" i="21"/>
  <c r="K498" i="21"/>
  <c r="M497" i="21"/>
  <c r="K497" i="21"/>
  <c r="M496" i="21"/>
  <c r="N496" i="21" s="1"/>
  <c r="K496" i="21"/>
  <c r="M495" i="21"/>
  <c r="K495" i="21"/>
  <c r="M494" i="21"/>
  <c r="K494" i="21"/>
  <c r="M493" i="21"/>
  <c r="K493" i="21"/>
  <c r="M492" i="21"/>
  <c r="K492" i="21"/>
  <c r="M491" i="21"/>
  <c r="K491" i="21"/>
  <c r="M490" i="21"/>
  <c r="K490" i="21"/>
  <c r="M489" i="21"/>
  <c r="K489" i="21"/>
  <c r="M488" i="21"/>
  <c r="N488" i="21" s="1"/>
  <c r="K488" i="21"/>
  <c r="M487" i="21"/>
  <c r="K487" i="21"/>
  <c r="M486" i="21"/>
  <c r="K486" i="21"/>
  <c r="M485" i="21"/>
  <c r="K485" i="21"/>
  <c r="M484" i="21"/>
  <c r="N484" i="21" s="1"/>
  <c r="K484" i="21"/>
  <c r="M483" i="21"/>
  <c r="K483" i="21"/>
  <c r="M482" i="21"/>
  <c r="K482" i="21"/>
  <c r="M481" i="21"/>
  <c r="K481" i="21"/>
  <c r="M480" i="21"/>
  <c r="N480" i="21" s="1"/>
  <c r="K480" i="21"/>
  <c r="M479" i="21"/>
  <c r="K479" i="21"/>
  <c r="M478" i="21"/>
  <c r="K478" i="21"/>
  <c r="M477" i="21"/>
  <c r="K477" i="21"/>
  <c r="M476" i="21"/>
  <c r="K476" i="21"/>
  <c r="M475" i="21"/>
  <c r="K475" i="21"/>
  <c r="M474" i="21"/>
  <c r="K474" i="21"/>
  <c r="M473" i="21"/>
  <c r="K473" i="21"/>
  <c r="C471" i="21"/>
  <c r="M469" i="21"/>
  <c r="K469" i="21"/>
  <c r="M468" i="21"/>
  <c r="K468" i="21"/>
  <c r="M467" i="21"/>
  <c r="K467" i="21"/>
  <c r="M466" i="21"/>
  <c r="K466" i="21"/>
  <c r="M465" i="21"/>
  <c r="K465" i="21"/>
  <c r="M464" i="21"/>
  <c r="K464" i="21"/>
  <c r="M463" i="21"/>
  <c r="K463" i="21"/>
  <c r="M462" i="21"/>
  <c r="K462" i="21"/>
  <c r="M461" i="21"/>
  <c r="N461" i="21" s="1"/>
  <c r="K461" i="21"/>
  <c r="M460" i="21"/>
  <c r="K460" i="21"/>
  <c r="M459" i="21"/>
  <c r="K459" i="21"/>
  <c r="M458" i="21"/>
  <c r="K458" i="21"/>
  <c r="M457" i="21"/>
  <c r="K457" i="21"/>
  <c r="M456" i="21"/>
  <c r="K456" i="21"/>
  <c r="M455" i="21"/>
  <c r="K455" i="21"/>
  <c r="M454" i="21"/>
  <c r="K454" i="21"/>
  <c r="M453" i="21"/>
  <c r="N453" i="21" s="1"/>
  <c r="K453" i="21"/>
  <c r="M452" i="21"/>
  <c r="K452" i="21"/>
  <c r="M451" i="21"/>
  <c r="K451" i="21"/>
  <c r="M450" i="21"/>
  <c r="K450" i="21"/>
  <c r="M449" i="21"/>
  <c r="N449" i="21" s="1"/>
  <c r="K449" i="21"/>
  <c r="M448" i="21"/>
  <c r="K448" i="21"/>
  <c r="M447" i="21"/>
  <c r="K447" i="21"/>
  <c r="M446" i="21"/>
  <c r="K446" i="21"/>
  <c r="M445" i="21"/>
  <c r="N445" i="21" s="1"/>
  <c r="K445" i="21"/>
  <c r="M444" i="21"/>
  <c r="K444" i="21"/>
  <c r="M443" i="21"/>
  <c r="K443" i="21"/>
  <c r="M442" i="21"/>
  <c r="K442" i="21"/>
  <c r="M441" i="21"/>
  <c r="K441" i="21"/>
  <c r="M440" i="21"/>
  <c r="K440" i="21"/>
  <c r="M439" i="21"/>
  <c r="K439" i="21"/>
  <c r="M438" i="21"/>
  <c r="K438" i="21"/>
  <c r="C436" i="21"/>
  <c r="M434" i="21"/>
  <c r="K434" i="21"/>
  <c r="M433" i="21"/>
  <c r="K433" i="21"/>
  <c r="M432" i="21"/>
  <c r="K432" i="21"/>
  <c r="M431" i="21"/>
  <c r="K431" i="21"/>
  <c r="M430" i="21"/>
  <c r="K430" i="21"/>
  <c r="M429" i="21"/>
  <c r="K429" i="21"/>
  <c r="M428" i="21"/>
  <c r="K428" i="21"/>
  <c r="M427" i="21"/>
  <c r="K427" i="21"/>
  <c r="M426" i="21"/>
  <c r="K426" i="21"/>
  <c r="M425" i="21"/>
  <c r="K425" i="21"/>
  <c r="M424" i="21"/>
  <c r="K424" i="21"/>
  <c r="M423" i="21"/>
  <c r="K423" i="21"/>
  <c r="M422" i="21"/>
  <c r="K422" i="21"/>
  <c r="M421" i="21"/>
  <c r="K421" i="21"/>
  <c r="M420" i="21"/>
  <c r="K420" i="21"/>
  <c r="M419" i="21"/>
  <c r="K419" i="21"/>
  <c r="M418" i="21"/>
  <c r="K418" i="21"/>
  <c r="M417" i="21"/>
  <c r="K417" i="21"/>
  <c r="M416" i="21"/>
  <c r="K416" i="21"/>
  <c r="M415" i="21"/>
  <c r="K415" i="21"/>
  <c r="M414" i="21"/>
  <c r="K414" i="21"/>
  <c r="M413" i="21"/>
  <c r="K413" i="21"/>
  <c r="M412" i="21"/>
  <c r="K412" i="21"/>
  <c r="M411" i="21"/>
  <c r="K411" i="21"/>
  <c r="M410" i="21"/>
  <c r="K410" i="21"/>
  <c r="M409" i="21"/>
  <c r="K409" i="21"/>
  <c r="M408" i="21"/>
  <c r="K408" i="21"/>
  <c r="M407" i="21"/>
  <c r="K407" i="21"/>
  <c r="M406" i="21"/>
  <c r="K406" i="21"/>
  <c r="M405" i="21"/>
  <c r="K405" i="21"/>
  <c r="M404" i="21"/>
  <c r="K404" i="21"/>
  <c r="M403" i="21"/>
  <c r="K403" i="21"/>
  <c r="M402" i="21"/>
  <c r="K402" i="21"/>
  <c r="M401" i="21"/>
  <c r="K401" i="21"/>
  <c r="M400" i="21"/>
  <c r="K400" i="21"/>
  <c r="M399" i="21"/>
  <c r="K399" i="21"/>
  <c r="M398" i="21"/>
  <c r="K398" i="21"/>
  <c r="M397" i="21"/>
  <c r="K397" i="21"/>
  <c r="M396" i="21"/>
  <c r="K396" i="21"/>
  <c r="M395" i="21"/>
  <c r="K395" i="21"/>
  <c r="M394" i="21"/>
  <c r="K394" i="21"/>
  <c r="M393" i="21"/>
  <c r="K393" i="21"/>
  <c r="M392" i="21"/>
  <c r="K392" i="21"/>
  <c r="C390" i="21"/>
  <c r="M388" i="21"/>
  <c r="K388" i="21"/>
  <c r="M387" i="21"/>
  <c r="K387" i="21"/>
  <c r="M386" i="21"/>
  <c r="K386" i="21"/>
  <c r="M385" i="21"/>
  <c r="K385" i="21"/>
  <c r="M384" i="21"/>
  <c r="K384" i="21"/>
  <c r="M383" i="21"/>
  <c r="K383" i="21"/>
  <c r="M382" i="21"/>
  <c r="K382" i="21"/>
  <c r="M381" i="21"/>
  <c r="K381" i="21"/>
  <c r="M380" i="21"/>
  <c r="K380" i="21"/>
  <c r="M379" i="21"/>
  <c r="K379" i="21"/>
  <c r="M378" i="21"/>
  <c r="K378" i="21"/>
  <c r="M377" i="21"/>
  <c r="K377" i="21"/>
  <c r="M376" i="21"/>
  <c r="K376" i="21"/>
  <c r="M375" i="21"/>
  <c r="K375" i="21"/>
  <c r="M374" i="21"/>
  <c r="K374" i="21"/>
  <c r="M373" i="21"/>
  <c r="K373" i="21"/>
  <c r="M372" i="21"/>
  <c r="K372" i="21"/>
  <c r="M371" i="21"/>
  <c r="K371" i="21"/>
  <c r="M370" i="21"/>
  <c r="K370" i="21"/>
  <c r="M369" i="21"/>
  <c r="K369" i="21"/>
  <c r="M368" i="21"/>
  <c r="K368" i="21"/>
  <c r="M367" i="21"/>
  <c r="K367" i="21"/>
  <c r="M366" i="21"/>
  <c r="K366" i="21"/>
  <c r="M365" i="21"/>
  <c r="K365" i="21"/>
  <c r="M364" i="21"/>
  <c r="K364" i="21"/>
  <c r="M363" i="21"/>
  <c r="K363" i="21"/>
  <c r="M362" i="21"/>
  <c r="K362" i="21"/>
  <c r="M361" i="21"/>
  <c r="K361" i="21"/>
  <c r="M360" i="21"/>
  <c r="K360" i="21"/>
  <c r="M359" i="21"/>
  <c r="K359" i="21"/>
  <c r="M358" i="21"/>
  <c r="K358" i="21"/>
  <c r="M357" i="21"/>
  <c r="K357" i="21"/>
  <c r="M356" i="21"/>
  <c r="K356" i="21"/>
  <c r="M355" i="21"/>
  <c r="K355" i="21"/>
  <c r="M354" i="21"/>
  <c r="K354" i="21"/>
  <c r="M353" i="21"/>
  <c r="K353" i="21"/>
  <c r="M352" i="21"/>
  <c r="K352" i="21"/>
  <c r="M351" i="21"/>
  <c r="K351" i="21"/>
  <c r="M350" i="21"/>
  <c r="K350" i="21"/>
  <c r="M349" i="21"/>
  <c r="K349" i="21"/>
  <c r="M348" i="21"/>
  <c r="K348" i="21"/>
  <c r="M347" i="21"/>
  <c r="K347" i="21"/>
  <c r="M346" i="21"/>
  <c r="K346" i="21"/>
  <c r="C344" i="21"/>
  <c r="M342" i="21"/>
  <c r="K342" i="21"/>
  <c r="M341" i="21"/>
  <c r="K341" i="21"/>
  <c r="M340" i="21"/>
  <c r="K340" i="21"/>
  <c r="M339" i="21"/>
  <c r="K339" i="21"/>
  <c r="M338" i="21"/>
  <c r="K338" i="21"/>
  <c r="M337" i="21"/>
  <c r="K337" i="21"/>
  <c r="M336" i="21"/>
  <c r="K336" i="21"/>
  <c r="M335" i="21"/>
  <c r="K335" i="21"/>
  <c r="M334" i="21"/>
  <c r="K334" i="21"/>
  <c r="M333" i="21"/>
  <c r="K333" i="21"/>
  <c r="M332" i="21"/>
  <c r="K332" i="21"/>
  <c r="M331" i="21"/>
  <c r="K331" i="21"/>
  <c r="M330" i="21"/>
  <c r="K330" i="21"/>
  <c r="M329" i="21"/>
  <c r="K329" i="21"/>
  <c r="M328" i="21"/>
  <c r="K328" i="21"/>
  <c r="M327" i="21"/>
  <c r="K327" i="21"/>
  <c r="M326" i="21"/>
  <c r="K326" i="21"/>
  <c r="M325" i="21"/>
  <c r="K325" i="21"/>
  <c r="M324" i="21"/>
  <c r="K324" i="21"/>
  <c r="M323" i="21"/>
  <c r="K323" i="21"/>
  <c r="M322" i="21"/>
  <c r="K322" i="21"/>
  <c r="M321" i="21"/>
  <c r="K321" i="21"/>
  <c r="M320" i="21"/>
  <c r="K320" i="21"/>
  <c r="M319" i="21"/>
  <c r="K319" i="21"/>
  <c r="M318" i="21"/>
  <c r="K318" i="21"/>
  <c r="M317" i="21"/>
  <c r="K317" i="21"/>
  <c r="M316" i="21"/>
  <c r="K316" i="21"/>
  <c r="M315" i="21"/>
  <c r="K315" i="21"/>
  <c r="M314" i="21"/>
  <c r="K314" i="21"/>
  <c r="M313" i="21"/>
  <c r="K313" i="21"/>
  <c r="M312" i="21"/>
  <c r="K312" i="21"/>
  <c r="M311" i="21"/>
  <c r="K311" i="21"/>
  <c r="M310" i="21"/>
  <c r="K310" i="21"/>
  <c r="M309" i="21"/>
  <c r="K309" i="21"/>
  <c r="M308" i="21"/>
  <c r="K308" i="21"/>
  <c r="M307" i="21"/>
  <c r="K307" i="21"/>
  <c r="M306" i="21"/>
  <c r="K306" i="21"/>
  <c r="M305" i="21"/>
  <c r="K305" i="21"/>
  <c r="M304" i="21"/>
  <c r="K304" i="21"/>
  <c r="M303" i="21"/>
  <c r="K303" i="21"/>
  <c r="M302" i="21"/>
  <c r="K302" i="21"/>
  <c r="M301" i="21"/>
  <c r="K301" i="21"/>
  <c r="M300" i="21"/>
  <c r="K300" i="21"/>
  <c r="C298" i="21"/>
  <c r="M296" i="21"/>
  <c r="K296" i="21"/>
  <c r="M295" i="21"/>
  <c r="K295" i="21"/>
  <c r="M294" i="21"/>
  <c r="K294" i="21"/>
  <c r="M293" i="21"/>
  <c r="K293" i="21"/>
  <c r="M292" i="21"/>
  <c r="K292" i="21"/>
  <c r="M291" i="21"/>
  <c r="K291" i="21"/>
  <c r="M290" i="21"/>
  <c r="K290" i="21"/>
  <c r="M289" i="21"/>
  <c r="K289" i="21"/>
  <c r="M288" i="21"/>
  <c r="K288" i="21"/>
  <c r="M287" i="21"/>
  <c r="K287" i="21"/>
  <c r="M286" i="21"/>
  <c r="K286" i="21"/>
  <c r="M285" i="21"/>
  <c r="K285" i="21"/>
  <c r="M284" i="21"/>
  <c r="K284" i="21"/>
  <c r="M283" i="21"/>
  <c r="K283" i="21"/>
  <c r="M282" i="21"/>
  <c r="K282" i="21"/>
  <c r="M281" i="21"/>
  <c r="K281" i="21"/>
  <c r="M280" i="21"/>
  <c r="K280" i="21"/>
  <c r="M279" i="21"/>
  <c r="K279" i="21"/>
  <c r="M278" i="21"/>
  <c r="K278" i="21"/>
  <c r="M277" i="21"/>
  <c r="K277" i="21"/>
  <c r="M276" i="21"/>
  <c r="K276" i="21"/>
  <c r="M275" i="21"/>
  <c r="K275" i="21"/>
  <c r="M274" i="21"/>
  <c r="K274" i="21"/>
  <c r="M273" i="21"/>
  <c r="K273" i="21"/>
  <c r="M272" i="21"/>
  <c r="K272" i="21"/>
  <c r="M271" i="21"/>
  <c r="K271" i="21"/>
  <c r="M270" i="21"/>
  <c r="K270" i="21"/>
  <c r="M269" i="21"/>
  <c r="K269" i="21"/>
  <c r="M268" i="21"/>
  <c r="K268" i="21"/>
  <c r="M267" i="21"/>
  <c r="K267" i="21"/>
  <c r="M266" i="21"/>
  <c r="K266" i="21"/>
  <c r="M265" i="21"/>
  <c r="K265" i="21"/>
  <c r="M264" i="21"/>
  <c r="K264" i="21"/>
  <c r="M263" i="21"/>
  <c r="K263" i="21"/>
  <c r="M262" i="21"/>
  <c r="K262" i="21"/>
  <c r="M261" i="21"/>
  <c r="K261" i="21"/>
  <c r="M260" i="21"/>
  <c r="K260" i="21"/>
  <c r="M259" i="21"/>
  <c r="K259" i="21"/>
  <c r="M258" i="21"/>
  <c r="K258" i="21"/>
  <c r="M257" i="21"/>
  <c r="K257" i="21"/>
  <c r="M256" i="21"/>
  <c r="K256" i="21"/>
  <c r="M255" i="21"/>
  <c r="K255" i="21"/>
  <c r="M254" i="21"/>
  <c r="K254" i="21"/>
  <c r="C252" i="21"/>
  <c r="M250" i="21"/>
  <c r="K250" i="21"/>
  <c r="M249" i="21"/>
  <c r="K249" i="21"/>
  <c r="M248" i="21"/>
  <c r="K248" i="21"/>
  <c r="M247" i="21"/>
  <c r="K247" i="21"/>
  <c r="M246" i="21"/>
  <c r="K246" i="21"/>
  <c r="M245" i="21"/>
  <c r="K245" i="21"/>
  <c r="M244" i="21"/>
  <c r="K244" i="21"/>
  <c r="M243" i="21"/>
  <c r="K243" i="21"/>
  <c r="M242" i="21"/>
  <c r="K242" i="21"/>
  <c r="M241" i="21"/>
  <c r="K241" i="21"/>
  <c r="M240" i="21"/>
  <c r="K240" i="21"/>
  <c r="M239" i="21"/>
  <c r="K239" i="21"/>
  <c r="M238" i="21"/>
  <c r="K238" i="21"/>
  <c r="M237" i="21"/>
  <c r="K237" i="21"/>
  <c r="M236" i="21"/>
  <c r="K236" i="21"/>
  <c r="M235" i="21"/>
  <c r="K235" i="21"/>
  <c r="M234" i="21"/>
  <c r="K234" i="21"/>
  <c r="M233" i="21"/>
  <c r="K233" i="21"/>
  <c r="M232" i="21"/>
  <c r="K232" i="21"/>
  <c r="M231" i="21"/>
  <c r="K231" i="21"/>
  <c r="M230" i="21"/>
  <c r="K230" i="21"/>
  <c r="M229" i="21"/>
  <c r="K229" i="21"/>
  <c r="M228" i="21"/>
  <c r="K228" i="21"/>
  <c r="M227" i="21"/>
  <c r="K227" i="21"/>
  <c r="M226" i="21"/>
  <c r="K226" i="21"/>
  <c r="M225" i="21"/>
  <c r="K225" i="21"/>
  <c r="M224" i="21"/>
  <c r="K224" i="21"/>
  <c r="M223" i="21"/>
  <c r="K223" i="21"/>
  <c r="M222" i="21"/>
  <c r="K222" i="21"/>
  <c r="M221" i="21"/>
  <c r="K221" i="21"/>
  <c r="M220" i="21"/>
  <c r="K220" i="21"/>
  <c r="M219" i="21"/>
  <c r="K219" i="21"/>
  <c r="M218" i="21"/>
  <c r="K218" i="21"/>
  <c r="M217" i="21"/>
  <c r="K217" i="21"/>
  <c r="M216" i="21"/>
  <c r="K216" i="21"/>
  <c r="M215" i="21"/>
  <c r="K215" i="21"/>
  <c r="M214" i="21"/>
  <c r="K214" i="21"/>
  <c r="M213" i="21"/>
  <c r="K213" i="21"/>
  <c r="M212" i="21"/>
  <c r="K212" i="21"/>
  <c r="M211" i="21"/>
  <c r="K211" i="21"/>
  <c r="M210" i="21"/>
  <c r="K210" i="21"/>
  <c r="M209" i="21"/>
  <c r="K209" i="21"/>
  <c r="M208" i="21"/>
  <c r="K208" i="21"/>
  <c r="C206" i="21"/>
  <c r="M204" i="21"/>
  <c r="K204" i="21"/>
  <c r="M203" i="21"/>
  <c r="K203" i="21"/>
  <c r="M202" i="21"/>
  <c r="K202" i="21"/>
  <c r="M201" i="21"/>
  <c r="K201" i="21"/>
  <c r="M200" i="21"/>
  <c r="K200" i="21"/>
  <c r="M199" i="21"/>
  <c r="K199" i="21"/>
  <c r="M198" i="21"/>
  <c r="K198" i="21"/>
  <c r="M197" i="21"/>
  <c r="K197" i="21"/>
  <c r="M196" i="21"/>
  <c r="K196" i="21"/>
  <c r="M195" i="21"/>
  <c r="K195" i="21"/>
  <c r="M194" i="21"/>
  <c r="K194" i="21"/>
  <c r="M193" i="21"/>
  <c r="K193" i="21"/>
  <c r="M192" i="21"/>
  <c r="K192" i="21"/>
  <c r="M191" i="21"/>
  <c r="K191" i="21"/>
  <c r="M190" i="21"/>
  <c r="K190" i="21"/>
  <c r="M189" i="21"/>
  <c r="K189" i="21"/>
  <c r="M188" i="21"/>
  <c r="K188" i="21"/>
  <c r="M187" i="21"/>
  <c r="K187" i="21"/>
  <c r="M186" i="21"/>
  <c r="K186" i="21"/>
  <c r="M185" i="21"/>
  <c r="K185" i="21"/>
  <c r="M184" i="21"/>
  <c r="K184" i="21"/>
  <c r="M183" i="21"/>
  <c r="K183" i="21"/>
  <c r="M182" i="21"/>
  <c r="K182" i="21"/>
  <c r="M181" i="21"/>
  <c r="K181" i="21"/>
  <c r="M180" i="21"/>
  <c r="K180" i="21"/>
  <c r="M179" i="21"/>
  <c r="K179" i="21"/>
  <c r="M178" i="21"/>
  <c r="K178" i="21"/>
  <c r="M177" i="21"/>
  <c r="K177" i="21"/>
  <c r="M176" i="21"/>
  <c r="K176" i="21"/>
  <c r="M175" i="21"/>
  <c r="K175" i="21"/>
  <c r="M174" i="21"/>
  <c r="K174" i="21"/>
  <c r="M173" i="21"/>
  <c r="K173" i="21"/>
  <c r="M172" i="21"/>
  <c r="K172" i="21"/>
  <c r="M171" i="21"/>
  <c r="K171" i="21"/>
  <c r="M170" i="21"/>
  <c r="K170" i="21"/>
  <c r="M169" i="21"/>
  <c r="K169" i="21"/>
  <c r="M168" i="21"/>
  <c r="K168" i="21"/>
  <c r="M167" i="21"/>
  <c r="K167" i="21"/>
  <c r="M166" i="21"/>
  <c r="K166" i="21"/>
  <c r="M165" i="21"/>
  <c r="K165" i="21"/>
  <c r="M164" i="21"/>
  <c r="K164" i="21"/>
  <c r="M163" i="21"/>
  <c r="K163" i="21"/>
  <c r="M162" i="21"/>
  <c r="K162" i="21"/>
  <c r="C160" i="21"/>
  <c r="M158" i="21"/>
  <c r="K158" i="21"/>
  <c r="M157" i="21"/>
  <c r="K157" i="21"/>
  <c r="M156" i="21"/>
  <c r="K156" i="21"/>
  <c r="M155" i="21"/>
  <c r="K155" i="21"/>
  <c r="M154" i="21"/>
  <c r="K154" i="21"/>
  <c r="M153" i="21"/>
  <c r="K153" i="21"/>
  <c r="M152" i="21"/>
  <c r="K152" i="21"/>
  <c r="M151" i="21"/>
  <c r="K151" i="21"/>
  <c r="M150" i="21"/>
  <c r="K150" i="21"/>
  <c r="M149" i="21"/>
  <c r="K149" i="21"/>
  <c r="M148" i="21"/>
  <c r="K148" i="21"/>
  <c r="M147" i="21"/>
  <c r="K147" i="21"/>
  <c r="M146" i="21"/>
  <c r="K146" i="21"/>
  <c r="M145" i="21"/>
  <c r="K145" i="21"/>
  <c r="M144" i="21"/>
  <c r="K144" i="21"/>
  <c r="M143" i="21"/>
  <c r="K143" i="21"/>
  <c r="M142" i="21"/>
  <c r="K142" i="21"/>
  <c r="M141" i="21"/>
  <c r="K141" i="21"/>
  <c r="M140" i="21"/>
  <c r="K140" i="21"/>
  <c r="M139" i="21"/>
  <c r="K139" i="21"/>
  <c r="M138" i="21"/>
  <c r="K138" i="21"/>
  <c r="M137" i="21"/>
  <c r="K137" i="21"/>
  <c r="M136" i="21"/>
  <c r="K136" i="21"/>
  <c r="M135" i="21"/>
  <c r="K135" i="21"/>
  <c r="M134" i="21"/>
  <c r="K134" i="21"/>
  <c r="M133" i="21"/>
  <c r="K133" i="21"/>
  <c r="M132" i="21"/>
  <c r="K132" i="21"/>
  <c r="M131" i="21"/>
  <c r="K131" i="21"/>
  <c r="M130" i="21"/>
  <c r="K130" i="21"/>
  <c r="M129" i="21"/>
  <c r="K129" i="21"/>
  <c r="M128" i="21"/>
  <c r="K128" i="21"/>
  <c r="M127" i="21"/>
  <c r="K127" i="21"/>
  <c r="M126" i="21"/>
  <c r="K126" i="21"/>
  <c r="M125" i="21"/>
  <c r="K125" i="21"/>
  <c r="M124" i="21"/>
  <c r="K124" i="21"/>
  <c r="M123" i="21"/>
  <c r="K123" i="21"/>
  <c r="M122" i="21"/>
  <c r="K122" i="21"/>
  <c r="M121" i="21"/>
  <c r="K121" i="21"/>
  <c r="M120" i="21"/>
  <c r="K120" i="21"/>
  <c r="M119" i="21"/>
  <c r="K119" i="21"/>
  <c r="M118" i="21"/>
  <c r="K118" i="21"/>
  <c r="M117" i="21"/>
  <c r="K117" i="21"/>
  <c r="M116" i="21"/>
  <c r="K116" i="21"/>
  <c r="C114" i="21"/>
  <c r="M112" i="21"/>
  <c r="K112" i="21"/>
  <c r="M111" i="21"/>
  <c r="K111" i="21"/>
  <c r="M110" i="21"/>
  <c r="K110" i="21"/>
  <c r="M109" i="21"/>
  <c r="K109" i="21"/>
  <c r="M108" i="21"/>
  <c r="K108" i="21"/>
  <c r="M107" i="21"/>
  <c r="K107" i="21"/>
  <c r="M106" i="21"/>
  <c r="K106" i="21"/>
  <c r="M105" i="21"/>
  <c r="K105" i="21"/>
  <c r="M104" i="21"/>
  <c r="K104" i="21"/>
  <c r="M103" i="21"/>
  <c r="K103" i="21"/>
  <c r="M102" i="21"/>
  <c r="K102" i="21"/>
  <c r="M101" i="21"/>
  <c r="K101" i="21"/>
  <c r="M100" i="21"/>
  <c r="K100" i="21"/>
  <c r="M99" i="21"/>
  <c r="K99" i="21"/>
  <c r="M98" i="21"/>
  <c r="K98" i="21"/>
  <c r="M97" i="21"/>
  <c r="K97" i="21"/>
  <c r="M96" i="21"/>
  <c r="K96" i="21"/>
  <c r="M95" i="21"/>
  <c r="K95" i="21"/>
  <c r="M94" i="21"/>
  <c r="K94" i="21"/>
  <c r="M93" i="21"/>
  <c r="K93" i="21"/>
  <c r="M92" i="21"/>
  <c r="K92" i="21"/>
  <c r="M91" i="21"/>
  <c r="K91" i="21"/>
  <c r="M90" i="21"/>
  <c r="K90" i="21"/>
  <c r="M89" i="21"/>
  <c r="K89" i="21"/>
  <c r="M88" i="21"/>
  <c r="K88" i="21"/>
  <c r="M87" i="21"/>
  <c r="K87" i="21"/>
  <c r="M86" i="21"/>
  <c r="K86" i="21"/>
  <c r="M85" i="21"/>
  <c r="K85" i="21"/>
  <c r="M84" i="21"/>
  <c r="K84" i="21"/>
  <c r="M83" i="21"/>
  <c r="K83" i="21"/>
  <c r="M82" i="21"/>
  <c r="K82" i="21"/>
  <c r="M81" i="21"/>
  <c r="K81" i="21"/>
  <c r="M80" i="21"/>
  <c r="K80" i="21"/>
  <c r="M79" i="21"/>
  <c r="K79" i="21"/>
  <c r="M78" i="21"/>
  <c r="K78" i="21"/>
  <c r="M77" i="21"/>
  <c r="K77" i="21"/>
  <c r="M76" i="21"/>
  <c r="K76" i="21"/>
  <c r="M75" i="21"/>
  <c r="K75" i="21"/>
  <c r="M74" i="21"/>
  <c r="K74" i="21"/>
  <c r="M73" i="21"/>
  <c r="K73" i="21"/>
  <c r="M72" i="21"/>
  <c r="K72" i="21"/>
  <c r="M71" i="21"/>
  <c r="K71" i="21"/>
  <c r="M70" i="21"/>
  <c r="K70" i="21"/>
  <c r="C68" i="21"/>
  <c r="M66" i="21"/>
  <c r="K66" i="21"/>
  <c r="M65" i="21"/>
  <c r="K65" i="21"/>
  <c r="M64" i="21"/>
  <c r="K64" i="21"/>
  <c r="M63" i="21"/>
  <c r="K63" i="21"/>
  <c r="M62" i="21"/>
  <c r="K62" i="21"/>
  <c r="M61" i="21"/>
  <c r="K61" i="21"/>
  <c r="M60" i="21"/>
  <c r="K60" i="21"/>
  <c r="M59" i="21"/>
  <c r="K59" i="21"/>
  <c r="M58" i="21"/>
  <c r="K58" i="21"/>
  <c r="M57" i="21"/>
  <c r="K57" i="21"/>
  <c r="M56" i="21"/>
  <c r="K56" i="21"/>
  <c r="M55" i="21"/>
  <c r="K55" i="21"/>
  <c r="M54" i="21"/>
  <c r="K54" i="21"/>
  <c r="M53" i="21"/>
  <c r="K53" i="21"/>
  <c r="M52" i="21"/>
  <c r="K52" i="21"/>
  <c r="M51" i="21"/>
  <c r="K51" i="21"/>
  <c r="M50" i="21"/>
  <c r="K50" i="21"/>
  <c r="M49" i="21"/>
  <c r="K49" i="21"/>
  <c r="M48" i="21"/>
  <c r="K48" i="21"/>
  <c r="M47" i="21"/>
  <c r="K47" i="21"/>
  <c r="M46" i="21"/>
  <c r="K46" i="21"/>
  <c r="M45" i="21"/>
  <c r="K45" i="21"/>
  <c r="M44" i="21"/>
  <c r="K44" i="21"/>
  <c r="M43" i="21"/>
  <c r="K43" i="21"/>
  <c r="M42" i="21"/>
  <c r="K42" i="21"/>
  <c r="M41" i="21"/>
  <c r="K41" i="21"/>
  <c r="M40" i="21"/>
  <c r="K40" i="21"/>
  <c r="M39" i="21"/>
  <c r="K39" i="21"/>
  <c r="M38" i="21"/>
  <c r="K38" i="21"/>
  <c r="M37" i="21"/>
  <c r="K37" i="21"/>
  <c r="M36" i="21"/>
  <c r="K36" i="21"/>
  <c r="M35" i="21"/>
  <c r="K35" i="21"/>
  <c r="M34" i="21"/>
  <c r="K34" i="21"/>
  <c r="M33" i="21"/>
  <c r="K33" i="21"/>
  <c r="M32" i="21"/>
  <c r="K32" i="21"/>
  <c r="M31" i="21"/>
  <c r="K31" i="21"/>
  <c r="M30" i="21"/>
  <c r="K30" i="21"/>
  <c r="M29" i="21"/>
  <c r="K29" i="21"/>
  <c r="M28" i="21"/>
  <c r="K28" i="21"/>
  <c r="M27" i="21"/>
  <c r="K27" i="21"/>
  <c r="M26" i="21"/>
  <c r="K26" i="21"/>
  <c r="M25" i="21"/>
  <c r="K25" i="21"/>
  <c r="M24" i="21"/>
  <c r="K24" i="21"/>
  <c r="C22" i="21"/>
  <c r="E381" i="22"/>
  <c r="F380" i="22"/>
  <c r="E375" i="22"/>
  <c r="F374" i="22"/>
  <c r="F375" i="22" s="1"/>
  <c r="B374" i="22"/>
  <c r="C372" i="22"/>
  <c r="C371" i="22"/>
  <c r="E369" i="22"/>
  <c r="F368" i="22"/>
  <c r="B368" i="22"/>
  <c r="C366" i="22"/>
  <c r="C365" i="22"/>
  <c r="E363" i="22"/>
  <c r="F362" i="22"/>
  <c r="B362" i="22"/>
  <c r="C360" i="22"/>
  <c r="C359" i="22"/>
  <c r="E357" i="22"/>
  <c r="F356" i="22"/>
  <c r="C354" i="22"/>
  <c r="C353" i="22"/>
  <c r="E351" i="22"/>
  <c r="F350" i="22"/>
  <c r="C348" i="22"/>
  <c r="C347" i="22"/>
  <c r="E345" i="22"/>
  <c r="F344" i="22"/>
  <c r="C342" i="22"/>
  <c r="C341" i="22"/>
  <c r="E339" i="22"/>
  <c r="F338" i="22"/>
  <c r="C336" i="22"/>
  <c r="C335" i="22"/>
  <c r="E333" i="22"/>
  <c r="F332" i="22"/>
  <c r="C330" i="22"/>
  <c r="C329" i="22"/>
  <c r="E327" i="22"/>
  <c r="F326" i="22"/>
  <c r="C324" i="22"/>
  <c r="C323" i="22"/>
  <c r="E321" i="22"/>
  <c r="F320" i="22"/>
  <c r="C318" i="22"/>
  <c r="C317" i="22"/>
  <c r="E315" i="22"/>
  <c r="F314" i="22"/>
  <c r="C312" i="22"/>
  <c r="C311" i="22"/>
  <c r="E309" i="22"/>
  <c r="F308" i="22"/>
  <c r="C306" i="22"/>
  <c r="C305" i="22"/>
  <c r="E303" i="22"/>
  <c r="F302" i="22"/>
  <c r="C300" i="22"/>
  <c r="C299" i="22"/>
  <c r="E297" i="22"/>
  <c r="F296" i="22"/>
  <c r="C294" i="22"/>
  <c r="C293" i="22"/>
  <c r="E291" i="22"/>
  <c r="F290" i="22"/>
  <c r="B290" i="22"/>
  <c r="C288" i="22"/>
  <c r="C287" i="22"/>
  <c r="E285" i="22"/>
  <c r="F284" i="22"/>
  <c r="F285" i="22" s="1"/>
  <c r="B284" i="22"/>
  <c r="C282" i="22"/>
  <c r="C281" i="22"/>
  <c r="E279" i="22"/>
  <c r="F278" i="22"/>
  <c r="B278" i="22"/>
  <c r="C276" i="22"/>
  <c r="C275" i="22"/>
  <c r="E273" i="22"/>
  <c r="F272" i="22"/>
  <c r="B272" i="22"/>
  <c r="C270" i="22"/>
  <c r="C269" i="22"/>
  <c r="E267" i="22"/>
  <c r="F266" i="22"/>
  <c r="B266" i="22"/>
  <c r="C264" i="22"/>
  <c r="C263" i="22"/>
  <c r="E261" i="22"/>
  <c r="F260" i="22"/>
  <c r="B260" i="22"/>
  <c r="C258" i="22"/>
  <c r="C257" i="22"/>
  <c r="E255" i="22"/>
  <c r="F254" i="22"/>
  <c r="B254" i="22"/>
  <c r="C252" i="22"/>
  <c r="C251" i="22"/>
  <c r="E249" i="22"/>
  <c r="F248" i="22"/>
  <c r="C246" i="22"/>
  <c r="C245" i="22"/>
  <c r="E243" i="22"/>
  <c r="F242" i="22"/>
  <c r="C240" i="22"/>
  <c r="C239" i="22"/>
  <c r="E237" i="22"/>
  <c r="F236" i="22"/>
  <c r="B236" i="22"/>
  <c r="C234" i="22"/>
  <c r="C233" i="22"/>
  <c r="E231" i="22"/>
  <c r="F230" i="22"/>
  <c r="B230" i="22"/>
  <c r="C228" i="22"/>
  <c r="C227" i="22"/>
  <c r="E225" i="22"/>
  <c r="F224" i="22"/>
  <c r="B224" i="22"/>
  <c r="C222" i="22"/>
  <c r="C221" i="22"/>
  <c r="E219" i="22"/>
  <c r="F218" i="22"/>
  <c r="B218" i="22"/>
  <c r="C216" i="22"/>
  <c r="C215" i="22"/>
  <c r="E213" i="22"/>
  <c r="F212" i="22"/>
  <c r="B212" i="22"/>
  <c r="C210" i="22"/>
  <c r="C209" i="22"/>
  <c r="E207" i="22"/>
  <c r="F206" i="22"/>
  <c r="B206" i="22"/>
  <c r="C204" i="22"/>
  <c r="C203" i="22"/>
  <c r="E201" i="22"/>
  <c r="F200" i="22"/>
  <c r="B200" i="22"/>
  <c r="C198" i="22"/>
  <c r="C197" i="22"/>
  <c r="E195" i="22"/>
  <c r="F194" i="22"/>
  <c r="C192" i="22"/>
  <c r="C191" i="22"/>
  <c r="E189" i="22"/>
  <c r="F188" i="22"/>
  <c r="C186" i="22"/>
  <c r="C185" i="22"/>
  <c r="E183" i="22"/>
  <c r="F182" i="22"/>
  <c r="C180" i="22"/>
  <c r="C179" i="22"/>
  <c r="E177" i="22"/>
  <c r="F176" i="22"/>
  <c r="C174" i="22"/>
  <c r="C173" i="22"/>
  <c r="E171" i="22"/>
  <c r="F170" i="22"/>
  <c r="C168" i="22"/>
  <c r="C167" i="22"/>
  <c r="E165" i="22"/>
  <c r="F164" i="22"/>
  <c r="C162" i="22"/>
  <c r="C161" i="22"/>
  <c r="E159" i="22"/>
  <c r="F158" i="22"/>
  <c r="C156" i="22"/>
  <c r="C155" i="22"/>
  <c r="E153" i="22"/>
  <c r="F152" i="22"/>
  <c r="C150" i="22"/>
  <c r="C149" i="22"/>
  <c r="E147" i="22"/>
  <c r="F146" i="22"/>
  <c r="C144" i="22"/>
  <c r="C143" i="22"/>
  <c r="E141" i="22"/>
  <c r="F140" i="22"/>
  <c r="C138" i="22"/>
  <c r="C137" i="22"/>
  <c r="E135" i="22"/>
  <c r="F134" i="22"/>
  <c r="C132" i="22"/>
  <c r="C131" i="22"/>
  <c r="E129" i="22"/>
  <c r="F128" i="22"/>
  <c r="C126" i="22"/>
  <c r="C125" i="22"/>
  <c r="E123" i="22"/>
  <c r="F122" i="22"/>
  <c r="C120" i="22"/>
  <c r="C119" i="22"/>
  <c r="E117" i="22"/>
  <c r="F116" i="22"/>
  <c r="C114" i="22"/>
  <c r="C113" i="22"/>
  <c r="E111" i="22"/>
  <c r="F110" i="22"/>
  <c r="C108" i="22"/>
  <c r="C107" i="22"/>
  <c r="E105" i="22"/>
  <c r="F104" i="22"/>
  <c r="C102" i="22"/>
  <c r="C101" i="22"/>
  <c r="E99" i="22"/>
  <c r="F98" i="22"/>
  <c r="C96" i="22"/>
  <c r="C95" i="22"/>
  <c r="E93" i="22"/>
  <c r="F92" i="22"/>
  <c r="C90" i="22"/>
  <c r="C89" i="22"/>
  <c r="E87" i="22"/>
  <c r="F86" i="22"/>
  <c r="C84" i="22"/>
  <c r="C83" i="22"/>
  <c r="E81" i="22"/>
  <c r="F80" i="22"/>
  <c r="C78" i="22"/>
  <c r="C77" i="22"/>
  <c r="E75" i="22"/>
  <c r="F74" i="22"/>
  <c r="C72" i="22"/>
  <c r="C71" i="22"/>
  <c r="E69" i="22"/>
  <c r="F68" i="22"/>
  <c r="C66" i="22"/>
  <c r="E63" i="22"/>
  <c r="F62" i="22"/>
  <c r="C60" i="22"/>
  <c r="C59" i="22"/>
  <c r="E57" i="22"/>
  <c r="F56" i="22"/>
  <c r="B56" i="22"/>
  <c r="C54" i="22"/>
  <c r="C53" i="22"/>
  <c r="E51" i="22"/>
  <c r="F50" i="22"/>
  <c r="B50" i="22"/>
  <c r="C48" i="22"/>
  <c r="C47" i="22"/>
  <c r="E45" i="22"/>
  <c r="F44" i="22"/>
  <c r="C41" i="22"/>
  <c r="E39" i="22"/>
  <c r="F38" i="22"/>
  <c r="B38" i="22"/>
  <c r="C35" i="22"/>
  <c r="E33" i="22"/>
  <c r="F32" i="22"/>
  <c r="F33" i="22" s="1"/>
  <c r="B32" i="22"/>
  <c r="C30" i="22"/>
  <c r="C29" i="22"/>
  <c r="E27" i="22"/>
  <c r="C24" i="22"/>
  <c r="C23" i="22"/>
  <c r="F303" i="22" l="1"/>
  <c r="N143" i="21"/>
  <c r="N337" i="21"/>
  <c r="N398" i="21"/>
  <c r="N877" i="21"/>
  <c r="N485" i="21"/>
  <c r="N177" i="21"/>
  <c r="N189" i="21"/>
  <c r="N367" i="21"/>
  <c r="N383" i="21"/>
  <c r="F93" i="22"/>
  <c r="F129" i="22"/>
  <c r="F189" i="22"/>
  <c r="F369" i="22"/>
  <c r="F207" i="22"/>
  <c r="F321" i="22"/>
  <c r="F27" i="22"/>
  <c r="F381" i="22"/>
  <c r="F51" i="22"/>
  <c r="F255" i="22"/>
  <c r="N861" i="21"/>
  <c r="N865" i="21"/>
  <c r="N742" i="21"/>
  <c r="N202" i="21"/>
  <c r="N269" i="21"/>
  <c r="N489" i="21"/>
  <c r="N493" i="21"/>
  <c r="N497" i="21"/>
  <c r="N501" i="21"/>
  <c r="N617" i="21"/>
  <c r="N625" i="21"/>
  <c r="N134" i="21"/>
  <c r="N211" i="21"/>
  <c r="N223" i="21"/>
  <c r="N401" i="21"/>
  <c r="N404" i="21"/>
  <c r="N413" i="21"/>
  <c r="N425" i="21"/>
  <c r="N429" i="21"/>
  <c r="N508" i="21"/>
  <c r="N171" i="21"/>
  <c r="N183" i="21"/>
  <c r="N195" i="21"/>
  <c r="N567" i="21"/>
  <c r="N571" i="21"/>
  <c r="N815" i="21"/>
  <c r="N869" i="21"/>
  <c r="N873" i="21"/>
  <c r="N153" i="21"/>
  <c r="N333" i="21"/>
  <c r="N830" i="21"/>
  <c r="N881" i="21"/>
  <c r="N364" i="21"/>
  <c r="N116" i="21"/>
  <c r="N122" i="21"/>
  <c r="N128" i="21"/>
  <c r="N140" i="21"/>
  <c r="N156" i="21"/>
  <c r="N306" i="21"/>
  <c r="N330" i="21"/>
  <c r="N410" i="21"/>
  <c r="N528" i="21"/>
  <c r="N699" i="21"/>
  <c r="N711" i="21"/>
  <c r="N769" i="21"/>
  <c r="N162" i="21"/>
  <c r="N352" i="21"/>
  <c r="N551" i="21"/>
  <c r="N746" i="21"/>
  <c r="N260" i="21"/>
  <c r="N272" i="21"/>
  <c r="N284" i="21"/>
  <c r="N656" i="21"/>
  <c r="N174" i="21"/>
  <c r="N186" i="21"/>
  <c r="N208" i="21"/>
  <c r="N214" i="21"/>
  <c r="N220" i="21"/>
  <c r="N226" i="21"/>
  <c r="N232" i="21"/>
  <c r="N238" i="21"/>
  <c r="N303" i="21"/>
  <c r="N660" i="21"/>
  <c r="N838" i="21"/>
  <c r="N392" i="21"/>
  <c r="N512" i="21"/>
  <c r="N578" i="21"/>
  <c r="N582" i="21"/>
  <c r="N586" i="21"/>
  <c r="N664" i="21"/>
  <c r="N676" i="21"/>
  <c r="N791" i="21"/>
  <c r="N795" i="21"/>
  <c r="N799" i="21"/>
  <c r="N125" i="21"/>
  <c r="N235" i="21"/>
  <c r="N315" i="21"/>
  <c r="N327" i="21"/>
  <c r="N376" i="21"/>
  <c r="N386" i="21"/>
  <c r="N416" i="21"/>
  <c r="N422" i="21"/>
  <c r="N477" i="21"/>
  <c r="N516" i="21"/>
  <c r="N520" i="21"/>
  <c r="N559" i="21"/>
  <c r="N590" i="21"/>
  <c r="N594" i="21"/>
  <c r="N598" i="21"/>
  <c r="N606" i="21"/>
  <c r="N648" i="21"/>
  <c r="N683" i="21"/>
  <c r="N687" i="21"/>
  <c r="N695" i="21"/>
  <c r="N803" i="21"/>
  <c r="N807" i="21"/>
  <c r="N811" i="21"/>
  <c r="N885" i="21"/>
  <c r="N889" i="21"/>
  <c r="N146" i="21"/>
  <c r="N79" i="21"/>
  <c r="N107" i="21"/>
  <c r="N137" i="21"/>
  <c r="N149" i="21"/>
  <c r="N254" i="21"/>
  <c r="N266" i="21"/>
  <c r="N300" i="21"/>
  <c r="N355" i="21"/>
  <c r="N361" i="21"/>
  <c r="N395" i="21"/>
  <c r="N524" i="21"/>
  <c r="N613" i="21"/>
  <c r="N672" i="21"/>
  <c r="N703" i="21"/>
  <c r="N819" i="21"/>
  <c r="N45" i="21"/>
  <c r="N248" i="21"/>
  <c r="N278" i="21"/>
  <c r="N536" i="21"/>
  <c r="N621" i="21"/>
  <c r="N707" i="21"/>
  <c r="N781" i="21"/>
  <c r="N826" i="21"/>
  <c r="N834" i="21"/>
  <c r="N180" i="21"/>
  <c r="N192" i="21"/>
  <c r="N217" i="21"/>
  <c r="N229" i="21"/>
  <c r="N257" i="21"/>
  <c r="N263" i="21"/>
  <c r="N346" i="21"/>
  <c r="N349" i="21"/>
  <c r="N358" i="21"/>
  <c r="N543" i="21"/>
  <c r="N547" i="21"/>
  <c r="N637" i="21"/>
  <c r="N641" i="21"/>
  <c r="N668" i="21"/>
  <c r="N718" i="21"/>
  <c r="N722" i="21"/>
  <c r="N726" i="21"/>
  <c r="N842" i="21"/>
  <c r="N846" i="21"/>
  <c r="N850" i="21"/>
  <c r="N854" i="21"/>
  <c r="N168" i="21"/>
  <c r="N199" i="21"/>
  <c r="N294" i="21"/>
  <c r="N312" i="21"/>
  <c r="N318" i="21"/>
  <c r="N324" i="21"/>
  <c r="N379" i="21"/>
  <c r="N407" i="21"/>
  <c r="N419" i="21"/>
  <c r="N532" i="21"/>
  <c r="N629" i="21"/>
  <c r="N633" i="21"/>
  <c r="N54" i="21"/>
  <c r="N119" i="21"/>
  <c r="N131" i="21"/>
  <c r="N165" i="21"/>
  <c r="N241" i="21"/>
  <c r="N245" i="21"/>
  <c r="N275" i="21"/>
  <c r="N281" i="21"/>
  <c r="N287" i="21"/>
  <c r="N291" i="21"/>
  <c r="N309" i="21"/>
  <c r="N321" i="21"/>
  <c r="N340" i="21"/>
  <c r="N370" i="21"/>
  <c r="N373" i="21"/>
  <c r="N432" i="21"/>
  <c r="N473" i="21"/>
  <c r="N481" i="21"/>
  <c r="N555" i="21"/>
  <c r="N563" i="21"/>
  <c r="N602" i="21"/>
  <c r="N652" i="21"/>
  <c r="N691" i="21"/>
  <c r="N730" i="21"/>
  <c r="N734" i="21"/>
  <c r="N738" i="21"/>
  <c r="N753" i="21"/>
  <c r="N757" i="21"/>
  <c r="N765" i="21"/>
  <c r="N64" i="21"/>
  <c r="N773" i="21"/>
  <c r="N27" i="21"/>
  <c r="N33" i="21"/>
  <c r="N39" i="21"/>
  <c r="N51" i="21"/>
  <c r="N777" i="21"/>
  <c r="N70" i="21"/>
  <c r="N82" i="21"/>
  <c r="N94" i="21"/>
  <c r="N110" i="21"/>
  <c r="N761" i="21"/>
  <c r="N24" i="21"/>
  <c r="N36" i="21"/>
  <c r="N438" i="21"/>
  <c r="N442" i="21"/>
  <c r="N446" i="21"/>
  <c r="N450" i="21"/>
  <c r="N454" i="21"/>
  <c r="N458" i="21"/>
  <c r="N462" i="21"/>
  <c r="N466" i="21"/>
  <c r="N76" i="21"/>
  <c r="N88" i="21"/>
  <c r="N100" i="21"/>
  <c r="N103" i="21"/>
  <c r="N73" i="21"/>
  <c r="N85" i="21"/>
  <c r="N91" i="21"/>
  <c r="N97" i="21"/>
  <c r="N57" i="21"/>
  <c r="N48" i="21"/>
  <c r="N61" i="21"/>
  <c r="N30" i="21"/>
  <c r="N42" i="21"/>
  <c r="F105" i="22"/>
  <c r="F153" i="22"/>
  <c r="F297" i="22"/>
  <c r="F345" i="22"/>
  <c r="F57" i="22"/>
  <c r="F183" i="22"/>
  <c r="F279" i="22"/>
  <c r="F69" i="22"/>
  <c r="F165" i="22"/>
  <c r="F261" i="22"/>
  <c r="F357" i="22"/>
  <c r="F159" i="22"/>
  <c r="F45" i="22"/>
  <c r="F63" i="22"/>
  <c r="F75" i="22"/>
  <c r="F171" i="22"/>
  <c r="F135" i="22"/>
  <c r="F39" i="22"/>
  <c r="F237" i="22"/>
  <c r="F351" i="22"/>
  <c r="F87" i="22"/>
  <c r="F201" i="22"/>
  <c r="F249" i="22"/>
  <c r="F267" i="22"/>
  <c r="F333" i="22"/>
  <c r="F363" i="22"/>
  <c r="F141" i="22"/>
  <c r="F117" i="22"/>
  <c r="F231" i="22"/>
  <c r="F213" i="22"/>
  <c r="F327" i="22"/>
  <c r="F111" i="22"/>
  <c r="F225" i="22"/>
  <c r="F309" i="22"/>
  <c r="F147" i="22"/>
  <c r="F243" i="22"/>
  <c r="F339" i="22"/>
  <c r="F123" i="22"/>
  <c r="F219" i="22"/>
  <c r="F315" i="22"/>
  <c r="F81" i="22"/>
  <c r="F177" i="22"/>
  <c r="F273" i="22"/>
  <c r="F99" i="22"/>
  <c r="F195" i="22"/>
  <c r="F291" i="22"/>
</calcChain>
</file>

<file path=xl/sharedStrings.xml><?xml version="1.0" encoding="utf-8"?>
<sst xmlns="http://schemas.openxmlformats.org/spreadsheetml/2006/main" count="9843" uniqueCount="2283">
  <si>
    <t>Pharmacode</t>
  </si>
  <si>
    <t>Konzentration</t>
  </si>
  <si>
    <t>Konzentrationseinheit</t>
  </si>
  <si>
    <t>Menge</t>
  </si>
  <si>
    <t>Mengeneinheit</t>
  </si>
  <si>
    <t>Multiplikator</t>
  </si>
  <si>
    <t>Stk</t>
  </si>
  <si>
    <t>ME SDRG</t>
  </si>
  <si>
    <t>Zähler Konz</t>
  </si>
  <si>
    <t>Nenner Konz.</t>
  </si>
  <si>
    <t>Zähler</t>
  </si>
  <si>
    <t>Nenner</t>
  </si>
  <si>
    <t>Stk.</t>
  </si>
  <si>
    <t>Umr.</t>
  </si>
  <si>
    <t>A07AA12</t>
  </si>
  <si>
    <t>mg</t>
  </si>
  <si>
    <t>U</t>
  </si>
  <si>
    <t>B01AB02</t>
  </si>
  <si>
    <t>B01AB09</t>
  </si>
  <si>
    <t>B01AC11</t>
  </si>
  <si>
    <t>Iloprost</t>
  </si>
  <si>
    <t>mcg</t>
  </si>
  <si>
    <t>B01AC13</t>
  </si>
  <si>
    <t>Abciximab</t>
  </si>
  <si>
    <t>B01AC16</t>
  </si>
  <si>
    <t>Eptifibatid</t>
  </si>
  <si>
    <t>B01AC17</t>
  </si>
  <si>
    <t>Tirofiban</t>
  </si>
  <si>
    <t>B01AD11</t>
  </si>
  <si>
    <t>Tenecteplase</t>
  </si>
  <si>
    <t>B01AE03</t>
  </si>
  <si>
    <t>Argatroban</t>
  </si>
  <si>
    <t>B02BB01</t>
  </si>
  <si>
    <t>g</t>
  </si>
  <si>
    <t>B02BD01</t>
  </si>
  <si>
    <t>B02BD02</t>
  </si>
  <si>
    <t>B02BD03</t>
  </si>
  <si>
    <t>B02BD04</t>
  </si>
  <si>
    <t>B02BD05</t>
  </si>
  <si>
    <t>B02BD06</t>
  </si>
  <si>
    <t>B02BD07</t>
  </si>
  <si>
    <t>B02BD08</t>
  </si>
  <si>
    <t>B02BD09</t>
  </si>
  <si>
    <t>B02BX04</t>
  </si>
  <si>
    <t>Romiplostim</t>
  </si>
  <si>
    <t>B06AC01</t>
  </si>
  <si>
    <t>C01CX08</t>
  </si>
  <si>
    <t>Levosimendan</t>
  </si>
  <si>
    <t>C01EA01</t>
  </si>
  <si>
    <t>Alprostadil</t>
  </si>
  <si>
    <t>C02KX01</t>
  </si>
  <si>
    <t>Bosentan</t>
  </si>
  <si>
    <t>C02KX02</t>
  </si>
  <si>
    <t>Ambrisentan</t>
  </si>
  <si>
    <t>G04BE03</t>
  </si>
  <si>
    <t>Sildenafil</t>
  </si>
  <si>
    <t>nur Behandlung Lungenhochdruck</t>
  </si>
  <si>
    <t>H01BA04</t>
  </si>
  <si>
    <t>J01XX08</t>
  </si>
  <si>
    <t>Linezolid</t>
  </si>
  <si>
    <t>J02AA01</t>
  </si>
  <si>
    <t>J02AC03</t>
  </si>
  <si>
    <t>J02AC04</t>
  </si>
  <si>
    <t>J02AX04</t>
  </si>
  <si>
    <t>J02AX05</t>
  </si>
  <si>
    <t>Micafungin</t>
  </si>
  <si>
    <t>J02AX06</t>
  </si>
  <si>
    <t>J05AD01</t>
  </si>
  <si>
    <t>Foscarnet</t>
  </si>
  <si>
    <t>J05AE11</t>
  </si>
  <si>
    <t>J05AE12</t>
  </si>
  <si>
    <t xml:space="preserve">Boceprevir </t>
  </si>
  <si>
    <t>J06BA02</t>
  </si>
  <si>
    <t>J06BB04</t>
  </si>
  <si>
    <t>J06BB09</t>
  </si>
  <si>
    <t>J06BB16</t>
  </si>
  <si>
    <t>Palivizumab</t>
  </si>
  <si>
    <t>L01AB01</t>
  </si>
  <si>
    <t>Busulfan</t>
  </si>
  <si>
    <t>L01AD01</t>
  </si>
  <si>
    <t>L01BA04</t>
  </si>
  <si>
    <t>Pemetrexed</t>
  </si>
  <si>
    <t>L01BA05</t>
  </si>
  <si>
    <t>L01BB04</t>
  </si>
  <si>
    <t>L01BB06</t>
  </si>
  <si>
    <t>L01BB07</t>
  </si>
  <si>
    <t>L01BC07</t>
  </si>
  <si>
    <t>Azacitidin</t>
  </si>
  <si>
    <t>L01CX01</t>
  </si>
  <si>
    <t>Trabectedin</t>
  </si>
  <si>
    <t>L01DB06</t>
  </si>
  <si>
    <t>L01XC02</t>
  </si>
  <si>
    <t>Rituximab</t>
  </si>
  <si>
    <t>L01XC03</t>
  </si>
  <si>
    <t>Trastuzumab</t>
  </si>
  <si>
    <t>Alemtuzumab</t>
  </si>
  <si>
    <t>L01XC06</t>
  </si>
  <si>
    <t>Cetuximab</t>
  </si>
  <si>
    <t>L01XC07</t>
  </si>
  <si>
    <t>Bevacizumab</t>
  </si>
  <si>
    <t>L01XC08</t>
  </si>
  <si>
    <t>Panitumumab</t>
  </si>
  <si>
    <t>L01XC10</t>
  </si>
  <si>
    <t xml:space="preserve">Ofatumumab </t>
  </si>
  <si>
    <t>L01XC12</t>
  </si>
  <si>
    <t>Brentuximab Vedotin</t>
  </si>
  <si>
    <t>L01XC13</t>
  </si>
  <si>
    <t>Pertuzumab</t>
  </si>
  <si>
    <t>L01XC14</t>
  </si>
  <si>
    <t>Trastuzumab emtansin</t>
  </si>
  <si>
    <t>L01XE01</t>
  </si>
  <si>
    <t>Imatinib</t>
  </si>
  <si>
    <t>L01XE02</t>
  </si>
  <si>
    <t>Gefitinib</t>
  </si>
  <si>
    <t>L01XE03</t>
  </si>
  <si>
    <t>Erlotinib</t>
  </si>
  <si>
    <t>L01XE04</t>
  </si>
  <si>
    <t>Sunitinib</t>
  </si>
  <si>
    <t>L01XE05</t>
  </si>
  <si>
    <t>Sorafenib</t>
  </si>
  <si>
    <t>L01XE06</t>
  </si>
  <si>
    <t>Dasatinib</t>
  </si>
  <si>
    <t>L01XE07</t>
  </si>
  <si>
    <t>Lapatinib</t>
  </si>
  <si>
    <t>L01XE08</t>
  </si>
  <si>
    <t>Nilotinib</t>
  </si>
  <si>
    <t>L01XE11</t>
  </si>
  <si>
    <t>Pazopanib</t>
  </si>
  <si>
    <t>L01XE15</t>
  </si>
  <si>
    <t>Vemurafenib</t>
  </si>
  <si>
    <t>L01XE16</t>
  </si>
  <si>
    <t>L01XE17</t>
  </si>
  <si>
    <t>Axitinib</t>
  </si>
  <si>
    <t>L01XE23</t>
  </si>
  <si>
    <t>L01XX01</t>
  </si>
  <si>
    <t>L01XX02</t>
  </si>
  <si>
    <t>Asparaginase</t>
  </si>
  <si>
    <t>L01XX24</t>
  </si>
  <si>
    <t>Pegaspargase</t>
  </si>
  <si>
    <t>L01XX27</t>
  </si>
  <si>
    <t>Arsentrioxid</t>
  </si>
  <si>
    <t>L01XX32</t>
  </si>
  <si>
    <t>L01XX43</t>
  </si>
  <si>
    <t>L02BX03</t>
  </si>
  <si>
    <t>L03AA13</t>
  </si>
  <si>
    <t>Pegfilgrastim</t>
  </si>
  <si>
    <t>L03AX16</t>
  </si>
  <si>
    <t>Plerixafor</t>
  </si>
  <si>
    <t>L04AA03</t>
  </si>
  <si>
    <t>L04AA04</t>
  </si>
  <si>
    <t>L04AA23</t>
  </si>
  <si>
    <t>Natalizumab</t>
  </si>
  <si>
    <t>L04AA24</t>
  </si>
  <si>
    <t>Abatacept</t>
  </si>
  <si>
    <t>L04AA25</t>
  </si>
  <si>
    <t>Eculizumab</t>
  </si>
  <si>
    <t>L04AB01</t>
  </si>
  <si>
    <t>Etanercept</t>
  </si>
  <si>
    <t>L04AB02</t>
  </si>
  <si>
    <t>Infliximab</t>
  </si>
  <si>
    <t>L04AB04</t>
  </si>
  <si>
    <t>Adalimumab</t>
  </si>
  <si>
    <t>L04AB05</t>
  </si>
  <si>
    <t>Certolizumab</t>
  </si>
  <si>
    <t>L04AB06</t>
  </si>
  <si>
    <t>Golimumab</t>
  </si>
  <si>
    <t>L04AC03</t>
  </si>
  <si>
    <t>Anakinra</t>
  </si>
  <si>
    <t>L04AC05</t>
  </si>
  <si>
    <t>Ustekinumab</t>
  </si>
  <si>
    <t>L04AC07</t>
  </si>
  <si>
    <t>Tocilizumab</t>
  </si>
  <si>
    <t>L04AX04</t>
  </si>
  <si>
    <t>Lenalidomid</t>
  </si>
  <si>
    <t>M05BC01</t>
  </si>
  <si>
    <t>M05BX04</t>
  </si>
  <si>
    <t>Denosumab</t>
  </si>
  <si>
    <t>R07AA02</t>
  </si>
  <si>
    <t>Surfactant</t>
  </si>
  <si>
    <t>S01LA04</t>
  </si>
  <si>
    <t>Ranibizumab</t>
  </si>
  <si>
    <t>V03AF07</t>
  </si>
  <si>
    <t>Rasburicase</t>
  </si>
  <si>
    <t>IE</t>
  </si>
  <si>
    <t>E</t>
  </si>
  <si>
    <t>ml</t>
  </si>
  <si>
    <t>MG</t>
  </si>
  <si>
    <t>IE/5ML</t>
  </si>
  <si>
    <t>MCG/ML</t>
  </si>
  <si>
    <t>MCG/2.5ML</t>
  </si>
  <si>
    <t>MCG/2ML</t>
  </si>
  <si>
    <t>MG/100ML</t>
  </si>
  <si>
    <t>MG/10ML</t>
  </si>
  <si>
    <t>MG/250ML</t>
  </si>
  <si>
    <t>MG/20ML</t>
  </si>
  <si>
    <t>G</t>
  </si>
  <si>
    <t>MCG</t>
  </si>
  <si>
    <t>E/0.6ML</t>
  </si>
  <si>
    <t>IE/10ML</t>
  </si>
  <si>
    <t>MG/ML</t>
  </si>
  <si>
    <t>G/50ML</t>
  </si>
  <si>
    <t>G/100ML</t>
  </si>
  <si>
    <t>G/200ML</t>
  </si>
  <si>
    <t>g/20ML</t>
  </si>
  <si>
    <t>G/10ML</t>
  </si>
  <si>
    <t>G/25ML</t>
  </si>
  <si>
    <t>G/300ML</t>
  </si>
  <si>
    <t>G/400ML</t>
  </si>
  <si>
    <t>E/10ML</t>
  </si>
  <si>
    <t>E/40ML</t>
  </si>
  <si>
    <t>E/100ML</t>
  </si>
  <si>
    <t>E/50ML</t>
  </si>
  <si>
    <t>MG/1.5ML</t>
  </si>
  <si>
    <t>MG/5ML</t>
  </si>
  <si>
    <t>MG/4ML</t>
  </si>
  <si>
    <t>MG/1ML</t>
  </si>
  <si>
    <t>MG/16ML</t>
  </si>
  <si>
    <t>mg/1.2ml</t>
  </si>
  <si>
    <t>MG/1.7ML</t>
  </si>
  <si>
    <t>MG/0.6ML</t>
  </si>
  <si>
    <t>MG/15ML</t>
  </si>
  <si>
    <t>mg/30ml</t>
  </si>
  <si>
    <t>MG/0.5ML</t>
  </si>
  <si>
    <t>MG/0.8ML</t>
  </si>
  <si>
    <t>MG/0.23ML</t>
  </si>
  <si>
    <t>datenerhebung@swissdrg.org</t>
  </si>
  <si>
    <t>48.99.50</t>
  </si>
  <si>
    <t>48.99.60</t>
  </si>
  <si>
    <t xml:space="preserve">52.93.10 </t>
  </si>
  <si>
    <t>52.93.20</t>
  </si>
  <si>
    <t>76.5X.70</t>
  </si>
  <si>
    <t>76.5X.71</t>
  </si>
  <si>
    <t>39.72.13</t>
  </si>
  <si>
    <t>99.71.10</t>
  </si>
  <si>
    <t>99.71.11</t>
  </si>
  <si>
    <t>99.76.10</t>
  </si>
  <si>
    <t>99.76.11</t>
  </si>
  <si>
    <t>99.76.20</t>
  </si>
  <si>
    <t>92.28.32</t>
  </si>
  <si>
    <t>39.95.21-24
39.95.61-64
39.95.B1-B3
39.95.B9</t>
  </si>
  <si>
    <t>99.05.21-29
99.05.2A-2O</t>
  </si>
  <si>
    <t>99.05.30
99.05.32-39
99.05.3A-3R</t>
  </si>
  <si>
    <t>99.04.10-19
99.04.1A-1P</t>
  </si>
  <si>
    <t>99.05.10-19
99.05.1A-1R</t>
  </si>
  <si>
    <t>44.99.50-52</t>
  </si>
  <si>
    <t>44.99.60-62</t>
  </si>
  <si>
    <t>46.99.50-52</t>
  </si>
  <si>
    <t>46.99.60-62</t>
  </si>
  <si>
    <t>78.49.21-25</t>
  </si>
  <si>
    <t>GTIN</t>
  </si>
  <si>
    <t>MG/2.5ML</t>
  </si>
  <si>
    <t>MG/12.5ML</t>
  </si>
  <si>
    <t>MG/14ML</t>
  </si>
  <si>
    <t>L04AA34</t>
  </si>
  <si>
    <t>MG/0.9ML</t>
  </si>
  <si>
    <t>MG/0.165ML</t>
  </si>
  <si>
    <t>MG/50ML</t>
  </si>
  <si>
    <t>39.95.H1</t>
  </si>
  <si>
    <t>I1a</t>
  </si>
  <si>
    <t>I1b</t>
  </si>
  <si>
    <t>I2</t>
  </si>
  <si>
    <t>I3</t>
  </si>
  <si>
    <t>I4</t>
  </si>
  <si>
    <t>I5</t>
  </si>
  <si>
    <t>I6</t>
  </si>
  <si>
    <t>I7</t>
  </si>
  <si>
    <t>I8</t>
  </si>
  <si>
    <t>I9</t>
  </si>
  <si>
    <t>I10</t>
  </si>
  <si>
    <t>I11</t>
  </si>
  <si>
    <t>I13</t>
  </si>
  <si>
    <t>I14</t>
  </si>
  <si>
    <t>I15</t>
  </si>
  <si>
    <t>I16</t>
  </si>
  <si>
    <t>I17</t>
  </si>
  <si>
    <t>I18</t>
  </si>
  <si>
    <t>I19</t>
  </si>
  <si>
    <t>I20</t>
  </si>
  <si>
    <t>I21</t>
  </si>
  <si>
    <t>I22</t>
  </si>
  <si>
    <t>I23</t>
  </si>
  <si>
    <t>I24</t>
  </si>
  <si>
    <t>I25</t>
  </si>
  <si>
    <t>I26</t>
  </si>
  <si>
    <t>I27</t>
  </si>
  <si>
    <t>I28</t>
  </si>
  <si>
    <t>I29</t>
  </si>
  <si>
    <t>I30</t>
  </si>
  <si>
    <t>I31</t>
  </si>
  <si>
    <t>I32</t>
  </si>
  <si>
    <t>I33</t>
  </si>
  <si>
    <t>I12</t>
  </si>
  <si>
    <t>T1a</t>
  </si>
  <si>
    <t>T1b</t>
  </si>
  <si>
    <t>T2a</t>
  </si>
  <si>
    <t>T2b</t>
  </si>
  <si>
    <t>T3a</t>
  </si>
  <si>
    <t>T3b</t>
  </si>
  <si>
    <t>T4a</t>
  </si>
  <si>
    <t>T4b</t>
  </si>
  <si>
    <t>T5a</t>
  </si>
  <si>
    <t>T5b</t>
  </si>
  <si>
    <t>T6a</t>
  </si>
  <si>
    <t>T6b</t>
  </si>
  <si>
    <t>T7</t>
  </si>
  <si>
    <t>T8</t>
  </si>
  <si>
    <t>T9</t>
  </si>
  <si>
    <t>T10</t>
  </si>
  <si>
    <t>T11</t>
  </si>
  <si>
    <t>T12</t>
  </si>
  <si>
    <t>T13</t>
  </si>
  <si>
    <t>T14</t>
  </si>
  <si>
    <t>T15</t>
  </si>
  <si>
    <t>T16</t>
  </si>
  <si>
    <t>T17</t>
  </si>
  <si>
    <t>T18</t>
  </si>
  <si>
    <t>T19</t>
  </si>
  <si>
    <t>T20</t>
  </si>
  <si>
    <t>T21</t>
  </si>
  <si>
    <t>T22</t>
  </si>
  <si>
    <t>T24</t>
  </si>
  <si>
    <t>Ausblenden</t>
  </si>
  <si>
    <t>atc</t>
  </si>
  <si>
    <t>unite</t>
  </si>
  <si>
    <t>va</t>
  </si>
  <si>
    <t>ppu_de</t>
  </si>
  <si>
    <t>comment</t>
  </si>
  <si>
    <t>primary key</t>
  </si>
  <si>
    <t>37.69.10-17</t>
  </si>
  <si>
    <t>T7a</t>
  </si>
  <si>
    <t>T7b</t>
  </si>
  <si>
    <t>T8a</t>
  </si>
  <si>
    <t>T8b</t>
  </si>
  <si>
    <t>T9a</t>
  </si>
  <si>
    <t>T9b</t>
  </si>
  <si>
    <t>T25</t>
  </si>
  <si>
    <t>T26</t>
  </si>
  <si>
    <t>46.99.63</t>
  </si>
  <si>
    <t>J05AB14</t>
  </si>
  <si>
    <t>J06BB03</t>
  </si>
  <si>
    <t>L01AX03</t>
  </si>
  <si>
    <t>L01BA01</t>
  </si>
  <si>
    <t>L01BC01</t>
  </si>
  <si>
    <t>L01DC04</t>
  </si>
  <si>
    <t>L01XA03</t>
  </si>
  <si>
    <t>L01XC11</t>
  </si>
  <si>
    <t>L01XD04</t>
  </si>
  <si>
    <t>L01XE09</t>
  </si>
  <si>
    <t>L01XE10</t>
  </si>
  <si>
    <t>L01XX17</t>
  </si>
  <si>
    <t>L03AB03</t>
  </si>
  <si>
    <t>L03AB04</t>
  </si>
  <si>
    <t>L03AB05</t>
  </si>
  <si>
    <t>L03AB08</t>
  </si>
  <si>
    <t>L03AB10</t>
  </si>
  <si>
    <t>L03AB11</t>
  </si>
  <si>
    <t>L03AC01</t>
  </si>
  <si>
    <t>L04AA26</t>
  </si>
  <si>
    <t>L04AC02</t>
  </si>
  <si>
    <t>L04AC08</t>
  </si>
  <si>
    <t>R03DX05</t>
  </si>
  <si>
    <t>V04CJ01</t>
  </si>
  <si>
    <t>V04CX</t>
  </si>
  <si>
    <t>zu erfassen seit</t>
  </si>
  <si>
    <t>MG/40ML</t>
  </si>
  <si>
    <t>nr</t>
  </si>
  <si>
    <t>re</t>
  </si>
  <si>
    <t>pl</t>
  </si>
  <si>
    <t>Nr</t>
  </si>
  <si>
    <t>Einheit</t>
  </si>
  <si>
    <t>Min</t>
  </si>
  <si>
    <t>x</t>
  </si>
  <si>
    <t>=</t>
  </si>
  <si>
    <t>…</t>
  </si>
  <si>
    <t>..</t>
  </si>
  <si>
    <t>T1</t>
  </si>
  <si>
    <t>T2</t>
  </si>
  <si>
    <t>T3</t>
  </si>
  <si>
    <t>T4</t>
  </si>
  <si>
    <t>T5</t>
  </si>
  <si>
    <t>T6</t>
  </si>
  <si>
    <t>Ergebnis</t>
  </si>
  <si>
    <t>Land</t>
  </si>
  <si>
    <t>ISO</t>
  </si>
  <si>
    <t>Jahresmittelkurs</t>
  </si>
  <si>
    <t>Währung</t>
  </si>
  <si>
    <t>37.69.70-77
37.6A.51</t>
  </si>
  <si>
    <t>37.69.80-87
37.6A.61
37.6A.62</t>
  </si>
  <si>
    <t xml:space="preserve">37.69.A0-A7
37.6A.71-73
</t>
  </si>
  <si>
    <t>37.69.B0-B7
37.6A.A1
37.6A.A2</t>
  </si>
  <si>
    <t>37.6A.11</t>
  </si>
  <si>
    <t>37.6A.12</t>
  </si>
  <si>
    <t>37.6A.21</t>
  </si>
  <si>
    <t>37.6A.31</t>
  </si>
  <si>
    <t>37.6A.32</t>
  </si>
  <si>
    <t>37.6A.33</t>
  </si>
  <si>
    <t>37.6D.11</t>
  </si>
  <si>
    <t>- Vous pouvez ajouter des commentaires généraux sur le relevé détaillé dans le champ destiné aux commentaires ci-dessous.</t>
  </si>
  <si>
    <t xml:space="preserve">  Pour les commentaires spécifiques, un champ destiné aux commentaires est à votre disposition dans chaque relevé. </t>
  </si>
  <si>
    <t xml:space="preserve">Procédure pour remplir le relevé détaillé: </t>
  </si>
  <si>
    <r>
      <t xml:space="preserve">- Veuillez lire </t>
    </r>
    <r>
      <rPr>
        <b/>
        <sz val="11"/>
        <color theme="1"/>
        <rFont val="Calibri"/>
        <family val="2"/>
        <scheme val="minor"/>
      </rPr>
      <t>attentivement</t>
    </r>
    <r>
      <rPr>
        <sz val="11"/>
        <color theme="1"/>
        <rFont val="Calibri"/>
        <family val="2"/>
        <scheme val="minor"/>
      </rPr>
      <t xml:space="preserve"> les explications correspondant à chaque relevé, avec les informations et la procédure pour remplir le relevé.</t>
    </r>
  </si>
  <si>
    <r>
      <t xml:space="preserve">- Veuillez ne remplir que les champs marqués en </t>
    </r>
    <r>
      <rPr>
        <b/>
        <sz val="11"/>
        <color theme="1"/>
        <rFont val="Calibri"/>
        <family val="2"/>
        <scheme val="minor"/>
      </rPr>
      <t>jaune.</t>
    </r>
    <r>
      <rPr>
        <sz val="11"/>
        <color theme="1"/>
        <rFont val="Calibri"/>
        <family val="2"/>
        <scheme val="minor"/>
      </rPr>
      <t xml:space="preserve"> Les calculs se font automatiquement dans les champs en orange.</t>
    </r>
  </si>
  <si>
    <r>
      <t xml:space="preserve">- Merci de n’effacer ni modifier aucun </t>
    </r>
    <r>
      <rPr>
        <b/>
        <sz val="11"/>
        <color theme="1"/>
        <rFont val="Calibri"/>
        <family val="2"/>
        <scheme val="minor"/>
      </rPr>
      <t>formatage des tableaux</t>
    </r>
    <r>
      <rPr>
        <sz val="11"/>
        <color theme="1"/>
        <rFont val="Calibri"/>
        <family val="2"/>
        <scheme val="minor"/>
      </rPr>
      <t>. Si vous ne pouvez pas remplir tous les relevés, laissez simplement les rubriques correspondantes vides (intactes).</t>
    </r>
  </si>
  <si>
    <t>Procédure / informations pour remplir le relevé: médicaments</t>
  </si>
  <si>
    <t xml:space="preserve">- Le tableau peut être filtré/trié selon les critères «Code ATC», «Substance», «Pharmacode», «GTIN» et/ou «Désignation de l’article». </t>
  </si>
  <si>
    <t>- Pour les autres notes ou explications, veuillez utiliser la colonne «Commentaire».</t>
  </si>
  <si>
    <t>- Une fois le code ATC sélectionné, la substance et l’unité correspondante de SwissDRG sont automatiquement affichées.</t>
  </si>
  <si>
    <t>- Veuillez dans la mesure du possible remplir toutes les colonnes pour chaque médicament.</t>
  </si>
  <si>
    <t>- Pour plus de clarté, veuillez indiquer la désignation complète du produit (avec la taille de l’emballage et la concentration).</t>
  </si>
  <si>
    <t>Procédure / informations pour remplir le tableau:</t>
  </si>
  <si>
    <r>
      <t xml:space="preserve">  qui </t>
    </r>
    <r>
      <rPr>
        <b/>
        <sz val="11"/>
        <color theme="1"/>
        <rFont val="Calibri"/>
        <family val="2"/>
        <scheme val="minor"/>
      </rPr>
      <t>ne figurent pas</t>
    </r>
    <r>
      <rPr>
        <sz val="11"/>
        <color theme="1"/>
        <rFont val="Calibri"/>
        <family val="2"/>
        <scheme val="minor"/>
      </rPr>
      <t xml:space="preserve"> dans la rubrique «Médicaments».</t>
    </r>
  </si>
  <si>
    <t>Procédure / informations pour remplir les schémas détaillés:</t>
  </si>
  <si>
    <t xml:space="preserve">- Suivant les informations disponibles, vous pouvez filtrer/trier le tableau à  partir de toutes les colonnes. </t>
  </si>
  <si>
    <r>
      <t xml:space="preserve">  Les frais de transport, de stockage, de traitement, etc. </t>
    </r>
    <r>
      <rPr>
        <b/>
        <sz val="11"/>
        <color theme="1"/>
        <rFont val="Calibri"/>
        <family val="2"/>
        <scheme val="minor"/>
      </rPr>
      <t>ne doivent pas</t>
    </r>
    <r>
      <rPr>
        <sz val="11"/>
        <color theme="1"/>
        <rFont val="Calibri"/>
        <family val="2"/>
        <scheme val="minor"/>
      </rPr>
      <t xml:space="preserve"> être comptabilisés.</t>
    </r>
  </si>
  <si>
    <r>
      <t>- Pour chaque cœur artificiel, tous les composants doivent être saisis séparément (</t>
    </r>
    <r>
      <rPr>
        <b/>
        <sz val="11"/>
        <color theme="1"/>
        <rFont val="Calibri"/>
        <family val="2"/>
        <scheme val="minor"/>
      </rPr>
      <t>plusieurs lignes par cas, soit une ligne par composant pour un cas</t>
    </r>
    <r>
      <rPr>
        <sz val="11"/>
        <color theme="1"/>
        <rFont val="Calibri"/>
        <family val="2"/>
        <scheme val="minor"/>
      </rPr>
      <t>).</t>
    </r>
  </si>
  <si>
    <t>Fibrinogène</t>
  </si>
  <si>
    <t>Facteur XIII de coagulation</t>
  </si>
  <si>
    <t>Eptacog alfa (facteur VII de coagulation recombinant)</t>
  </si>
  <si>
    <t>Nonacog alfa (facteur IX de coagulation recombinant)</t>
  </si>
  <si>
    <t>Terlipressine</t>
  </si>
  <si>
    <t>Amphotéricine B</t>
  </si>
  <si>
    <t>Voriconazole</t>
  </si>
  <si>
    <t>Posaconazole</t>
  </si>
  <si>
    <t>Caspofungine</t>
  </si>
  <si>
    <t>Anidulafungine</t>
  </si>
  <si>
    <t>Immunoglobuline humaine, polyvalente</t>
  </si>
  <si>
    <t>Immunoglobuline humaine contre l'hépatite B</t>
  </si>
  <si>
    <t>Immunoglobuline humaine contre le cytomegalovirus</t>
  </si>
  <si>
    <t>Cladribine</t>
  </si>
  <si>
    <t>Clofarabine</t>
  </si>
  <si>
    <t>Idarubicine</t>
  </si>
  <si>
    <t>Amsacrine</t>
  </si>
  <si>
    <t>Bortézomib</t>
  </si>
  <si>
    <t>Immunoglobuline anti-thymocytes (lapin)</t>
  </si>
  <si>
    <t>Antithrombine III</t>
  </si>
  <si>
    <t>Dibotermine alfa</t>
  </si>
  <si>
    <t>DIFICLIR cpr pell 200 mg 20 pce</t>
  </si>
  <si>
    <t>KYBERNIN P subst sèche 500 UI c solv fl</t>
  </si>
  <si>
    <t>KYBERNIN P subst sèche 1000 UI c solv fl</t>
  </si>
  <si>
    <t>ATENATIV subst sèche 500 UI c solv fl</t>
  </si>
  <si>
    <t>ILOMEDIN conc perf 20 mcg/ml i.v. amp 1 ml</t>
  </si>
  <si>
    <t>ILOMEDIN conc perf 50 mcg/2.5ml i.v. amp 2.5 ml</t>
  </si>
  <si>
    <t>VENTAVIS sol inhal 20 mcg/2ml 2 ml amp 30 pce</t>
  </si>
  <si>
    <t>VENTAVIS sol inhal 20 mcg/2ml 2 ml amp 10 x 30 pce</t>
  </si>
  <si>
    <t>REOPRO sol inj 10 mg/5ml amp 5 ml</t>
  </si>
  <si>
    <t>INTEGRILIN sol perf 75 mg/100ml flac</t>
  </si>
  <si>
    <t>INTEGRILIN sol inj 20 mg/10ml flac</t>
  </si>
  <si>
    <t>AGGRASTAT conc perf 12.5 mg/50ml flac 50 ml</t>
  </si>
  <si>
    <t>METALYSE 8000 U c solv (ser prê 8ml) flac</t>
  </si>
  <si>
    <t>METALYSE 10000 U c solv (ser prê 10ml) flac</t>
  </si>
  <si>
    <t>HAEMOCOMPLETTAN P subst sèche 1 g i.v. fl</t>
  </si>
  <si>
    <t>HAEMOCOMPLETTAN P subst sèche 2 g i.v. fl</t>
  </si>
  <si>
    <t>BERIPLEX P/N 500 subst sèche avec solv fl 20 ml</t>
  </si>
  <si>
    <t>OCTAPLEX 500 subst sèche c solv flac</t>
  </si>
  <si>
    <t>PROTHROMPLEX NF 600 UI c solv flac 20 ml</t>
  </si>
  <si>
    <t>BERIPLEX P/N 1000 subst sèche avec solv flac</t>
  </si>
  <si>
    <t>OCTANATE subst sèche 500 UI c solv flac</t>
  </si>
  <si>
    <t>OCTANATE subst sèche 1000 UI c solv flac</t>
  </si>
  <si>
    <t>KOGENATE SF Bio-Set subst sèche 250 UI c solv vial</t>
  </si>
  <si>
    <t>KOGENATE SF Bio-Set subst sèche 500 UI c solv vial</t>
  </si>
  <si>
    <t>KOGENATE SF Bio-Set subst sèche 1000 UI c sol vial</t>
  </si>
  <si>
    <t>KOGENATE SF Bio-Set subst sèche 2000 UI c sol vial</t>
  </si>
  <si>
    <t>HELIXATE M2V subst sèche 250 UI c solv flac</t>
  </si>
  <si>
    <t>HELIXATE M2V subst sèche 500 UI c solv flac</t>
  </si>
  <si>
    <t>HELIXATE M2V subst sèche 1000 UI c solv flac</t>
  </si>
  <si>
    <t>HELIXATE M2V subst sèche 2000 UI c solv flac</t>
  </si>
  <si>
    <t>HAEMOCTIN subst sèche 500 UI c solv flac</t>
  </si>
  <si>
    <t>HAEMOCTIN subst sèche 250 UI c solv flac</t>
  </si>
  <si>
    <t>HAEMOCTIN subst sèche 1000 UI c solv flac</t>
  </si>
  <si>
    <t>REFACTO AF FuseNGo 500 UI c solv ser prê</t>
  </si>
  <si>
    <t>REFACTO AF FuseNGo 1000 UI c solv ser prê</t>
  </si>
  <si>
    <t>REFACTO AF FuseNGo 2000 UI c solv ser prê</t>
  </si>
  <si>
    <t>REFACTO AF FuseNGo 3000 UI c solv ser prê</t>
  </si>
  <si>
    <t>BERIATE subst sèche 250 UI c solv flac</t>
  </si>
  <si>
    <t>BERIATE subst sèche 500 UI c solv flac</t>
  </si>
  <si>
    <t>BERIATE subst sèche 1000 UI c solv flac</t>
  </si>
  <si>
    <t>REFACTO AF FuseNGo 250 UI c solv ser prê</t>
  </si>
  <si>
    <t>NOVOEIGHT subst sèche 250 UI c solv flac</t>
  </si>
  <si>
    <t>NOVOEIGHT subst sèche 500 UI c solv flac</t>
  </si>
  <si>
    <t>NOVOEIGHT subst sèche 1000 UI c solv flac</t>
  </si>
  <si>
    <t>NOVOEIGHT subst sèche 1500 UI c solv flac</t>
  </si>
  <si>
    <t>NOVOEIGHT subst sèche 2000 UI c solv flac</t>
  </si>
  <si>
    <t>NOVOEIGHT subst sèche 3000 UI c solv flac</t>
  </si>
  <si>
    <t>ADVATE subst sèche 1000 UI c solv 2 ml flac</t>
  </si>
  <si>
    <t>ADVATE subst sèche 1500 UI c solv 2 ml flac</t>
  </si>
  <si>
    <t>ADVATE subst sèche 2000 UI c solv 5 ml flac</t>
  </si>
  <si>
    <t>ADVATE subst sèche 250 UI c solv 2 ml flac</t>
  </si>
  <si>
    <t>ADVATE subst sèche 3000 UI c solv 5 ml flac</t>
  </si>
  <si>
    <t>ADVATE subst sèche 500 UI c solv 2 ml flac</t>
  </si>
  <si>
    <t>FEIBA NF subst sèche 1000 U c solv flac</t>
  </si>
  <si>
    <t>FEIBA NF subst sèche 2500 U c solv flac</t>
  </si>
  <si>
    <t>BERININ P subst sèche 600 UI avec solv amp</t>
  </si>
  <si>
    <t>BERININ P subst sèche 1200 UI avec solv amp</t>
  </si>
  <si>
    <t>RIXUBIS subst sèche 250 UI cum solv</t>
  </si>
  <si>
    <t>RIXUBIS subst sèche 500 UI cum solv</t>
  </si>
  <si>
    <t>RIXUBIS subst sèche 1000 UI cum solv</t>
  </si>
  <si>
    <t>RIXUBIS subst sèche 2000 UI cum solv</t>
  </si>
  <si>
    <t>RIXUBIS subst sèche 3000 UI cum solv</t>
  </si>
  <si>
    <t>FACTEUR VII NF Baxter 600 UI c solv flac</t>
  </si>
  <si>
    <t>FACTEUR VII NF Baxalta 600 UI c solv flac</t>
  </si>
  <si>
    <t>IMMUNATE S/D subst sèche 250 UI cum solv flac</t>
  </si>
  <si>
    <t>IMMUNATE S/D subst sèche 500 UI cum solv flac</t>
  </si>
  <si>
    <t>IMMUNATE S/D subst sèche 1000 UI cum solv flac</t>
  </si>
  <si>
    <t>HAEMATE P subst sèche 250 UI c solv amp</t>
  </si>
  <si>
    <t>HAEMATE P subst sèche 500 UI c solv amp</t>
  </si>
  <si>
    <t>HAEMATE P subst sèche 1000 UI c solv amp</t>
  </si>
  <si>
    <t>WILATE subst sèche 450 UI c solv flac</t>
  </si>
  <si>
    <t>WILATE subst sèche 900 UI c solv flac</t>
  </si>
  <si>
    <t>WILATE subst sèche 500 UI c solv flac</t>
  </si>
  <si>
    <t>WILATE subst sèche 1000 UI c solv flac</t>
  </si>
  <si>
    <t>FIBROGAMMIN subst sèche 250 UI c solv flac</t>
  </si>
  <si>
    <t>FIBROGAMMIN subst sèche 1250 UI c solv flac</t>
  </si>
  <si>
    <t>NOVOSEVEN stable temp amb 1 mg c solv ser prê</t>
  </si>
  <si>
    <t>NOVOSEVEN stable temp amb 2 mg c solv ser prê</t>
  </si>
  <si>
    <t>NOVOSEVEN stable temp amb 5 mg c solv ser prê</t>
  </si>
  <si>
    <t>BENEFIX subst sèche 2000 UI c solv flac 5 ml</t>
  </si>
  <si>
    <t>BENEFIX subst sèche 500 UI c solv flac 5 ml</t>
  </si>
  <si>
    <t>BENEFIX subst sèche 250 UI c solv flac 5 ml</t>
  </si>
  <si>
    <t>BENEFIX subst sèche 1000 UI c solv flac 5 ml</t>
  </si>
  <si>
    <t>BENEFIX subst sèche 3000 UI c solv flac 5 ml</t>
  </si>
  <si>
    <t>NPLATE subst sèche 250 mcg c solv flac</t>
  </si>
  <si>
    <t>NPLATE subst sèche 500 mcg c solv flac</t>
  </si>
  <si>
    <t>BERINERT subst sèche 500 UI/10ml c solv</t>
  </si>
  <si>
    <t>SIMDAX conc perf 12.5 mg/5ml flac 5 ml</t>
  </si>
  <si>
    <t>PROSTIN VR conc perf 500 mcg/ml 5 amp 1 ml</t>
  </si>
  <si>
    <t>TRACLEER cpr pell 62.5 mg 56 pce</t>
  </si>
  <si>
    <t>TRACLEER cpr pell 125 mg 56 pce</t>
  </si>
  <si>
    <t>TRACLEER cpr disp 32 mg 56 pce</t>
  </si>
  <si>
    <t>VOLIBRIS cpr pell 10 mg 30 pce</t>
  </si>
  <si>
    <t>VOLIBRIS cpr pell 5 mg 30 pce</t>
  </si>
  <si>
    <t>REVATIO cpr pell 20 mg 90 pce</t>
  </si>
  <si>
    <t>REVATIO sol inj 10 mg/12.5ml flac</t>
  </si>
  <si>
    <t>GLYPRESSINE subst sèche 1 mg c solv amp 5 pce</t>
  </si>
  <si>
    <t>HAEMOPRESSIN subst sèche 1 mg c solv flac 5 pce</t>
  </si>
  <si>
    <t>ZYVOXID cpr pell 600 mg 10 pce</t>
  </si>
  <si>
    <t>ZYVOXID susp 20 mg/ml fl 150 ml</t>
  </si>
  <si>
    <t>ZYVOXID sol perf 2 mg/ml 10 freeflex 300 ml</t>
  </si>
  <si>
    <t>AMBISOME subst sèche 50 mg flac 10 pce</t>
  </si>
  <si>
    <t>AMBISOME subst sèche 50 mg flac</t>
  </si>
  <si>
    <t>VFEND cpr pell 50 mg 56 pce</t>
  </si>
  <si>
    <t>VFEND cpr pell 200 mg 28 pce</t>
  </si>
  <si>
    <t>VFEND subst sèche 200 mg amp</t>
  </si>
  <si>
    <t>VFEND pdr 40 mg/ml pour susp 70 ml</t>
  </si>
  <si>
    <t>NOXAFIL susp 40 mg/ml fl 105 ml</t>
  </si>
  <si>
    <t>NOXAFIL cpr 100 mg 24 pce</t>
  </si>
  <si>
    <t>NOXAFIL cpr 100 mg 96 pce</t>
  </si>
  <si>
    <t>CANCIDAS subst sèche 50 mg flac</t>
  </si>
  <si>
    <t>CANCIDAS subst sèche 70 mg flac</t>
  </si>
  <si>
    <t>MYCAMINE subst sèche 50 mg flac</t>
  </si>
  <si>
    <t>MYCAMINE subst sèche 100 mg flac</t>
  </si>
  <si>
    <t>ECALTA subst sèche 100 mg flac</t>
  </si>
  <si>
    <t>FOSCAVIR sol perf 6000 mg/250ml fl 250 ml</t>
  </si>
  <si>
    <t>INCIVO cpr pell 375 mg 4 fl 42 pce</t>
  </si>
  <si>
    <t>INCIVO cpr pell 375 mg fl 42 pce</t>
  </si>
  <si>
    <t>VICTRELIS caps 200 mg 336 pce</t>
  </si>
  <si>
    <t>OCTAGAM 5% sol perf 10 g/200ml i.v fl verre 200 ml</t>
  </si>
  <si>
    <t>OCTAGAM 5% sol perf 5 g/100ml i.v fl verre 100 ml</t>
  </si>
  <si>
    <t>OCTAGAM 5% sol perf 2.5 g/50ml i.v fl verre 50 ml</t>
  </si>
  <si>
    <t>OCTAGAM 5% sol perf 1 g/20ml i.v fl verre 20 ml</t>
  </si>
  <si>
    <t>KIOVIG sol perf 2.5 g/25ml i.v. flac 25 ml</t>
  </si>
  <si>
    <t>INTRATECT sol perf 1 g/20ml i.v. flac 20 ml</t>
  </si>
  <si>
    <t>INTRATECT sol perf 2.5 g/50ml i.v. flac 50 ml</t>
  </si>
  <si>
    <t>INTRATECT sol perf 5 g/100ml i.v. flac 100 ml</t>
  </si>
  <si>
    <t>INTRATECT sol perf 10 g/200ml i.v. flac 200 ml</t>
  </si>
  <si>
    <t>KIOVIG sol perf 5 g/50ml i.v. flac 50 ml</t>
  </si>
  <si>
    <t>KIOVIG sol perf 10 g/100ml i.v. flac 100 ml</t>
  </si>
  <si>
    <t>KIOVIG sol perf 20 g/200ml i.v. flac 200 ml</t>
  </si>
  <si>
    <t>KIOVIG sol perf 1 g/10ml i.v. flac 10 ml</t>
  </si>
  <si>
    <t>PRIVIGEN sol perf 5 g/50ml i.v. flac 50 ml</t>
  </si>
  <si>
    <t>PRIVIGEN sol perf 10 g/100ml i.v. flac 100 ml</t>
  </si>
  <si>
    <t>PRIVIGEN sol perf 2.5 g/25ml i.v. flac 25 ml</t>
  </si>
  <si>
    <t>PRIVIGEN sol perf 20 g/200ml i.v. flac 200 ml</t>
  </si>
  <si>
    <t>IG VENA Kedrion 5% sol perf 1 g/20ml 20 ml</t>
  </si>
  <si>
    <t>IG VENA Kedrion 5% sol perf 2.5 g/50ml 50 ml</t>
  </si>
  <si>
    <t>IG VENA Kedrion 5% sol perf 5 g/100ml fl 100 ml</t>
  </si>
  <si>
    <t>IG VENA Kedrion 5% sol perf 10 g/200ml fl 200 ml</t>
  </si>
  <si>
    <t>OCTAGAM 10% sol perf 2 g/20ml i.v. flac</t>
  </si>
  <si>
    <t>OCTAGAM 10% sol perf 5 g/50ml i.v. flac</t>
  </si>
  <si>
    <t>OCTAGAM 10% sol perf 10 g/100ml i.v. flac</t>
  </si>
  <si>
    <t>OCTAGAM 10% sol perf 20 g/200ml i.v. flac</t>
  </si>
  <si>
    <t>KIOVIG sol perf 30 g/300ml i.v. flac 300 ml</t>
  </si>
  <si>
    <t>INTRATECT 10% sol perf 10 g/100ml i.v. 100 ml</t>
  </si>
  <si>
    <t>INTRATECT 10% sol perf 20 g/200ml i.v. 200 ml</t>
  </si>
  <si>
    <t>INTRATECT 5% sol perf 2.5 g/50ml i.v. 50 ml</t>
  </si>
  <si>
    <t>INTRATECT 5% sol perf 5 g/100ml i.v. 100 ml</t>
  </si>
  <si>
    <t>INTRATECT 5% sol perf 10 g/200ml i.v. 200 ml</t>
  </si>
  <si>
    <t>PRIVIGEN sol perf 40 g/400ml i.v. 400 ml</t>
  </si>
  <si>
    <t>HEPATITIS B Behring 200 UI ser prê 1 ml</t>
  </si>
  <si>
    <t>CYTOTECT Biotest 500 U/10ml i.v. amp 10 ml</t>
  </si>
  <si>
    <t>CYTOTECT CP Biotest sol perf 1000 U/10ml 10 ml</t>
  </si>
  <si>
    <t>CYTOTECT CP Biotest sol perf 5000 U/50ml 50 ml</t>
  </si>
  <si>
    <t>BUSILVEX conc perf 60 mg/10ml 8 flac 10 ml</t>
  </si>
  <si>
    <t>MYLERAN (IMP D) cpr pell 2 mg 100 pce</t>
  </si>
  <si>
    <t>ALIMTA subst sèche 500 mg pour sol perf flac</t>
  </si>
  <si>
    <t>ALIMTA subst sèche 100 mg pour sol perf flac</t>
  </si>
  <si>
    <t>PEMETREXED Sandoz subst sèche 1 g i.v flac</t>
  </si>
  <si>
    <t>PEMETREXED Sandoz subst sèche 100 mg i.v flac</t>
  </si>
  <si>
    <t>PEMETREXED Sandoz subst sèche 500 mg i.v flac</t>
  </si>
  <si>
    <t>FOLOTYN sol perf 20 mg/ml flac 1 ml</t>
  </si>
  <si>
    <t>LEUSTATIN conc perf 10 mg/10ml 7 flac 10 ml</t>
  </si>
  <si>
    <t>LITAK sol inj 10 mg/5ml flac 5 ml</t>
  </si>
  <si>
    <t>LITAK sol inj 10 mg/5ml 5 flac 5 ml</t>
  </si>
  <si>
    <t>EVOLTRA (IMP D) conc perf 20 mg/20ml amp 20 ml</t>
  </si>
  <si>
    <t>ATRIANCE sol perf 250 mg/50ml 6 vial 50 ml</t>
  </si>
  <si>
    <t>VIDAZA subst sèche 100 mg flac</t>
  </si>
  <si>
    <t>YONDELIS subst sèche 0.25 mg flac</t>
  </si>
  <si>
    <t>YONDELIS subst sèche 1 mg flac</t>
  </si>
  <si>
    <t>ZAVEDOS subst sèche 5 mg flac</t>
  </si>
  <si>
    <t>ZAVEDOS subst sèche 10 mg flac</t>
  </si>
  <si>
    <t>ZAVEDOS caps 5 mg</t>
  </si>
  <si>
    <t>ZAVEDOS caps 5 mg 3 pce</t>
  </si>
  <si>
    <t>ZAVEDOS caps 10 mg</t>
  </si>
  <si>
    <t>ZAVEDOS Solution sol inj 10 mg cytosafe</t>
  </si>
  <si>
    <t>ZAVEDOS Solution sol inj 20 mg cytosafe</t>
  </si>
  <si>
    <t>MABTHERA conc perf 500 mg/50ml amp 50 ml</t>
  </si>
  <si>
    <t>MABTHERA conc perf 100 mg/10ml 2 amp 10 ml</t>
  </si>
  <si>
    <t>HERCEPTIN subst sèche 440 mg c solv amp</t>
  </si>
  <si>
    <t>HERCEPTIN subst sèche 150 mg amp</t>
  </si>
  <si>
    <t>ERBITUX sol perf 100 mg/20ml flac 20 ml</t>
  </si>
  <si>
    <t>AVASTIN conc perf 100 mg/4ml vial 4 ml</t>
  </si>
  <si>
    <t>AVASTIN conc perf 400 mg/16ml vial 16 ml</t>
  </si>
  <si>
    <t>VECTIBIX conc perf 100 mg/5ml flac 5 ml</t>
  </si>
  <si>
    <t>VECTIBIX conc perf 400 mg/20ml flac 20 ml</t>
  </si>
  <si>
    <t>ARZERRA conc perf 100 mg/5ml 3 flac 5 ml</t>
  </si>
  <si>
    <t>ARZERRA conc perf 1000 mg/50ml flac 50 ml</t>
  </si>
  <si>
    <t>ADCETRIS subst sèche 50 mg flac</t>
  </si>
  <si>
    <t>ADCETRIS subst sèche 50 mg flac 2 pce</t>
  </si>
  <si>
    <t>PERJETA conc perf 420 mg/14ml vial 14 ml</t>
  </si>
  <si>
    <t>KADCYLA subst sèche 100 mg vial</t>
  </si>
  <si>
    <t>KADCYLA subst sèche 160 mg vial</t>
  </si>
  <si>
    <t>GLIVEC cpr pell 100 mg sécables 60 pce</t>
  </si>
  <si>
    <t>GLIVEC cpr pell 400 mg sécables 30 pce</t>
  </si>
  <si>
    <t>IRESSA cpr pell 250 mg 30 pce</t>
  </si>
  <si>
    <t>TARCEVA cpr pell 100 mg 30 pce</t>
  </si>
  <si>
    <t>TARCEVA cpr pell 150 mg 30 pce</t>
  </si>
  <si>
    <t>TARCEVA cpr pell 25 mg 30 pce</t>
  </si>
  <si>
    <t>SUTENT caps 12.5 mg 28 pce</t>
  </si>
  <si>
    <t>SUTENT caps 25 mg 28 pce</t>
  </si>
  <si>
    <t>SUTENT caps 50 mg 28 pce</t>
  </si>
  <si>
    <t>NEXAVAR cpr pell 200 mg 112 pce</t>
  </si>
  <si>
    <t>SPRYCEL cpr pell 20 mg 60 pce</t>
  </si>
  <si>
    <t>SPRYCEL cpr pell 50 mg 60 pce</t>
  </si>
  <si>
    <t>SPRYCEL cpr pell 70 mg 60 pce</t>
  </si>
  <si>
    <t>SPRYCEL cpr pell 100 mg 30 pce</t>
  </si>
  <si>
    <t>TYVERB cpr pell 250 mg bte 70 pce</t>
  </si>
  <si>
    <t>TYVERB cpr pell 250 mg bte 140 pce</t>
  </si>
  <si>
    <t>TASIGNA caps 200 mg 28 pce</t>
  </si>
  <si>
    <t>TASIGNA caps 200 mg 112 pce</t>
  </si>
  <si>
    <t>TASIGNA caps 150 mg 112 pce</t>
  </si>
  <si>
    <t>VOTRIENT cpr pell 400 mg 60 pce</t>
  </si>
  <si>
    <t>VOTRIENT cpr pell 200 mg 30 pce</t>
  </si>
  <si>
    <t>ZELBORAF cpr pell 240 mg 56 pce</t>
  </si>
  <si>
    <t>XALKORI caps 250 mg 60 pce</t>
  </si>
  <si>
    <t>XALKORI caps 200 mg 60 pce</t>
  </si>
  <si>
    <t>INLYTA cpr pell 1 mg 28 pce</t>
  </si>
  <si>
    <t>INLYTA cpr pell 1 mg 56 pce</t>
  </si>
  <si>
    <t>INLYTA cpr pell 5 mg 28 pce</t>
  </si>
  <si>
    <t>INLYTA cpr pell 5 mg 56 pce</t>
  </si>
  <si>
    <t>INLYTA cpr pell 3 mg 28 pce</t>
  </si>
  <si>
    <t>INLYTA cpr pell 3 mg 56 pce</t>
  </si>
  <si>
    <t>INLYTA cpr pell 7 mg 28 pce</t>
  </si>
  <si>
    <t>INLYTA cpr pell 7 mg 56 pce</t>
  </si>
  <si>
    <t>TAFINLAR caps 50 mg 28 pce</t>
  </si>
  <si>
    <t>TAFINLAR caps 50 mg 120 pce</t>
  </si>
  <si>
    <t>TAFINLAR caps 75 mg 28 pce</t>
  </si>
  <si>
    <t>TAFINLAR caps 75 mg 120 pce</t>
  </si>
  <si>
    <t>AMSIDYL conc perf 85 mg/1.7ml c solv flac 6 pce</t>
  </si>
  <si>
    <t>AMSALYO (IMP NL) subst sèche 75 mg flac 5 pce</t>
  </si>
  <si>
    <t>ASPARAGINASE medac (IMP D) 5000 U flac 5 pce</t>
  </si>
  <si>
    <t>ASPARAGINASE medac (IMP D) 10000 U 5 flac 1 ml</t>
  </si>
  <si>
    <t>ERWINASE (IMP D) subst sèche 10000 U flac 5 pce</t>
  </si>
  <si>
    <t>ONCASPAR (IMP D) sol inj 3750 UI/5ml flac 5 ml</t>
  </si>
  <si>
    <t>TRISENOX conc perf 10 mg/10ml 10 amp 10 ml</t>
  </si>
  <si>
    <t>VELCADE subst sèche 3.5 mg flac</t>
  </si>
  <si>
    <t>VELCADE subst sèche 1 mg flac</t>
  </si>
  <si>
    <t>ERIVEDGE caps 150 mg 28 pce</t>
  </si>
  <si>
    <t>ZYTIGA cpr 250 mg 120 pce</t>
  </si>
  <si>
    <t>NEULASTA sol inj 6 mg/0.6ml ser prê 0.6 ml</t>
  </si>
  <si>
    <t>NEULASTA sol inj 6 mg/0.6ml 25 ser prê 0.6 ml</t>
  </si>
  <si>
    <t>NEULASTA 6 mg/0.6ml sécurisée ser prê</t>
  </si>
  <si>
    <t>NEULASTA 6 mg/0.6ml sécurisée ser prê 24 pce</t>
  </si>
  <si>
    <t>MOZOBIL sol inj 24 mg/1.2ml flac 1.2 ml</t>
  </si>
  <si>
    <t>THYMOGLOBULINE subst sèche 25 mg flac</t>
  </si>
  <si>
    <t>ATG FRESENIUS sol perf 100 mg/5ml flac 5 ml</t>
  </si>
  <si>
    <t>ATG FRESENIUS sol perf 100 mg/5ml 10 flac 5 ml</t>
  </si>
  <si>
    <t>TYSABRI conc perf 300 mg/15ml fl 15 ml</t>
  </si>
  <si>
    <t>ORENCIA subst sèche 250 mg avec seringue flac</t>
  </si>
  <si>
    <t>ORENCIA sol inj 125 mg/ml 4 ser prê 1 ml</t>
  </si>
  <si>
    <t>LEMTRADA conc perf 12 mg flac 2 ml</t>
  </si>
  <si>
    <t>ENBREL subst sèche 25 mg c solv flac 4 pce</t>
  </si>
  <si>
    <t>ENBREL sol inj 25 mg/0.5ml 4 ser prê 0.5 ml</t>
  </si>
  <si>
    <t>ENBREL sol inj 50 mg/ml 2 ser prê 1 ml</t>
  </si>
  <si>
    <t>ENBREL MyClic sol inj 50 mg/ml 2 stylo pré 1 ml</t>
  </si>
  <si>
    <t>REMICADE subst sèche 100 mg flac</t>
  </si>
  <si>
    <t>HUMIRA sol inj 40 mg/0.8ml ser prê 0.8 ml</t>
  </si>
  <si>
    <t>HUMIRA sol inj 40 mg/0.8ml prérem injecteur 0.8 ml</t>
  </si>
  <si>
    <t>HUMIRA sol inj 40 mg/0.8ml en flacon 2 pce</t>
  </si>
  <si>
    <t>CIMZIA sol inj 200 mg/ml 2 ser prê 1 ml</t>
  </si>
  <si>
    <t>SIMPONI ser prête 50 mg/0.5ml 0.5 ml</t>
  </si>
  <si>
    <t>SIMPONI pen sol inj 50 mg/0.5ml injecteur 0.5 ml</t>
  </si>
  <si>
    <t>SIMPONI ser prête 100 mg/1ml 1 ml</t>
  </si>
  <si>
    <t>SIMPONI pen sol inj 100 mg/1ml injecteur 1 ml</t>
  </si>
  <si>
    <t>KINERET (IMP D) sol inj 100 mg 7 ser prê 0.67 ml</t>
  </si>
  <si>
    <t>STELARA sol inj 45 mg/0.5ml ser prê 0.5 ml</t>
  </si>
  <si>
    <t>STELARA sol inj 90 mg/ml ser prê 1 ml</t>
  </si>
  <si>
    <t>ACTEMRA conc perf 80 mg/4ml flac 4 ml</t>
  </si>
  <si>
    <t>ACTEMRA conc perf 200 mg/10ml flac 10 ml</t>
  </si>
  <si>
    <t>ACTEMRA conc perf 400 mg/20ml flac 20 ml</t>
  </si>
  <si>
    <t>ACTEMRA sol inj 162 mg/0.9ml ser prê 4 pce</t>
  </si>
  <si>
    <t>REVLIMID caps 5 mg 21 pce</t>
  </si>
  <si>
    <t>REVLIMID caps 10 mg 21 pce</t>
  </si>
  <si>
    <t>REVLIMID caps 15 mg 21 pce</t>
  </si>
  <si>
    <t>REVLIMID caps 25 mg 21 pce</t>
  </si>
  <si>
    <t>INDUCTOS subst sèche 12 mg c solv flac</t>
  </si>
  <si>
    <t>PROLIA 60 mg/ml protect aiguille ser prê</t>
  </si>
  <si>
    <t>XGEVA sol inj 120 mg/1.7ml flac 1.7 ml</t>
  </si>
  <si>
    <t>CUROSURF susp instill 120 mg/1.5ml amp 1.5 ml</t>
  </si>
  <si>
    <t>LUCENTIS sol inj 1.65 mg/0.165 ml ser prê 0.165 ml</t>
  </si>
  <si>
    <t>LUCENTIS 2.3 mg/0.23ml flac 0.23 ml</t>
  </si>
  <si>
    <t>FASTURTEC subst sèche 1.5 mg c solv flac 3 pce</t>
  </si>
  <si>
    <t>FASTURTEC subst sèche 7.5 mg c solv flac</t>
  </si>
  <si>
    <t>Hémodialyse continue, veino-veineuse à l'aide
d'une pompe à sang [CVVHD]</t>
  </si>
  <si>
    <t>Hémodiafiltration continue, veino-veineuse à l'aide d'une pompe à sang [CVVHDF],</t>
  </si>
  <si>
    <t>Hémofiltration continue, veino-veineuse à l'aide
d'une pompe à sang [CVVH]</t>
  </si>
  <si>
    <t>Durée de traitement par un ballonnet de contrepulsation</t>
  </si>
  <si>
    <t>Durée de traitement avec un système d'assistance cardio-vasculaire et pulmonaire, avec pompe, avec élimination de CO2, extracorporel, veino-veineux</t>
  </si>
  <si>
    <t>Durée de traitement avec un système d'assistance cardio-vasculaire et pulmonaire, avec pompe, avec oxygénateur (y compris élimination de CO2), extracorporel, veinoveineux, (ECMO - ILA)</t>
  </si>
  <si>
    <t>Durée de traitement avec un système d'assistance cardio-vasculaire et pulmonaire, avec pompe, avec oxygénateur (y compris élimination de CO2), extracorporel, veinoartériel ou veino-veino-artériel (ECMO)</t>
  </si>
  <si>
    <t>Durée de traitement avec un système d'assistance cardio-vasculaire et pulmonaire, sans pompe, avec élimination de CO2, moins de 24 heures (ECLA)</t>
  </si>
  <si>
    <t>Hémodialyse intermittente,
Hémofiltration intermittente,
Hémodiafiltration intermittente,</t>
  </si>
  <si>
    <t>Plasmaphérèse thérapeutique, plasma normal</t>
  </si>
  <si>
    <t>Plasmaphérèse thérapeutique, Fresh Frozen
Plasma (FFP)</t>
  </si>
  <si>
    <t>Leucophérèse thérapeutique</t>
  </si>
  <si>
    <t>Erythrocytophérèse thérapeutique</t>
  </si>
  <si>
    <t>Thrombocytophérèse thérapeutique</t>
  </si>
  <si>
    <r>
      <t xml:space="preserve">Immunoadsorption extracorporelle, sur colonne
</t>
    </r>
    <r>
      <rPr>
        <b/>
        <sz val="11"/>
        <color theme="1"/>
        <rFont val="Calibri"/>
        <family val="2"/>
        <scheme val="minor"/>
      </rPr>
      <t>non</t>
    </r>
    <r>
      <rPr>
        <sz val="11"/>
        <color theme="1"/>
        <rFont val="Calibri"/>
        <family val="2"/>
        <scheme val="minor"/>
      </rPr>
      <t xml:space="preserve"> régénérable</t>
    </r>
  </si>
  <si>
    <t>Aphérèse des LDL</t>
  </si>
  <si>
    <t>Photophérèse thérapeutique</t>
  </si>
  <si>
    <t>Implantation de système intégral de remplacement du coeur</t>
  </si>
  <si>
    <r>
      <t xml:space="preserve">Implantation d'un système d'assistance cardiovasculaire, avec pompe, sans fonction d'échange gazeux, extracorporel, ventriculaire gauche, par chirurgie thoracique ouverte (thoracotomie, mini-thoracotomie, sternotomie) </t>
    </r>
    <r>
      <rPr>
        <i/>
        <sz val="11"/>
        <color theme="1"/>
        <rFont val="Calibri"/>
        <family val="2"/>
        <scheme val="minor"/>
      </rPr>
      <t>Berlin heart (gauche)</t>
    </r>
  </si>
  <si>
    <r>
      <t xml:space="preserve">Implantation d'un système d'assistance cardiovasculaire, avec pompe, sans fonction d'échange gazeux, extracorporel, ventriculaire gauche, par chirurgie thoracique ouverte (thoracotomie, mini-thoracotomie, sternotomie) </t>
    </r>
    <r>
      <rPr>
        <i/>
        <sz val="11"/>
        <color theme="1"/>
        <rFont val="Calibri"/>
        <family val="2"/>
        <scheme val="minor"/>
      </rPr>
      <t>Berlin heart (droit)</t>
    </r>
  </si>
  <si>
    <t>Implantation d'un système d'assistance cardiovasculaire, avec pompe, sans fonction d'échange gazeux, extracorporel, biventriculaire, par chirurgie thoracique ouverte (thoracotomie, mini-thoracotomie, sternotomie)</t>
  </si>
  <si>
    <t>Implantation d'un système d'assistance cardiovasculaire, avec pompe, sans fonction d'échange gazeux, intracorporel, ventriculaire droit, par chirurgie thoracique ouverte (thoracotomie, mini-thoracotomie, sternotomie)</t>
  </si>
  <si>
    <t>Implantation d'un système d'assistance cardiovasculaire, avec pompe, sans fonction d'échange gazeux, intracorporel, ventriculaire gauche, par chirurgie thoracique ouverte (thoracotomie, mini-thoracotomie, sternotomie)</t>
  </si>
  <si>
    <r>
      <t xml:space="preserve">Implantation d'un système d'assistance cardiovasculaire, avec pompe, sans fonction d'échange gazeux, intracorporel, biventriculaire, par chirurgie thoracique ouverte (thoracotomie, mini-thoracotomie, sternotomie) </t>
    </r>
    <r>
      <rPr>
        <i/>
        <sz val="11"/>
        <color theme="1"/>
        <rFont val="Calibri"/>
        <family val="2"/>
        <scheme val="minor"/>
      </rPr>
      <t>Total artificial heart, coeur artificiel</t>
    </r>
  </si>
  <si>
    <r>
      <t xml:space="preserve">Remplacement d'un composant à distance du patient d'un système d'assistance cardiovasculaire, avec pompe, sans fonction d'échange gazeux, extracorporel, univentriculaire </t>
    </r>
    <r>
      <rPr>
        <i/>
        <sz val="11"/>
        <color theme="1"/>
        <rFont val="Calibri"/>
        <family val="2"/>
        <scheme val="minor"/>
      </rPr>
      <t>Berlin heart</t>
    </r>
  </si>
  <si>
    <t>Médicaments</t>
  </si>
  <si>
    <t>--&gt; tableau</t>
  </si>
  <si>
    <t>Code ATC</t>
  </si>
  <si>
    <t>Substance</t>
  </si>
  <si>
    <t xml:space="preserve">Désignation de l'article </t>
  </si>
  <si>
    <t>Commentaire</t>
  </si>
  <si>
    <r>
      <t xml:space="preserve">  veuillez indiquer les prix coûtant par emballage, en </t>
    </r>
    <r>
      <rPr>
        <b/>
        <sz val="11"/>
        <color theme="1"/>
        <rFont val="Calibri"/>
        <family val="2"/>
        <scheme val="minor"/>
      </rPr>
      <t>francs suisses</t>
    </r>
    <r>
      <rPr>
        <sz val="11"/>
        <color theme="1"/>
        <rFont val="Calibri"/>
        <family val="2"/>
        <scheme val="minor"/>
      </rPr>
      <t>. Pour les montants comptabilisés en monnaie étrangère, veuillez utiliser les cours moyens annuels de la rubrique «Cours annuel moyen».</t>
    </r>
  </si>
  <si>
    <t>- Le prix d'achat (PA) par emballage doit se référer à l’unité d’emballage correspondante, selon le pharmacode ou la désignation de l’article. Cela correspond au prix de vente</t>
  </si>
  <si>
    <t>PA par emballage</t>
  </si>
  <si>
    <t>Page d'accueil</t>
  </si>
  <si>
    <t>Veuillez noter que le système SwissDRG requiert des saisies les plus complètes et correctes possibles.</t>
  </si>
  <si>
    <t>Nom de l'établissement</t>
  </si>
  <si>
    <r>
      <t>- Si un médicament manque dans la liste, veuillez enregistrer une nouvelle entrée dans le</t>
    </r>
    <r>
      <rPr>
        <b/>
        <sz val="11"/>
        <color theme="1"/>
        <rFont val="Calibri"/>
        <family val="2"/>
        <scheme val="minor"/>
      </rPr>
      <t xml:space="preserve"> tableau pour les médicaments manquants</t>
    </r>
    <r>
      <rPr>
        <sz val="11"/>
        <color theme="1"/>
        <rFont val="Calibri"/>
        <family val="2"/>
        <scheme val="minor"/>
      </rPr>
      <t>, dans la rubrique «Médicaments manquants».</t>
    </r>
  </si>
  <si>
    <t>Médicaments manquants</t>
  </si>
  <si>
    <t>Implants</t>
  </si>
  <si>
    <t>Implants - schéma produits</t>
  </si>
  <si>
    <t>Coeurs artificiels</t>
  </si>
  <si>
    <t>Procédés onéreux</t>
  </si>
  <si>
    <t>Procédés onéreux - schéma coûts</t>
  </si>
  <si>
    <t>Cours annuel moyen</t>
  </si>
  <si>
    <t>Nous sommes à votre disposition pour toute question:</t>
  </si>
  <si>
    <t>Cedric Haberthür; Swiss DRG, département économie</t>
  </si>
  <si>
    <t>Tableau des médicaments</t>
  </si>
  <si>
    <t>Désignation</t>
  </si>
  <si>
    <t xml:space="preserve">- Le prix d'achat par unité (PA) doit se référer à l’implant correspondant selon le code CHOP. Il correspond au prix d’achat de l’implant, </t>
  </si>
  <si>
    <t>- Si le nombre de lignes n’est pas suffisant, veuillez prendre contact avec nous en utilisant les données de contact de la rubrique «Page d'accueil».</t>
  </si>
  <si>
    <t>- Si le nombre de lignes n’est pas suffisant, veuillez prendre contact avec nous en utilisant les données de contact de la rubrique «Page d'acceuil».</t>
  </si>
  <si>
    <t xml:space="preserve">  Pour les montants comptabilisés en monnaie étrangère, veuillez utiliser les cours moyens annuels de la rubrique «Cours annuel moyen».</t>
  </si>
  <si>
    <t>Numéro</t>
  </si>
  <si>
    <t>Désignation de l'article</t>
  </si>
  <si>
    <t>EP par emballage</t>
  </si>
  <si>
    <t>Prix par unité</t>
  </si>
  <si>
    <t xml:space="preserve">Unité SwissDRG </t>
  </si>
  <si>
    <t>Schéma détaillé pour le calcul des implants</t>
  </si>
  <si>
    <t>Résultat</t>
  </si>
  <si>
    <t>No</t>
  </si>
  <si>
    <t>Article</t>
  </si>
  <si>
    <t>Quantité utilisée</t>
  </si>
  <si>
    <t>Prix moyen</t>
  </si>
  <si>
    <t>Procédé</t>
  </si>
  <si>
    <t>Corps médical</t>
  </si>
  <si>
    <t>Personnel soignant</t>
  </si>
  <si>
    <t>Produits sanguins</t>
  </si>
  <si>
    <t>Autres</t>
  </si>
  <si>
    <t>fixe</t>
  </si>
  <si>
    <t>variable</t>
  </si>
  <si>
    <t>Procédés onéreux - schéma frais</t>
  </si>
  <si>
    <t>Description</t>
  </si>
  <si>
    <t>Type de frais</t>
  </si>
  <si>
    <t>Durée/quantité</t>
  </si>
  <si>
    <t>Unité</t>
  </si>
  <si>
    <t>Frais</t>
  </si>
  <si>
    <t>Total frais</t>
  </si>
  <si>
    <t>Frais totaux</t>
  </si>
  <si>
    <t>Tous les frais de tout le corps médical impliqué dans la procédure.</t>
  </si>
  <si>
    <t>Tous les frais de tout le personnel soignant impliqué dans la procédure.</t>
  </si>
  <si>
    <t>Tous les frais de tous les médicaments utilisés dans la procédure.</t>
  </si>
  <si>
    <t>Tous les frais de tous les produits sanguins utilisés dans la procédure.</t>
  </si>
  <si>
    <t>Tous les frais de tous les implants utilisés dans la procédure.</t>
  </si>
  <si>
    <t>Tous les frais de tous le matériel médical utilisé dans la procédure.</t>
  </si>
  <si>
    <t>Les frais d'exploitation, d'entretien  et de maintenance de tous les appareils utilisés dans la procédure sans les coûts d'utilisation des immobilisations (selon REKOLE®)</t>
  </si>
  <si>
    <t>Autres frais directs occasionnés par la procédure (pas de frais Overhead)</t>
  </si>
  <si>
    <t>Matéreil médical</t>
  </si>
  <si>
    <t>Utilisation appareils</t>
  </si>
  <si>
    <t>Concentré</t>
  </si>
  <si>
    <t>Pièce</t>
  </si>
  <si>
    <t>...par h</t>
  </si>
  <si>
    <t>.. par h</t>
  </si>
  <si>
    <t>mg par h</t>
  </si>
  <si>
    <t>U par h</t>
  </si>
  <si>
    <t xml:space="preserve">Tous les frais de tout le personnel soignant impliqué dans la procédure. </t>
  </si>
  <si>
    <t>Médi-caments</t>
  </si>
  <si>
    <t>Relevé des prix de coeurs artificiels sur la base de codes CHOP sélectionnés</t>
  </si>
  <si>
    <t>Clé primaire (Variable 4.6.V01 de la statistique médicale)</t>
  </si>
  <si>
    <t>Désignation/ Nom commercial</t>
  </si>
  <si>
    <t>Composants</t>
  </si>
  <si>
    <t>Nombre</t>
  </si>
  <si>
    <t>PC par composant en CHF</t>
  </si>
  <si>
    <t>- Le tableau peut être filtré/ trié selon le "pays", la "monnaie" et/ou "ISO".</t>
  </si>
  <si>
    <t xml:space="preserve">- Certaines monnaies sont officiellement utilisées dans divers pays, elles sont donc représentées plusieurs fois </t>
  </si>
  <si>
    <t xml:space="preserve">  dans le tableau. Le cours annnuel moyen d'une monnaie reste le même.</t>
  </si>
  <si>
    <t>Procédure / informations pour utiliser le tableau de conversion:</t>
  </si>
  <si>
    <r>
      <t>Tableau de conversion pour les produits et matériaux achetés en monnaie étrangère</t>
    </r>
    <r>
      <rPr>
        <u/>
        <vertAlign val="superscript"/>
        <sz val="12"/>
        <color theme="1"/>
        <rFont val="Calibri"/>
        <family val="2"/>
        <scheme val="minor"/>
      </rPr>
      <t>1</t>
    </r>
  </si>
  <si>
    <t>Schéma détaillé pour le calcul des frais de procédés onéreux</t>
  </si>
  <si>
    <t>Textes CHOP</t>
  </si>
  <si>
    <t xml:space="preserve">Min par h </t>
  </si>
  <si>
    <t>h</t>
  </si>
  <si>
    <t>Concentré par h</t>
  </si>
  <si>
    <t>Pièce par h</t>
  </si>
  <si>
    <t>Facteur VIII de coagulation</t>
  </si>
  <si>
    <t>Les feuilles suivantes font partie du relevé détaillé 2017</t>
  </si>
  <si>
    <t>Implants- annexe</t>
  </si>
  <si>
    <t>Procédés onéreux - annexe</t>
  </si>
  <si>
    <t>Prestation financée par un tiers</t>
  </si>
  <si>
    <t>Pénitencier</t>
  </si>
  <si>
    <t>Ivan Jivkov; Swiss DRG,  département économie</t>
  </si>
  <si>
    <t>Veuillez transmettre le relevé détaillé via l’interface Web comme le relevé SwissDRG .</t>
  </si>
  <si>
    <t>Lien site SwissDRG relevé 2017</t>
  </si>
  <si>
    <t>Relevé détaillé 2017 (données 2016)</t>
  </si>
  <si>
    <r>
      <t xml:space="preserve">- Pour </t>
    </r>
    <r>
      <rPr>
        <b/>
        <sz val="11"/>
        <color theme="1"/>
        <rFont val="Calibri"/>
        <family val="2"/>
        <scheme val="minor"/>
      </rPr>
      <t>tous</t>
    </r>
    <r>
      <rPr>
        <sz val="11"/>
        <color theme="1"/>
        <rFont val="Calibri"/>
        <family val="2"/>
        <scheme val="minor"/>
      </rPr>
      <t xml:space="preserve"> les médicaments utilisés pour l’année de données 2016 en secteur stationnaire, conformément à la liste de la Statistique médicale indiquant les médicaments/substances à relever,   </t>
    </r>
  </si>
  <si>
    <t>Tableau des médicaments manquants</t>
  </si>
  <si>
    <t>dés.</t>
  </si>
  <si>
    <t>prép</t>
  </si>
  <si>
    <t>CHOP 2016</t>
  </si>
  <si>
    <t>- Les codes CHOP à saisir peuvent être sélectionnés dans la colonne «CHOP 2016», dans les lignes du menu déroulant.</t>
  </si>
  <si>
    <t>00.4A.01-29</t>
  </si>
  <si>
    <t xml:space="preserve">14.9X.11 </t>
  </si>
  <si>
    <t>14.9X.14</t>
  </si>
  <si>
    <t>33.71.11-18, 33.71.1A-C, 33.71.21-28, 33.71.2A-C</t>
  </si>
  <si>
    <t>33.72.11-18, 33.72.1A</t>
  </si>
  <si>
    <t>37.6A.81, 37.6A.82</t>
  </si>
  <si>
    <t>37.6A.41, 37.6A.42</t>
  </si>
  <si>
    <t>37.8A.11</t>
  </si>
  <si>
    <t>37.8A.21</t>
  </si>
  <si>
    <t>37.8A.22</t>
  </si>
  <si>
    <t>37.8A.31</t>
  </si>
  <si>
    <t>37.8A.41</t>
  </si>
  <si>
    <t>37.8A.99</t>
  </si>
  <si>
    <t>37.8E.11</t>
  </si>
  <si>
    <t>37.8E.12</t>
  </si>
  <si>
    <t>37.8E.21</t>
  </si>
  <si>
    <t>37.8E.22</t>
  </si>
  <si>
    <t>37.8E.31</t>
  </si>
  <si>
    <t>37.8E.99</t>
  </si>
  <si>
    <t>39.79.12 39.78.11</t>
  </si>
  <si>
    <t>39.79.11,  39.79.12,  39.79.13,  39.78.12,  39.78.13,  00.40-48</t>
  </si>
  <si>
    <t>39.79.12,  39.79.19,  39.78.19,  00.40-48</t>
  </si>
  <si>
    <t>39.71.10,  39.71.14,  39.73.20,  39.78.21,  39.78.31,  39.78.3G</t>
  </si>
  <si>
    <t>39.71.11,  39.71.15,  39.73.20,  39.78.22-25,  39.78.26-28,  39.78.32,  39.78.2A-2D,  39.78.3H-3R</t>
  </si>
  <si>
    <t>39.71.13,  39.73.20,  39.78.2E-2F,  39.78.34-38,  39.78.3A-3F</t>
  </si>
  <si>
    <t>39.71.12,  39.78.33</t>
  </si>
  <si>
    <t>39.73.10,  39.78.41</t>
  </si>
  <si>
    <t>39.73.11,  39.78.42-48,  39.78.4A-4C</t>
  </si>
  <si>
    <t>42.81.10-12,  42.81.20-22,  42.81.30-32</t>
  </si>
  <si>
    <t>42.81.40-42,  42.81.50-52,  42.81.60-62</t>
  </si>
  <si>
    <t>I34</t>
  </si>
  <si>
    <t>I35</t>
  </si>
  <si>
    <t>I36</t>
  </si>
  <si>
    <t>I37</t>
  </si>
  <si>
    <t>I38</t>
  </si>
  <si>
    <t>I39</t>
  </si>
  <si>
    <t>51.87.10-12, 51.98.20-21, 51.99.20-21, 51.99.30-31</t>
  </si>
  <si>
    <t>I40</t>
  </si>
  <si>
    <t>51.87.20-22, 51.87.30-32, 51.98.30-35, 51.99.40-45, 51.99.50-55</t>
  </si>
  <si>
    <t>I41</t>
  </si>
  <si>
    <t>I42</t>
  </si>
  <si>
    <t>I43</t>
  </si>
  <si>
    <t>52.95.40, 52.95.41</t>
  </si>
  <si>
    <t>I44</t>
  </si>
  <si>
    <t>52.95.50, 52.95.51</t>
  </si>
  <si>
    <t>I45</t>
  </si>
  <si>
    <t>56.92, 56.93</t>
  </si>
  <si>
    <t>I46</t>
  </si>
  <si>
    <t>57.96, 57.97</t>
  </si>
  <si>
    <t>I47</t>
  </si>
  <si>
    <t>I48</t>
  </si>
  <si>
    <t>I49</t>
  </si>
  <si>
    <t>76.5X.60, 76.5X.61</t>
  </si>
  <si>
    <t>I50</t>
  </si>
  <si>
    <t>I51</t>
  </si>
  <si>
    <t>I52</t>
  </si>
  <si>
    <t>I53</t>
  </si>
  <si>
    <t>84.53.10, 78.50.2F</t>
  </si>
  <si>
    <t>I54</t>
  </si>
  <si>
    <t>84.53.11, 78.50.2G</t>
  </si>
  <si>
    <t>I55</t>
  </si>
  <si>
    <t>84.80.10-11, 84.80.20-21</t>
  </si>
  <si>
    <t>I56</t>
  </si>
  <si>
    <t>I57</t>
  </si>
  <si>
    <t>39.95.31-36 
39.95.41-46</t>
  </si>
  <si>
    <t>39.95.31-36
39.95.41-46</t>
  </si>
  <si>
    <t>39.95.C1-C6
39.95.D1-D5 39.95.D9
39.95.E1-E6</t>
  </si>
  <si>
    <t>39.95.71-76
39.95.81-86
39.95.A1-A6</t>
  </si>
  <si>
    <t>54.98.21-26
54.98.31-36</t>
  </si>
  <si>
    <t>Medi vorhanden?</t>
  </si>
  <si>
    <t>alle Medis auf Mediliste</t>
  </si>
  <si>
    <t>ATC_Code ohne Duplikate</t>
  </si>
  <si>
    <t>Antithrombin III</t>
  </si>
  <si>
    <t>Fibrinogen</t>
  </si>
  <si>
    <t>Faktor VIII Inhibitor</t>
  </si>
  <si>
    <t>Gerinnungsfaktor XIII</t>
  </si>
  <si>
    <t>C1-Esterase-Inhibitor</t>
  </si>
  <si>
    <t>Terlipressin</t>
  </si>
  <si>
    <t>Amphotericin B</t>
  </si>
  <si>
    <t>Voriconazol</t>
  </si>
  <si>
    <t>Posaconazol</t>
  </si>
  <si>
    <t>Caspofungin</t>
  </si>
  <si>
    <t>Anidulafungin</t>
  </si>
  <si>
    <t xml:space="preserve">Telapravir </t>
  </si>
  <si>
    <t>Human-Immunglobulin, polyvalent</t>
  </si>
  <si>
    <t>Human-Immunglobulin gegen Hepatitis-B</t>
  </si>
  <si>
    <t>Human-Immunglobulin gegen Cytomegalovirus</t>
  </si>
  <si>
    <t>Carmustin</t>
  </si>
  <si>
    <t>Cladribin</t>
  </si>
  <si>
    <t>Clofarabin</t>
  </si>
  <si>
    <t>Nelarabin</t>
  </si>
  <si>
    <t>Idarubicin</t>
  </si>
  <si>
    <t>Amsacrin</t>
  </si>
  <si>
    <t>Bortezomib</t>
  </si>
  <si>
    <t xml:space="preserve">Abirateron </t>
  </si>
  <si>
    <t>Antilymphocytäres Immunglobulin (Pferd)</t>
  </si>
  <si>
    <t>Antithymocytäres Immunglobulin (Kaninchen)</t>
  </si>
  <si>
    <t>Dibotermin alfa</t>
  </si>
  <si>
    <t>Etat: 11.11.2014, avec correction du 26.05.2015</t>
  </si>
  <si>
    <t>Erratum: Code ATC pour  Alemtuzumab nouvellement attribué par la WHO. Ancien: L01XC04, Nouveau: L04AA34</t>
  </si>
  <si>
    <t>valable dès 1er janvier 2016</t>
  </si>
  <si>
    <t xml:space="preserve">Liste des médicaments / substances à relever dans la statistique médicale </t>
  </si>
  <si>
    <t xml:space="preserve">Cas de traitement hospitalier en régime pénitentiaire </t>
  </si>
  <si>
    <t xml:space="preserve">Relevé des coûts supplémentaires des soins hospitaliers pour personnes en régime pénitencier </t>
  </si>
  <si>
    <t>Procédure / informations pour remplir le relevé:</t>
  </si>
  <si>
    <t>Clé primaire(Variable 4.6.V01 de la statistique médicale)</t>
  </si>
  <si>
    <t>Composantes de coûts concernées</t>
  </si>
  <si>
    <t>Coûts supplémentaires selon Informations ci-dessus (in CHF)</t>
  </si>
  <si>
    <t xml:space="preserve">- Pour ajouter plus de cas élargissez le tableau correspondant: </t>
  </si>
  <si>
    <t>Transplantations d'organes solides ET médicaments et/ou implants subventionnés</t>
  </si>
  <si>
    <t>Relevé de procédés et/ou substances financés par des tiers</t>
  </si>
  <si>
    <t>Procédure / informations pour remplir le relevé: Transplantations d'organes et/ou produits subventionnés/financés par des tiers</t>
  </si>
  <si>
    <t>CHOP 2016 / Code ATC</t>
  </si>
  <si>
    <t xml:space="preserve"> --&gt; contiennent des coûts de transplantations d'organes financés selon le contrat SVK.</t>
  </si>
  <si>
    <t xml:space="preserve"> --&gt; présentent des coûts incomplets dans certains domaines. Cela concerne surtout les cas où des produits, par ex. des médicaments et implants, sont subventionnées/financés par des tiers. </t>
  </si>
  <si>
    <r>
      <t xml:space="preserve">Insertion de coil(s) 
intracrânien/s (CHOP 39.72.11), 
extracrânien/s (CHOP 39.72.21), 
</t>
    </r>
    <r>
      <rPr>
        <b/>
        <sz val="11"/>
        <color theme="1"/>
        <rFont val="Calibri"/>
        <family val="2"/>
        <scheme val="minor"/>
      </rPr>
      <t xml:space="preserve">rachidien/s (CHOP 39.79.28) </t>
    </r>
    <r>
      <rPr>
        <sz val="11"/>
        <color theme="1"/>
        <rFont val="Calibri"/>
        <family val="2"/>
        <scheme val="minor"/>
      </rPr>
      <t xml:space="preserve">
Coil(s)</t>
    </r>
  </si>
  <si>
    <t>Insertion de valve(s) bronchique(s) par endoscopie</t>
  </si>
  <si>
    <t>Insertion de coils endobronchiques pour réduction de volume pulmonaire</t>
  </si>
  <si>
    <t>Implantation d'un stimulateur diaphragmatique</t>
  </si>
  <si>
    <t>Implantation de ballonnet de contre-pulsation intra-aortique (IABP)</t>
  </si>
  <si>
    <t>Implantation d'un système d'assistance cardiovasculaire, avec pompe, sans fonction d'échange gazeux, intravasculaire (y compris intracardiaque), par voie percutanée (Impella)</t>
  </si>
  <si>
    <r>
      <t xml:space="preserve">Insertion et remplacement d'une ou plusieurs prothèse(s) </t>
    </r>
    <r>
      <rPr>
        <b/>
        <sz val="11"/>
        <color theme="1"/>
        <rFont val="Calibri"/>
        <family val="2"/>
        <scheme val="minor"/>
      </rPr>
      <t>non</t>
    </r>
    <r>
      <rPr>
        <sz val="11"/>
        <color theme="1"/>
        <rFont val="Calibri"/>
        <family val="2"/>
        <scheme val="minor"/>
      </rPr>
      <t xml:space="preserve"> autoexpansible(s) (tube permanent) dans l'oesophage</t>
    </r>
  </si>
  <si>
    <t>Insertion et remplacement d'une ou plusieurs prothèse(s) autoexpansible(s) (tube permanent) dans l'oesophage</t>
  </si>
  <si>
    <r>
      <t xml:space="preserve">Insertion ou remplacement de prothèse </t>
    </r>
    <r>
      <rPr>
        <b/>
        <sz val="11"/>
        <color theme="1"/>
        <rFont val="Calibri"/>
        <family val="2"/>
        <scheme val="minor"/>
      </rPr>
      <t>non</t>
    </r>
    <r>
      <rPr>
        <sz val="11"/>
        <color theme="1"/>
        <rFont val="Calibri"/>
        <family val="2"/>
        <scheme val="minor"/>
      </rPr>
      <t xml:space="preserve"> auto-expansible dans l'estomac</t>
    </r>
  </si>
  <si>
    <r>
      <t xml:space="preserve">Insertion ou remplacement de prothèse </t>
    </r>
    <r>
      <rPr>
        <sz val="11"/>
        <color theme="1"/>
        <rFont val="Calibri"/>
        <family val="2"/>
        <scheme val="minor"/>
      </rPr>
      <t>auto-expansible dans l'estomac</t>
    </r>
  </si>
  <si>
    <r>
      <t xml:space="preserve">Insertion ou remplacement de prothèse </t>
    </r>
    <r>
      <rPr>
        <b/>
        <sz val="11"/>
        <color theme="1"/>
        <rFont val="Calibri"/>
        <family val="2"/>
        <scheme val="minor"/>
      </rPr>
      <t>non</t>
    </r>
    <r>
      <rPr>
        <sz val="11"/>
        <color theme="1"/>
        <rFont val="Calibri"/>
        <family val="2"/>
        <scheme val="minor"/>
      </rPr>
      <t xml:space="preserve"> auto-expansible dans l'intestin</t>
    </r>
  </si>
  <si>
    <r>
      <t xml:space="preserve">Insertion ou remplacement de prothèse </t>
    </r>
    <r>
      <rPr>
        <sz val="11"/>
        <color theme="1"/>
        <rFont val="Calibri"/>
        <family val="2"/>
        <scheme val="minor"/>
      </rPr>
      <t>auto-expansible dans l'intestin</t>
    </r>
  </si>
  <si>
    <t>Insertion ou remplacement de prothèse tubulaire auto-expansible dans l'intestin</t>
  </si>
  <si>
    <r>
      <t xml:space="preserve">Insertion ou remplacement d'une prothèse </t>
    </r>
    <r>
      <rPr>
        <b/>
        <sz val="11"/>
        <color theme="1"/>
        <rFont val="Calibri"/>
        <family val="2"/>
        <scheme val="minor"/>
      </rPr>
      <t>non</t>
    </r>
    <r>
      <rPr>
        <sz val="11"/>
        <color theme="1"/>
        <rFont val="Calibri"/>
        <family val="2"/>
        <scheme val="minor"/>
      </rPr>
      <t xml:space="preserve"> auto-expansible dans le rectum</t>
    </r>
  </si>
  <si>
    <r>
      <t xml:space="preserve">Insertion ou remplacement d'une prothèse </t>
    </r>
    <r>
      <rPr>
        <sz val="11"/>
        <color theme="1"/>
        <rFont val="Calibri"/>
        <family val="2"/>
        <scheme val="minor"/>
      </rPr>
      <t>auto-expansible dans le rectum</t>
    </r>
  </si>
  <si>
    <r>
      <t xml:space="preserve">Insertion ou remplacement d'un ou plusieurs stent(s) (prothèse(s)) </t>
    </r>
    <r>
      <rPr>
        <b/>
        <sz val="11"/>
        <color theme="1"/>
        <rFont val="Calibri"/>
        <family val="2"/>
        <scheme val="minor"/>
      </rPr>
      <t>non</t>
    </r>
    <r>
      <rPr>
        <sz val="11"/>
        <color theme="1"/>
        <rFont val="Calibri"/>
        <family val="2"/>
        <scheme val="minor"/>
      </rPr>
      <t xml:space="preserve"> auto-expansible(s)</t>
    </r>
  </si>
  <si>
    <r>
      <t xml:space="preserve">Insertion ou remplacement d'un ou plusieurs stent(s) (prothèse(s)) </t>
    </r>
    <r>
      <rPr>
        <sz val="11"/>
        <color theme="1"/>
        <rFont val="Calibri"/>
        <family val="2"/>
        <scheme val="minor"/>
      </rPr>
      <t>auto-expansible(s)</t>
    </r>
  </si>
  <si>
    <r>
      <t xml:space="preserve">Insertion ou remplacement de sonde (stent) </t>
    </r>
    <r>
      <rPr>
        <b/>
        <sz val="11"/>
        <color theme="1"/>
        <rFont val="Calibri"/>
        <family val="2"/>
        <scheme val="minor"/>
      </rPr>
      <t>non</t>
    </r>
    <r>
      <rPr>
        <sz val="11"/>
        <color theme="1"/>
        <rFont val="Calibri"/>
        <family val="2"/>
        <scheme val="minor"/>
      </rPr>
      <t xml:space="preserve"> auto-expansible dans le canal pancréatique</t>
    </r>
  </si>
  <si>
    <r>
      <t xml:space="preserve">Insertion ou remplacement de sonde (stent) </t>
    </r>
    <r>
      <rPr>
        <sz val="11"/>
        <color theme="1"/>
        <rFont val="Calibri"/>
        <family val="2"/>
        <scheme val="minor"/>
      </rPr>
      <t>auto-expansible dans le canal pancréatique</t>
    </r>
  </si>
  <si>
    <r>
      <t xml:space="preserve">Insertion ou remplacement de stent (prothèse) </t>
    </r>
    <r>
      <rPr>
        <b/>
        <sz val="11"/>
        <color theme="1"/>
        <rFont val="Calibri"/>
        <family val="2"/>
        <scheme val="minor"/>
      </rPr>
      <t>non</t>
    </r>
    <r>
      <rPr>
        <sz val="11"/>
        <color theme="1"/>
        <rFont val="Calibri"/>
        <family val="2"/>
        <scheme val="minor"/>
      </rPr>
      <t xml:space="preserve"> auto-expansible dans le canal pancréatique</t>
    </r>
  </si>
  <si>
    <r>
      <t xml:space="preserve">Insertion ou remplacement de stent (prothèse) </t>
    </r>
    <r>
      <rPr>
        <sz val="11"/>
        <color theme="1"/>
        <rFont val="Calibri"/>
        <family val="2"/>
        <scheme val="minor"/>
      </rPr>
      <t>auto-expansible dans le canal pancréatique</t>
    </r>
  </si>
  <si>
    <t>Implantation ou remplacement de stimulateur urétéral électronique</t>
  </si>
  <si>
    <t>Implantation ou remplacement de stimulateur vésical électronique</t>
  </si>
  <si>
    <t>Insertion ou remplacement de prothèse de pénis, non gonflable</t>
  </si>
  <si>
    <t>Insertion ou remplacement de prothèse gonflable du pénis</t>
  </si>
  <si>
    <t>Implantation ou remplacement d'endoprothèse dans l'articulation temporo-mandibulaire [L]</t>
  </si>
  <si>
    <t>Implantation d'endoprothèse dans l'articulation temporo-mandibulaire [L]</t>
  </si>
  <si>
    <t>Implantation d'une endoprothèse totale d'articulation temporo-mandibulaire avec des composants CAD-CAM [CAO/FAO]</t>
  </si>
  <si>
    <t>Remplacement de corps vertébral par implant</t>
  </si>
  <si>
    <r>
      <t xml:space="preserve">Implantation de dispositif interne d'allongement ou de transport osseux, système </t>
    </r>
    <r>
      <rPr>
        <b/>
        <sz val="11"/>
        <color theme="1"/>
        <rFont val="Calibri"/>
        <family val="2"/>
        <scheme val="minor"/>
      </rPr>
      <t>non</t>
    </r>
    <r>
      <rPr>
        <sz val="11"/>
        <color theme="1"/>
        <rFont val="Calibri"/>
        <family val="2"/>
        <scheme val="minor"/>
      </rPr>
      <t xml:space="preserve"> motorisé</t>
    </r>
  </si>
  <si>
    <r>
      <t xml:space="preserve">Implantation de dispositif interne d'allongement ou de transport osseux, système </t>
    </r>
    <r>
      <rPr>
        <sz val="11"/>
        <color theme="1"/>
        <rFont val="Calibri"/>
        <family val="2"/>
        <scheme val="minor"/>
      </rPr>
      <t>motorisé</t>
    </r>
  </si>
  <si>
    <t>Insertion ou remplacement de spacer(s) interépineux</t>
  </si>
  <si>
    <t>Embolisation sélective de vaisseaux intracrâniens par des stents utilisés comme flow-diverter</t>
  </si>
  <si>
    <t>Relevé détaillé 2017 (Données 2016)</t>
  </si>
  <si>
    <t>Explications des implants</t>
  </si>
  <si>
    <t>- Veuillez ne remplir que le registre  "Implants - Schéma produits".</t>
  </si>
  <si>
    <t xml:space="preserve">- Le tableau ci-dessous peut être filtré ou trié selon "Numéro", "CHOP 2016" et/ou "désignation". </t>
  </si>
  <si>
    <t>- Le tableau sert comme moyen auxiliaire pour expliquer des codes CHOP en particulier.</t>
  </si>
  <si>
    <t xml:space="preserve">Implantation de prothèse épirétinienne [L] </t>
  </si>
  <si>
    <t>Implantation de prothèse sous-rétinienne [L]</t>
  </si>
  <si>
    <t>Implantation de pacemaker à chambre unique</t>
  </si>
  <si>
    <t>Implantation de pacemaker à double chambre,
sans stimulation antitachycardique</t>
  </si>
  <si>
    <t>Implantation de pacemaker à double chambre,
avec stimulation antitachycardique</t>
  </si>
  <si>
    <t>Implantation de pacemaker à resynchronisation (CRT-P)</t>
  </si>
  <si>
    <t>Implantation de pacemaker transveineux sans sonde</t>
  </si>
  <si>
    <t>Implantation de pacemaker permanent, autre</t>
  </si>
  <si>
    <t>Implantation d’un défibrillateur à chambre unique</t>
  </si>
  <si>
    <t>Implantation d’un défibrillateur à double chambre</t>
  </si>
  <si>
    <t>Implantation de défibrillateur à resynchronisation (CRT-D)</t>
  </si>
  <si>
    <t>Implantation de défibrillateur à chambre unique avec capteur auriculaire</t>
  </si>
  <si>
    <t>Implantation d’un système sous-cutané de défibrillation</t>
  </si>
  <si>
    <t>Implantation de cardioverteur ou défibrillateur, autre</t>
  </si>
  <si>
    <r>
      <t xml:space="preserve">Implantation endovasculaire de greffe vaisseaux du bassin, </t>
    </r>
    <r>
      <rPr>
        <b/>
        <sz val="11"/>
        <color theme="1"/>
        <rFont val="Calibri"/>
        <family val="2"/>
        <scheme val="minor"/>
      </rPr>
      <t xml:space="preserve">sans </t>
    </r>
    <r>
      <rPr>
        <sz val="11"/>
        <color theme="1"/>
        <rFont val="Calibri"/>
        <family val="2"/>
        <scheme val="minor"/>
      </rPr>
      <t>fenestration ni bras latéral</t>
    </r>
  </si>
  <si>
    <t xml:space="preserve">Implantation endovasculaire de greffe vaisseaux du bassin, prothèse tubulaire iliaque, avec bras latéral ou fenestration </t>
  </si>
  <si>
    <t>Implantation endovasculaire de greffe vaisseaux du bassin, autre</t>
  </si>
  <si>
    <t>Implantation endovasculaire d'une greffe dans l'aorte abdominale,
aorto-iliaque, sans fenestration ni bras latéral, prothèse tubulaire iliaque</t>
  </si>
  <si>
    <t>Implantation endovasculaire d'une greffe dans l'aorte abdominale,
prothèse de bifurcation aorto-biiliaque, avec fenestration ou bras
latéral</t>
  </si>
  <si>
    <t>Implantation endovasculaire d'une greffe dans l'aorte abdominale,
prothèse de bifurcation aorto-biiliaque, sans fenestration ou bras
latéral</t>
  </si>
  <si>
    <t>Implantation endovasculaire d'une greffe dans l'aorte abdominale,
prothèse tubulaire, avec fenestration ou bras
latéral</t>
  </si>
  <si>
    <t>Explication des procédés onéreux</t>
  </si>
  <si>
    <r>
      <t xml:space="preserve">Radiothérapie intravasculaire sélective (SIRT) 
</t>
    </r>
    <r>
      <rPr>
        <b/>
        <sz val="11"/>
        <color theme="1"/>
        <rFont val="Calibri"/>
        <family val="2"/>
        <scheme val="minor"/>
      </rPr>
      <t>Unité: prix  pour les microsphéres marquées</t>
    </r>
  </si>
  <si>
    <t>Assistance hépatique extracorporelle
Dialyse hépatique</t>
  </si>
  <si>
    <t>Aquaphérèse</t>
  </si>
  <si>
    <t>CHOP 2016:</t>
  </si>
  <si>
    <t>Kommentar</t>
  </si>
  <si>
    <t>Implants - Schéma produits</t>
  </si>
  <si>
    <t>- Veuillez ne remplir que le registre "Implants-schéma produits".</t>
  </si>
  <si>
    <t>- Pour saisir d’autres produits, veuillez étendre le tableau correspondant:</t>
  </si>
  <si>
    <t>Implantation endovasculaire d'une greffe dans l'aorte abdominale,
prothèse tubulaire, avec une ou plusieures fenestrations OU  avec un ou plusieurs bras latéraux et fenestrations en combinaison.</t>
  </si>
  <si>
    <t>Implantation endovasculaire d'une greffe dans l'aorte abdominale, prothèse tubulaire avec une ou plusieures fenestrations ou bras latéraux , OU avec une ou plusieures fenestrations ou bras latéraux en combinaison.</t>
  </si>
  <si>
    <r>
      <t xml:space="preserve">Insertion de coil(s) 
</t>
    </r>
    <r>
      <rPr>
        <b/>
        <sz val="11"/>
        <color theme="1"/>
        <rFont val="Calibri"/>
        <family val="2"/>
        <scheme val="minor"/>
      </rPr>
      <t>périphérique/s</t>
    </r>
    <r>
      <rPr>
        <sz val="11"/>
        <color theme="1"/>
        <rFont val="Calibri"/>
        <family val="2"/>
        <scheme val="minor"/>
      </rPr>
      <t xml:space="preserve"> </t>
    </r>
    <r>
      <rPr>
        <b/>
        <sz val="11"/>
        <color theme="1"/>
        <rFont val="Calibri"/>
        <family val="2"/>
        <scheme val="minor"/>
      </rPr>
      <t xml:space="preserve">(CHOP 39.79.21-27, CHOP 39.79.29) </t>
    </r>
  </si>
  <si>
    <t>Relevé des prix des produits sanguins sur la base de codes CHOP sélectionnés</t>
  </si>
  <si>
    <t>T24B</t>
  </si>
  <si>
    <t>T25B</t>
  </si>
  <si>
    <t>T27</t>
  </si>
  <si>
    <r>
      <t>- Pour les procédés T24 et T25 veuillez prendre en compte les indications pour les</t>
    </r>
    <r>
      <rPr>
        <b/>
        <sz val="11"/>
        <color theme="1"/>
        <rFont val="Calibri"/>
        <family val="2"/>
        <scheme val="minor"/>
      </rPr>
      <t xml:space="preserve"> nourrissons</t>
    </r>
    <r>
      <rPr>
        <sz val="11"/>
        <color theme="1"/>
        <rFont val="Calibri"/>
        <family val="2"/>
        <scheme val="minor"/>
      </rPr>
      <t xml:space="preserve"> (T24</t>
    </r>
    <r>
      <rPr>
        <b/>
        <sz val="11"/>
        <color theme="1"/>
        <rFont val="Calibri"/>
        <family val="2"/>
        <scheme val="minor"/>
      </rPr>
      <t>B</t>
    </r>
    <r>
      <rPr>
        <sz val="11"/>
        <color theme="1"/>
        <rFont val="Calibri"/>
        <family val="2"/>
        <scheme val="minor"/>
      </rPr>
      <t xml:space="preserve"> et T25</t>
    </r>
    <r>
      <rPr>
        <b/>
        <sz val="11"/>
        <color theme="1"/>
        <rFont val="Calibri"/>
        <family val="2"/>
        <scheme val="minor"/>
      </rPr>
      <t>B</t>
    </r>
    <r>
      <rPr>
        <sz val="11"/>
        <color theme="1"/>
        <rFont val="Calibri"/>
        <family val="2"/>
        <scheme val="minor"/>
      </rPr>
      <t>).</t>
    </r>
  </si>
  <si>
    <t>Procédure / informations pour remplir le schéma détaillé: Produits sanguins</t>
  </si>
  <si>
    <t>Hémodialyse pour l'élimination de protéines de
masse moléculaire jusquà 60000, intermittente prolongée</t>
  </si>
  <si>
    <t xml:space="preserve">- En cas de différences entre les prix unitaires pour l’année de données 2016, veuillez indiquer le prix le plus avantageux pour chaque produit. </t>
  </si>
  <si>
    <t>Dialyse péritonéale continue, non assistée par 
une machine (CAPD)</t>
  </si>
  <si>
    <t>Procédure / informations pour remplir le schéma détaillé:</t>
  </si>
  <si>
    <r>
      <t xml:space="preserve">- Dans la mesure du possible, pour </t>
    </r>
    <r>
      <rPr>
        <b/>
        <sz val="11"/>
        <color theme="1"/>
        <rFont val="Calibri"/>
        <family val="2"/>
        <scheme val="minor"/>
      </rPr>
      <t>tous</t>
    </r>
    <r>
      <rPr>
        <sz val="11"/>
        <color theme="1"/>
        <rFont val="Calibri"/>
        <family val="2"/>
        <scheme val="minor"/>
      </rPr>
      <t xml:space="preserve"> les procédés onéreux utilisés pour l’année de données 2016 en secteur stationnaire, veuillez indiquer les coûts correspondants, en</t>
    </r>
    <r>
      <rPr>
        <b/>
        <sz val="11"/>
        <color theme="1"/>
        <rFont val="Calibri"/>
        <family val="2"/>
        <scheme val="minor"/>
      </rPr>
      <t xml:space="preserve"> francs suisses</t>
    </r>
    <r>
      <rPr>
        <sz val="11"/>
        <color theme="1"/>
        <rFont val="Calibri"/>
        <family val="2"/>
        <scheme val="minor"/>
      </rPr>
      <t>.</t>
    </r>
  </si>
  <si>
    <t>- Le registre  "procédés onéreux - annexe" sert d'outil pour la dénomination/marquage des codes CHOP en particulier.</t>
  </si>
  <si>
    <t>  --&gt; Sont considérés comme frais fixes les frais indépendants de la durée du procédé, à savoir tous les frais de montage, de démontage et d’entretien des appareils nécessaires, ainsi que le matériel utilisé à chaque intervention</t>
  </si>
  <si>
    <t xml:space="preserve">  --&gt; Avec un clic sur le symbole          sur le bord de gauche</t>
  </si>
  <si>
    <t xml:space="preserve">  --&gt; Avec un clic dans le menu sous "Données - afficher détails"</t>
  </si>
  <si>
    <r>
      <t xml:space="preserve">- Pour </t>
    </r>
    <r>
      <rPr>
        <u/>
        <sz val="11"/>
        <color theme="1"/>
        <rFont val="Calibri"/>
        <family val="2"/>
        <scheme val="minor"/>
      </rPr>
      <t>afficher et modifier</t>
    </r>
    <r>
      <rPr>
        <sz val="11"/>
        <color theme="1"/>
        <rFont val="Calibri"/>
        <family val="2"/>
        <scheme val="minor"/>
      </rPr>
      <t xml:space="preserve"> les schémas en particule cliquer sur le groupe correspondant au procédé choisi.</t>
    </r>
  </si>
  <si>
    <t>Reconstruction complexe de la colonne vertébrale (p.ex. scoliose) par implantation de growing rods</t>
  </si>
  <si>
    <t>78.41.30</t>
  </si>
  <si>
    <t>78.49.72</t>
  </si>
  <si>
    <t>I58</t>
  </si>
  <si>
    <t>I59</t>
  </si>
  <si>
    <t>Autres réparations ou opérations plastiques osseuses, clavicule, omoplate, côtes et sternum, Implantation VEPTR (vertical expandable prosthetic titanium rib)</t>
  </si>
  <si>
    <r>
      <t xml:space="preserve">- Veuillez prendre note de la </t>
    </r>
    <r>
      <rPr>
        <sz val="11"/>
        <color rgb="FFFF0000"/>
        <rFont val="Calibri"/>
        <family val="2"/>
        <scheme val="minor"/>
      </rPr>
      <t>date limite</t>
    </r>
    <r>
      <rPr>
        <sz val="11"/>
        <color theme="1"/>
        <rFont val="Calibri"/>
        <family val="2"/>
        <scheme val="minor"/>
      </rPr>
      <t xml:space="preserve">  du </t>
    </r>
    <r>
      <rPr>
        <sz val="11"/>
        <color rgb="FFFF0000"/>
        <rFont val="Calibri"/>
        <family val="2"/>
        <scheme val="minor"/>
      </rPr>
      <t>15.06.2017</t>
    </r>
    <r>
      <rPr>
        <sz val="11"/>
        <color theme="1"/>
        <rFont val="Calibri"/>
        <family val="2"/>
        <scheme val="minor"/>
      </rPr>
      <t xml:space="preserve">  pour la livraison du relevé .</t>
    </r>
  </si>
  <si>
    <t>031 / 544 12 29</t>
  </si>
  <si>
    <t>031/ 310 05 59</t>
  </si>
  <si>
    <r>
      <t xml:space="preserve">- </t>
    </r>
    <r>
      <rPr>
        <b/>
        <sz val="11"/>
        <color theme="1"/>
        <rFont val="Calibri"/>
        <family val="2"/>
        <scheme val="minor"/>
      </rPr>
      <t>Attention</t>
    </r>
    <r>
      <rPr>
        <sz val="11"/>
        <color theme="1"/>
        <rFont val="Calibri"/>
        <family val="2"/>
        <scheme val="minor"/>
      </rPr>
      <t xml:space="preserve">: les prix à l’unité affichés sont </t>
    </r>
    <r>
      <rPr>
        <b/>
        <sz val="11"/>
        <color theme="1"/>
        <rFont val="Calibri"/>
        <family val="2"/>
        <scheme val="minor"/>
      </rPr>
      <t>automatiquement convertis dans l’unité exigée par SwissDRG</t>
    </r>
    <r>
      <rPr>
        <sz val="11"/>
        <color theme="1"/>
        <rFont val="Calibri"/>
        <family val="2"/>
        <scheme val="minor"/>
      </rPr>
      <t xml:space="preserve"> (ce qui peut faire une différence par rapport à l’unité des médicaments).</t>
    </r>
  </si>
  <si>
    <t xml:space="preserve">- Veuillez indiquer tous les médicaments utilisés pour l’année de données 2016 en secteur stationnaire, conformément à la liste de la  Statistique médicale indiquant les médicaments/substances à relever, </t>
  </si>
  <si>
    <r>
      <t xml:space="preserve">  du médicament, TVA </t>
    </r>
    <r>
      <rPr>
        <b/>
        <sz val="11"/>
        <color theme="1"/>
        <rFont val="Calibri"/>
        <family val="2"/>
        <scheme val="minor"/>
      </rPr>
      <t>incluse,</t>
    </r>
    <r>
      <rPr>
        <sz val="11"/>
        <color theme="1"/>
        <rFont val="Calibri"/>
        <family val="2"/>
        <scheme val="minor"/>
      </rPr>
      <t xml:space="preserve"> après </t>
    </r>
    <r>
      <rPr>
        <b/>
        <sz val="11"/>
        <color theme="1"/>
        <rFont val="Calibri"/>
        <family val="2"/>
        <scheme val="minor"/>
      </rPr>
      <t>déduction</t>
    </r>
    <r>
      <rPr>
        <sz val="11"/>
        <color theme="1"/>
        <rFont val="Calibri"/>
        <family val="2"/>
        <scheme val="minor"/>
      </rPr>
      <t xml:space="preserve"> des rabais, escomptes et </t>
    </r>
    <r>
      <rPr>
        <u/>
        <sz val="11"/>
        <color theme="1"/>
        <rFont val="Calibri"/>
        <family val="2"/>
        <scheme val="minor"/>
      </rPr>
      <t>primes</t>
    </r>
    <r>
      <rPr>
        <sz val="11"/>
        <color theme="1"/>
        <rFont val="Calibri"/>
        <family val="2"/>
        <scheme val="minor"/>
      </rPr>
      <t xml:space="preserve">. Les frais de transport, de stockage, de préparation, des pharmacies externes etc. </t>
    </r>
    <r>
      <rPr>
        <b/>
        <sz val="11"/>
        <color theme="1"/>
        <rFont val="Calibri"/>
        <family val="2"/>
        <scheme val="minor"/>
      </rPr>
      <t>ne</t>
    </r>
    <r>
      <rPr>
        <sz val="11"/>
        <color theme="1"/>
        <rFont val="Calibri"/>
        <family val="2"/>
        <scheme val="minor"/>
      </rPr>
      <t xml:space="preserve"> </t>
    </r>
    <r>
      <rPr>
        <b/>
        <sz val="11"/>
        <color theme="1"/>
        <rFont val="Calibri"/>
        <family val="2"/>
        <scheme val="minor"/>
      </rPr>
      <t>doivent</t>
    </r>
    <r>
      <rPr>
        <sz val="11"/>
        <color theme="1"/>
        <rFont val="Calibri"/>
        <family val="2"/>
        <scheme val="minor"/>
      </rPr>
      <t xml:space="preserve"> </t>
    </r>
    <r>
      <rPr>
        <b/>
        <sz val="11"/>
        <color theme="1"/>
        <rFont val="Calibri"/>
        <family val="2"/>
        <scheme val="minor"/>
      </rPr>
      <t>pas</t>
    </r>
    <r>
      <rPr>
        <sz val="11"/>
        <color theme="1"/>
        <rFont val="Calibri"/>
        <family val="2"/>
        <scheme val="minor"/>
      </rPr>
      <t xml:space="preserve"> être comptabilisés.</t>
    </r>
  </si>
  <si>
    <t>- Le registre "Implants-annexe" sert comme moyen auxiliaire pour la dénomination de codes CHOP particuliers.</t>
  </si>
  <si>
    <t>- En cas de différences entre les prix unitaires pour un même produit, pour l’année de données 2016, veuillez indiquer le prix d’achat le plus avantageux.</t>
  </si>
  <si>
    <r>
      <t xml:space="preserve">  TVA </t>
    </r>
    <r>
      <rPr>
        <b/>
        <sz val="11"/>
        <color theme="1"/>
        <rFont val="Calibri"/>
        <family val="2"/>
        <scheme val="minor"/>
      </rPr>
      <t>incluse</t>
    </r>
    <r>
      <rPr>
        <sz val="11"/>
        <color theme="1"/>
        <rFont val="Calibri"/>
        <family val="2"/>
        <scheme val="minor"/>
      </rPr>
      <t xml:space="preserve">, après </t>
    </r>
    <r>
      <rPr>
        <b/>
        <sz val="11"/>
        <color theme="1"/>
        <rFont val="Calibri"/>
        <family val="2"/>
        <scheme val="minor"/>
      </rPr>
      <t>déduction</t>
    </r>
    <r>
      <rPr>
        <sz val="11"/>
        <color theme="1"/>
        <rFont val="Calibri"/>
        <family val="2"/>
        <scheme val="minor"/>
      </rPr>
      <t xml:space="preserve"> des rabais escomptes, et </t>
    </r>
    <r>
      <rPr>
        <u/>
        <sz val="11"/>
        <color theme="1"/>
        <rFont val="Calibri"/>
        <family val="2"/>
        <scheme val="minor"/>
      </rPr>
      <t>primes</t>
    </r>
    <r>
      <rPr>
        <sz val="11"/>
        <color theme="1"/>
        <rFont val="Calibri"/>
        <family val="2"/>
        <scheme val="minor"/>
      </rPr>
      <t xml:space="preserve">. Les frais de transport, de stockage, de traitement, ceux du matériel médical complémentaire, etc. </t>
    </r>
    <r>
      <rPr>
        <b/>
        <sz val="11"/>
        <color theme="1"/>
        <rFont val="Calibri"/>
        <family val="2"/>
        <scheme val="minor"/>
      </rPr>
      <t>ne doivent pas</t>
    </r>
    <r>
      <rPr>
        <sz val="11"/>
        <color theme="1"/>
        <rFont val="Calibri"/>
        <family val="2"/>
        <scheme val="minor"/>
      </rPr>
      <t xml:space="preserve"> être comptabilisés.</t>
    </r>
  </si>
  <si>
    <t xml:space="preserve">- Pour les notes ou explications, veuillez utiliser la colonne «Commentaire».
</t>
  </si>
  <si>
    <r>
      <t xml:space="preserve">- Quand il y a plusieurs produits par catégorie, le prix moyen se calcule </t>
    </r>
    <r>
      <rPr>
        <b/>
        <sz val="11"/>
        <color theme="1"/>
        <rFont val="Calibri"/>
        <family val="2"/>
        <scheme val="minor"/>
      </rPr>
      <t>automatiquement</t>
    </r>
    <r>
      <rPr>
        <sz val="11"/>
        <color theme="1"/>
        <rFont val="Calibri"/>
        <family val="2"/>
        <scheme val="minor"/>
      </rPr>
      <t>.</t>
    </r>
  </si>
  <si>
    <t xml:space="preserve">  Pour les montants comptabilisés en monnaie étrangère, veuillez utiliser les cours moyen annuel de la rubrique «Cours annuel moyen».</t>
  </si>
  <si>
    <r>
      <t xml:space="preserve">- Pour </t>
    </r>
    <r>
      <rPr>
        <b/>
        <sz val="11"/>
        <color theme="1"/>
        <rFont val="Calibri"/>
        <family val="2"/>
        <scheme val="minor"/>
      </rPr>
      <t>tous</t>
    </r>
    <r>
      <rPr>
        <sz val="11"/>
        <color theme="1"/>
        <rFont val="Calibri"/>
        <family val="2"/>
        <scheme val="minor"/>
      </rPr>
      <t xml:space="preserve"> les implants utilisés pour l’année de données 2016 en secteur stationnaire, selon la liste ci-après, veuillez indiquer les prix coûtants (PC) par unité, en francs suisses, pour chaque produit. </t>
    </r>
  </si>
  <si>
    <r>
      <t xml:space="preserve">--&gt; Cliquer dans la ligne </t>
    </r>
    <r>
      <rPr>
        <b/>
        <sz val="11"/>
        <color theme="1"/>
        <rFont val="Calibri"/>
        <family val="2"/>
        <scheme val="minor"/>
      </rPr>
      <t>de résultat</t>
    </r>
    <r>
      <rPr>
        <sz val="11"/>
        <color theme="1"/>
        <rFont val="Calibri"/>
        <family val="2"/>
        <scheme val="minor"/>
      </rPr>
      <t xml:space="preserve"> du tableau, marquer </t>
    </r>
    <r>
      <rPr>
        <u/>
        <sz val="11"/>
        <color theme="1"/>
        <rFont val="Calibri"/>
        <family val="2"/>
        <scheme val="minor"/>
      </rPr>
      <t>toute</t>
    </r>
    <r>
      <rPr>
        <sz val="11"/>
        <color theme="1"/>
        <rFont val="Calibri"/>
        <family val="2"/>
        <scheme val="minor"/>
      </rPr>
      <t xml:space="preserve"> la ligne et appliquer la combinaison de touche "CTRL &amp; +"  ou "STRG &amp; +".</t>
    </r>
  </si>
  <si>
    <r>
      <t xml:space="preserve">- Pour les procédés </t>
    </r>
    <r>
      <rPr>
        <u/>
        <sz val="11"/>
        <color theme="1"/>
        <rFont val="Calibri"/>
        <family val="2"/>
        <scheme val="minor"/>
      </rPr>
      <t>T1-9</t>
    </r>
    <r>
      <rPr>
        <sz val="11"/>
        <color theme="1"/>
        <rFont val="Calibri"/>
        <family val="2"/>
        <scheme val="minor"/>
      </rPr>
      <t xml:space="preserve">, les frais fixes </t>
    </r>
    <r>
      <rPr>
        <b/>
        <sz val="11"/>
        <color theme="1"/>
        <rFont val="Calibri"/>
        <family val="2"/>
        <scheme val="minor"/>
      </rPr>
      <t>et</t>
    </r>
    <r>
      <rPr>
        <sz val="11"/>
        <color theme="1"/>
        <rFont val="Calibri"/>
        <family val="2"/>
        <scheme val="minor"/>
      </rPr>
      <t xml:space="preserve"> variables sont relevés  :</t>
    </r>
  </si>
  <si>
    <t>  --&gt; Sont considérés comme frais variables les frais dépendant de la durée du procédé, à savoir les frais réitérés chaque heure du procédé (ex. amortissement des appareils, frais de personnel, etc.), hors frais généraux.</t>
  </si>
  <si>
    <r>
      <t xml:space="preserve">- Veuillez respecter les </t>
    </r>
    <r>
      <rPr>
        <b/>
        <sz val="11"/>
        <color theme="1"/>
        <rFont val="Calibri"/>
        <family val="2"/>
        <scheme val="minor"/>
      </rPr>
      <t>unités requises</t>
    </r>
    <r>
      <rPr>
        <sz val="11"/>
        <color theme="1"/>
        <rFont val="Calibri"/>
        <family val="2"/>
        <scheme val="minor"/>
      </rPr>
      <t>.</t>
    </r>
  </si>
  <si>
    <r>
      <t xml:space="preserve">- Ne remplir que les cases marqués en </t>
    </r>
    <r>
      <rPr>
        <b/>
        <sz val="11"/>
        <color theme="1"/>
        <rFont val="Calibri"/>
        <family val="2"/>
        <scheme val="minor"/>
      </rPr>
      <t>jaune,</t>
    </r>
    <r>
      <rPr>
        <sz val="11"/>
        <color theme="1"/>
        <rFont val="Calibri"/>
        <family val="2"/>
        <scheme val="minor"/>
      </rPr>
      <t xml:space="preserve"> les cases en </t>
    </r>
    <r>
      <rPr>
        <u/>
        <sz val="11"/>
        <color theme="1"/>
        <rFont val="Calibri"/>
        <family val="2"/>
        <scheme val="minor"/>
      </rPr>
      <t>orange</t>
    </r>
    <r>
      <rPr>
        <sz val="11"/>
        <color theme="1"/>
        <rFont val="Calibri"/>
        <family val="2"/>
        <scheme val="minor"/>
      </rPr>
      <t xml:space="preserve"> sont calculées automatiquement. </t>
    </r>
  </si>
  <si>
    <t>Procédure / informations pour remplir le relevé: cœurs artificiels</t>
  </si>
  <si>
    <r>
      <t xml:space="preserve">- Pour tous les cœurs artificiels utilisés pour l’année de données 2016, veuillez indiquer les prix coûtants (PC) par composant, en </t>
    </r>
    <r>
      <rPr>
        <b/>
        <sz val="11"/>
        <color theme="1"/>
        <rFont val="Calibri"/>
        <family val="2"/>
        <scheme val="minor"/>
      </rPr>
      <t>francs suisses</t>
    </r>
    <r>
      <rPr>
        <sz val="11"/>
        <color theme="1"/>
        <rFont val="Calibri"/>
        <family val="2"/>
        <scheme val="minor"/>
      </rPr>
      <t>.</t>
    </r>
  </si>
  <si>
    <r>
      <t xml:space="preserve">- Les prix coûtants (PC) par composant correspondent au prix d’achat des différents composants d’un cœur artificiel, TVA </t>
    </r>
    <r>
      <rPr>
        <b/>
        <sz val="11"/>
        <color theme="1"/>
        <rFont val="Calibri"/>
        <family val="2"/>
        <scheme val="minor"/>
      </rPr>
      <t>incluse</t>
    </r>
    <r>
      <rPr>
        <sz val="11"/>
        <color theme="1"/>
        <rFont val="Calibri"/>
        <family val="2"/>
        <scheme val="minor"/>
      </rPr>
      <t xml:space="preserve">, après </t>
    </r>
    <r>
      <rPr>
        <b/>
        <sz val="11"/>
        <color theme="1"/>
        <rFont val="Calibri"/>
        <family val="2"/>
        <scheme val="minor"/>
      </rPr>
      <t>déduction</t>
    </r>
    <r>
      <rPr>
        <sz val="11"/>
        <color theme="1"/>
        <rFont val="Calibri"/>
        <family val="2"/>
        <scheme val="minor"/>
      </rPr>
      <t xml:space="preserve"> des rabais, escomptes et </t>
    </r>
    <r>
      <rPr>
        <u/>
        <sz val="11"/>
        <color theme="1"/>
        <rFont val="Calibri"/>
        <family val="2"/>
        <scheme val="minor"/>
      </rPr>
      <t>primes</t>
    </r>
    <r>
      <rPr>
        <sz val="11"/>
        <color theme="1"/>
        <rFont val="Calibri"/>
        <family val="2"/>
        <scheme val="minor"/>
      </rPr>
      <t xml:space="preserve">. </t>
    </r>
  </si>
  <si>
    <r>
      <t xml:space="preserve">- Dans la mesure du possible, pour </t>
    </r>
    <r>
      <rPr>
        <b/>
        <sz val="11"/>
        <color theme="1"/>
        <rFont val="Calibri"/>
        <family val="2"/>
        <scheme val="minor"/>
      </rPr>
      <t>tous</t>
    </r>
    <r>
      <rPr>
        <sz val="11"/>
        <color theme="1"/>
        <rFont val="Calibri"/>
        <family val="2"/>
        <scheme val="minor"/>
      </rPr>
      <t xml:space="preserve"> les produits sanguins utilisés pour l’année de données 2016 en secteur stationnaire, veuillez indiquer les coûts correspondants, en </t>
    </r>
    <r>
      <rPr>
        <b/>
        <sz val="11"/>
        <color theme="1"/>
        <rFont val="Calibri"/>
        <family val="2"/>
        <scheme val="minor"/>
      </rPr>
      <t>francs suisses</t>
    </r>
    <r>
      <rPr>
        <sz val="11"/>
        <color theme="1"/>
        <rFont val="Calibri"/>
        <family val="2"/>
        <scheme val="minor"/>
      </rPr>
      <t xml:space="preserve">. </t>
    </r>
  </si>
  <si>
    <t xml:space="preserve">- Le tableau peut être filtré/trié selon les critères «Numéro», «CHOP 2016» et/ou «Procédé». </t>
  </si>
  <si>
    <r>
      <t xml:space="preserve">- Veuillez relever </t>
    </r>
    <r>
      <rPr>
        <b/>
        <sz val="11"/>
        <color theme="1"/>
        <rFont val="Calibri"/>
        <family val="2"/>
        <scheme val="minor"/>
      </rPr>
      <t>tous</t>
    </r>
    <r>
      <rPr>
        <sz val="11"/>
        <color theme="1"/>
        <rFont val="Calibri"/>
        <family val="2"/>
        <scheme val="minor"/>
      </rPr>
      <t xml:space="preserve"> les cas de traitement hospitalier en régime pénitentiaire de l'année 2016  et qui présentent des</t>
    </r>
    <r>
      <rPr>
        <b/>
        <sz val="11"/>
        <color theme="1"/>
        <rFont val="Calibri"/>
        <family val="2"/>
        <scheme val="minor"/>
      </rPr>
      <t xml:space="preserve"> coûts supplémentaires</t>
    </r>
    <r>
      <rPr>
        <sz val="11"/>
        <color theme="1"/>
        <rFont val="Calibri"/>
        <family val="2"/>
        <scheme val="minor"/>
      </rPr>
      <t xml:space="preserve"> occasionnés par le régime pénitencier. </t>
    </r>
  </si>
  <si>
    <t>- Pour les notes ou explications, veuillez utiliser la colonne «Commentaire».</t>
  </si>
  <si>
    <r>
      <t xml:space="preserve">- Il est à noter que ces coûts supplémentaires </t>
    </r>
    <r>
      <rPr>
        <b/>
        <sz val="11"/>
        <color theme="1"/>
        <rFont val="Calibri"/>
        <family val="2"/>
        <scheme val="minor"/>
      </rPr>
      <t>ne sont pas</t>
    </r>
    <r>
      <rPr>
        <sz val="11"/>
        <color theme="1"/>
        <rFont val="Calibri"/>
        <family val="2"/>
        <scheme val="minor"/>
      </rPr>
      <t xml:space="preserve"> couverts par l'assurance maladie obligatoire (OKO).</t>
    </r>
  </si>
  <si>
    <t xml:space="preserve"> --&gt; Cliquer dans un champ quelconque du tableau, marquer  toute la ligne et appliquer la combinaison de touche "CTRL &amp; +"  ou "STRG &amp; +".</t>
  </si>
  <si>
    <t xml:space="preserve"> --&gt; Si vous sélectionner le premier champ marqué en jaune, il vous faut cliquer à gauche sur le symbole du pinceau des «options à insérer » </t>
  </si>
  <si>
    <t xml:space="preserve">       et choisir «  même format que le champ dessous ».</t>
  </si>
  <si>
    <r>
      <t xml:space="preserve">- Veuillez relever </t>
    </r>
    <r>
      <rPr>
        <b/>
        <sz val="11"/>
        <color theme="1"/>
        <rFont val="Calibri"/>
        <family val="2"/>
        <scheme val="minor"/>
      </rPr>
      <t>tous</t>
    </r>
    <r>
      <rPr>
        <sz val="11"/>
        <color theme="1"/>
        <rFont val="Calibri"/>
        <family val="2"/>
        <scheme val="minor"/>
      </rPr>
      <t xml:space="preserve"> les cas utilisés en 2016 qui </t>
    </r>
  </si>
  <si>
    <t>Coûts théoriques de la prestation</t>
  </si>
  <si>
    <r>
      <t>- Dans la colonne, „</t>
    </r>
    <r>
      <rPr>
        <b/>
        <sz val="11"/>
        <color theme="1"/>
        <rFont val="Calibri"/>
        <family val="2"/>
        <scheme val="minor"/>
      </rPr>
      <t>Coûts théoriques de la prestation</t>
    </r>
    <r>
      <rPr>
        <sz val="11"/>
        <color theme="1"/>
        <rFont val="Calibri"/>
        <family val="2"/>
        <scheme val="minor"/>
      </rPr>
      <t xml:space="preserve">“ il s'agit de saisir les coûts totaux de la prestation, si le prix du produit étai connu ou devait être autofinancé. </t>
    </r>
  </si>
  <si>
    <t>Composante de coûts</t>
  </si>
  <si>
    <r>
      <rPr>
        <vertAlign val="superscript"/>
        <sz val="11"/>
        <color theme="1"/>
        <rFont val="Calibri"/>
        <family val="2"/>
        <scheme val="minor"/>
      </rPr>
      <t xml:space="preserve">1 </t>
    </r>
    <r>
      <rPr>
        <sz val="11"/>
        <color theme="1"/>
        <rFont val="Calibri"/>
        <family val="2"/>
        <scheme val="minor"/>
      </rPr>
      <t xml:space="preserve">Source: Cours annuel moyen 2016, L’Administration fédérale des contributions (AFC). Consulté le 16.01.2017 sous 
  </t>
    </r>
  </si>
  <si>
    <t>https://www.estv.admin.ch/estv/fr/home/direkte-bundessteuer/wehrpflichtersatzabgabe/dienstleistungen/jahresmittelkurse.html</t>
  </si>
  <si>
    <t>Nombre des cycles par colonne</t>
  </si>
  <si>
    <r>
      <t xml:space="preserve">Immunoadsorption extracorporelle, sur colonne
régénérable.  </t>
    </r>
    <r>
      <rPr>
        <b/>
        <sz val="11"/>
        <color theme="1"/>
        <rFont val="Calibri"/>
        <family val="2"/>
        <scheme val="minor"/>
      </rPr>
      <t>S'il vous plaît e</t>
    </r>
    <r>
      <rPr>
        <b/>
        <sz val="11"/>
        <rFont val="Calibri"/>
        <family val="2"/>
        <scheme val="minor"/>
      </rPr>
      <t>nregistrez dans la ligne "commentaire" la nombre des cycles une colonne est utilisée.</t>
    </r>
  </si>
  <si>
    <t>Afghanistan</t>
  </si>
  <si>
    <t>Afghanis</t>
  </si>
  <si>
    <t>AFN</t>
  </si>
  <si>
    <t>Afrique du Sud</t>
  </si>
  <si>
    <t>Rand.</t>
  </si>
  <si>
    <t>ZAR</t>
  </si>
  <si>
    <t>Albanie</t>
  </si>
  <si>
    <t>Leks</t>
  </si>
  <si>
    <t>ALL</t>
  </si>
  <si>
    <t>Algérie</t>
  </si>
  <si>
    <t>Dinars</t>
  </si>
  <si>
    <t>DZD</t>
  </si>
  <si>
    <t>Allemagne</t>
  </si>
  <si>
    <t>EURO</t>
  </si>
  <si>
    <t>EUR</t>
  </si>
  <si>
    <t xml:space="preserve">Andorre      </t>
  </si>
  <si>
    <t>Angleterre</t>
  </si>
  <si>
    <t>Livre</t>
  </si>
  <si>
    <t>GBP</t>
  </si>
  <si>
    <t>Angola</t>
  </si>
  <si>
    <t>Kwanzas</t>
  </si>
  <si>
    <t>AOA</t>
  </si>
  <si>
    <t>Antil. Néerl. (Curaçao)</t>
  </si>
  <si>
    <t>Florin</t>
  </si>
  <si>
    <t>ANG</t>
  </si>
  <si>
    <t>Arabie Séoudite</t>
  </si>
  <si>
    <t>Riyal</t>
  </si>
  <si>
    <t>SAR</t>
  </si>
  <si>
    <t>Argentine</t>
  </si>
  <si>
    <t>Pesos</t>
  </si>
  <si>
    <t>ARS</t>
  </si>
  <si>
    <t>Australie</t>
  </si>
  <si>
    <t>Dollar</t>
  </si>
  <si>
    <t>AUD</t>
  </si>
  <si>
    <t xml:space="preserve">Autriche   </t>
  </si>
  <si>
    <t>Bahamas</t>
  </si>
  <si>
    <t>BSD</t>
  </si>
  <si>
    <t>Bahrain</t>
  </si>
  <si>
    <t>Dinar</t>
  </si>
  <si>
    <t>BHD</t>
  </si>
  <si>
    <t>Bangladesh</t>
  </si>
  <si>
    <t>Taka</t>
  </si>
  <si>
    <t>BDT</t>
  </si>
  <si>
    <t>Barbade</t>
  </si>
  <si>
    <t>BBD</t>
  </si>
  <si>
    <t xml:space="preserve">Belgique        </t>
  </si>
  <si>
    <t>Bélize</t>
  </si>
  <si>
    <t>BZD</t>
  </si>
  <si>
    <t>Bénin</t>
  </si>
  <si>
    <t>Frs. CFA Oue.</t>
  </si>
  <si>
    <t>XOF</t>
  </si>
  <si>
    <t>Bermudes (brit.)</t>
  </si>
  <si>
    <t>BMD</t>
  </si>
  <si>
    <t>Bolivie</t>
  </si>
  <si>
    <t>Boliviano</t>
  </si>
  <si>
    <t>BOB</t>
  </si>
  <si>
    <t>Bosnie &amp; Herzégovine</t>
  </si>
  <si>
    <t>Mark conv.</t>
  </si>
  <si>
    <t>BAM</t>
  </si>
  <si>
    <t>Botswana</t>
  </si>
  <si>
    <t>Pula</t>
  </si>
  <si>
    <t>BWP</t>
  </si>
  <si>
    <t>Brésil</t>
  </si>
  <si>
    <t>Real</t>
  </si>
  <si>
    <t>BRL</t>
  </si>
  <si>
    <t>Brunéi</t>
  </si>
  <si>
    <t>BND</t>
  </si>
  <si>
    <t>Bulgarie</t>
  </si>
  <si>
    <t>Lev</t>
  </si>
  <si>
    <t>BGN</t>
  </si>
  <si>
    <t xml:space="preserve">Burkina Faso        </t>
  </si>
  <si>
    <t>Burundi</t>
  </si>
  <si>
    <t>Francs</t>
  </si>
  <si>
    <t>BIF</t>
  </si>
  <si>
    <t>Cambodge</t>
  </si>
  <si>
    <t>Riel</t>
  </si>
  <si>
    <t>KHR</t>
  </si>
  <si>
    <t xml:space="preserve">Cameroun             </t>
  </si>
  <si>
    <t>Cam. F.</t>
  </si>
  <si>
    <t>Canada</t>
  </si>
  <si>
    <t>CAD</t>
  </si>
  <si>
    <t>Cap-Vert</t>
  </si>
  <si>
    <t>Escudos</t>
  </si>
  <si>
    <t>CVE</t>
  </si>
  <si>
    <t>Cayman, Iles</t>
  </si>
  <si>
    <t>KYD</t>
  </si>
  <si>
    <t>Centrafricaines (R.)</t>
  </si>
  <si>
    <t>Frs CFA Eq.</t>
  </si>
  <si>
    <t>XAF</t>
  </si>
  <si>
    <t>Chili</t>
  </si>
  <si>
    <t>CLP</t>
  </si>
  <si>
    <t>Chine (Rép. pop.)</t>
  </si>
  <si>
    <t>Yuan</t>
  </si>
  <si>
    <t>CNY</t>
  </si>
  <si>
    <t xml:space="preserve">Chypre            </t>
  </si>
  <si>
    <t>Colombie</t>
  </si>
  <si>
    <t>COP</t>
  </si>
  <si>
    <t xml:space="preserve">Congo                       </t>
  </si>
  <si>
    <t>Congo (Rép. Dem.)</t>
  </si>
  <si>
    <t>Fr. du Congo</t>
  </si>
  <si>
    <t>CDF</t>
  </si>
  <si>
    <t>Corée (nord)</t>
  </si>
  <si>
    <t>Won</t>
  </si>
  <si>
    <t>KPW</t>
  </si>
  <si>
    <t>Corée (sud)</t>
  </si>
  <si>
    <t>KRW</t>
  </si>
  <si>
    <t>Costa Rica</t>
  </si>
  <si>
    <t>Colon</t>
  </si>
  <si>
    <t>CRC</t>
  </si>
  <si>
    <t xml:space="preserve">Côte-d'Ivoire            </t>
  </si>
  <si>
    <t>Croatie</t>
  </si>
  <si>
    <t>Kuna</t>
  </si>
  <si>
    <t>HRK</t>
  </si>
  <si>
    <t>Cuba</t>
  </si>
  <si>
    <t>CUP</t>
  </si>
  <si>
    <t>Danemark</t>
  </si>
  <si>
    <t>Couronnes</t>
  </si>
  <si>
    <t>DKK</t>
  </si>
  <si>
    <t>Djibouti</t>
  </si>
  <si>
    <t>Frs Djibouti</t>
  </si>
  <si>
    <t>DJF</t>
  </si>
  <si>
    <t>Dollar Caraïb. orient.</t>
  </si>
  <si>
    <t>Dollar C.O.</t>
  </si>
  <si>
    <t>XCD</t>
  </si>
  <si>
    <t>Dominicaine Rép.</t>
  </si>
  <si>
    <t>DOP</t>
  </si>
  <si>
    <t xml:space="preserve">Ecosse           </t>
  </si>
  <si>
    <t>Egypte</t>
  </si>
  <si>
    <t>EGP</t>
  </si>
  <si>
    <t>Emirats Arabes</t>
  </si>
  <si>
    <t>Un. Dirham</t>
  </si>
  <si>
    <t>AED</t>
  </si>
  <si>
    <t>Equateur</t>
  </si>
  <si>
    <t>USD</t>
  </si>
  <si>
    <t>Eritrea</t>
  </si>
  <si>
    <t>Nakfa</t>
  </si>
  <si>
    <t>ERN</t>
  </si>
  <si>
    <t xml:space="preserve">Espagne         </t>
  </si>
  <si>
    <t xml:space="preserve">Estonie         </t>
  </si>
  <si>
    <t xml:space="preserve">Etats-Unis            </t>
  </si>
  <si>
    <t>Ethiopie</t>
  </si>
  <si>
    <t>Birr</t>
  </si>
  <si>
    <t>ETB</t>
  </si>
  <si>
    <t>Fidji</t>
  </si>
  <si>
    <t>FJD</t>
  </si>
  <si>
    <t xml:space="preserve">Finlande         </t>
  </si>
  <si>
    <t xml:space="preserve">France          </t>
  </si>
  <si>
    <t xml:space="preserve">Gabon          </t>
  </si>
  <si>
    <t>Gambie</t>
  </si>
  <si>
    <t>Dalasi</t>
  </si>
  <si>
    <t>GMD</t>
  </si>
  <si>
    <t>Ghana</t>
  </si>
  <si>
    <t>Cedi</t>
  </si>
  <si>
    <t>GHS</t>
  </si>
  <si>
    <t>Gibraltar</t>
  </si>
  <si>
    <t>GIP</t>
  </si>
  <si>
    <t xml:space="preserve">Grèce          </t>
  </si>
  <si>
    <t xml:space="preserve">Guadeloupe (franç.)        </t>
  </si>
  <si>
    <t>Guatémala</t>
  </si>
  <si>
    <t>Quetzal</t>
  </si>
  <si>
    <t>GTQ</t>
  </si>
  <si>
    <t>Guinée</t>
  </si>
  <si>
    <t>GNF</t>
  </si>
  <si>
    <t xml:space="preserve">Guinée-Bissau        </t>
  </si>
  <si>
    <t>Guyane</t>
  </si>
  <si>
    <t>GYD</t>
  </si>
  <si>
    <t xml:space="preserve">Guyane française     </t>
  </si>
  <si>
    <t>Haïti</t>
  </si>
  <si>
    <t>Gourde</t>
  </si>
  <si>
    <t>HTG</t>
  </si>
  <si>
    <t>Honduras</t>
  </si>
  <si>
    <t>Lempira</t>
  </si>
  <si>
    <t>HNL</t>
  </si>
  <si>
    <t>Hong kong</t>
  </si>
  <si>
    <t>Dollars</t>
  </si>
  <si>
    <t>HKD</t>
  </si>
  <si>
    <t>Hongrie</t>
  </si>
  <si>
    <t>Forints</t>
  </si>
  <si>
    <t>HUF</t>
  </si>
  <si>
    <t>Inde</t>
  </si>
  <si>
    <t>Roupie</t>
  </si>
  <si>
    <t>INR</t>
  </si>
  <si>
    <t>Indonésie</t>
  </si>
  <si>
    <t>Roupiahs</t>
  </si>
  <si>
    <t>IDR</t>
  </si>
  <si>
    <t>Irak</t>
  </si>
  <si>
    <t>IQD</t>
  </si>
  <si>
    <t>Iran</t>
  </si>
  <si>
    <t>Rials</t>
  </si>
  <si>
    <t>IRR</t>
  </si>
  <si>
    <t xml:space="preserve">Irlande (Républ.)           </t>
  </si>
  <si>
    <t xml:space="preserve">Irlande du Nord           </t>
  </si>
  <si>
    <t>Islande</t>
  </si>
  <si>
    <t>ISK</t>
  </si>
  <si>
    <t>Israël</t>
  </si>
  <si>
    <t>Shekel</t>
  </si>
  <si>
    <t>ILS</t>
  </si>
  <si>
    <t xml:space="preserve">Italie                 </t>
  </si>
  <si>
    <t>Jamaïque</t>
  </si>
  <si>
    <t>JMD</t>
  </si>
  <si>
    <t>Japon</t>
  </si>
  <si>
    <t>Yens</t>
  </si>
  <si>
    <t>JPY</t>
  </si>
  <si>
    <t>Jordanie</t>
  </si>
  <si>
    <t>JOD</t>
  </si>
  <si>
    <t>Kenya</t>
  </si>
  <si>
    <t>Shilling</t>
  </si>
  <si>
    <t>KES</t>
  </si>
  <si>
    <t>Koweit</t>
  </si>
  <si>
    <t>KWD</t>
  </si>
  <si>
    <t>Laos</t>
  </si>
  <si>
    <t>Nouv. Kip</t>
  </si>
  <si>
    <t>LAK</t>
  </si>
  <si>
    <t xml:space="preserve">Lettonie           </t>
  </si>
  <si>
    <t>Liban</t>
  </si>
  <si>
    <t>LBP</t>
  </si>
  <si>
    <t>Libéria</t>
  </si>
  <si>
    <t>LRD</t>
  </si>
  <si>
    <t>Libye</t>
  </si>
  <si>
    <t>LYD</t>
  </si>
  <si>
    <t xml:space="preserve">Lituanie                 </t>
  </si>
  <si>
    <t xml:space="preserve">Luxembourg              </t>
  </si>
  <si>
    <t>Macao</t>
  </si>
  <si>
    <t>Pataca</t>
  </si>
  <si>
    <t>MOP</t>
  </si>
  <si>
    <t>Macedonie</t>
  </si>
  <si>
    <t>Denar</t>
  </si>
  <si>
    <t>MKD</t>
  </si>
  <si>
    <t>Madagascar</t>
  </si>
  <si>
    <t>Ariary</t>
  </si>
  <si>
    <t>MGA</t>
  </si>
  <si>
    <t>Malaisie</t>
  </si>
  <si>
    <t>Ringgit</t>
  </si>
  <si>
    <t>MYR</t>
  </si>
  <si>
    <t>Malawi</t>
  </si>
  <si>
    <t>Kwacha</t>
  </si>
  <si>
    <t>MWK</t>
  </si>
  <si>
    <t>Maldives</t>
  </si>
  <si>
    <t>Rufiyaa</t>
  </si>
  <si>
    <t>MVR</t>
  </si>
  <si>
    <t xml:space="preserve">Mali                     </t>
  </si>
  <si>
    <t>Malouines (brit.)</t>
  </si>
  <si>
    <t>FKP</t>
  </si>
  <si>
    <t xml:space="preserve">Malte              </t>
  </si>
  <si>
    <t>Maroc</t>
  </si>
  <si>
    <t>Dirhams</t>
  </si>
  <si>
    <t>MAD</t>
  </si>
  <si>
    <t xml:space="preserve">Martinique (franç.)         </t>
  </si>
  <si>
    <t>Maurice, Ile</t>
  </si>
  <si>
    <t>MUR</t>
  </si>
  <si>
    <t>Mauritanie</t>
  </si>
  <si>
    <t>Ougiyas</t>
  </si>
  <si>
    <t>MRO</t>
  </si>
  <si>
    <t>Mexique</t>
  </si>
  <si>
    <t>Peso</t>
  </si>
  <si>
    <t>MXN</t>
  </si>
  <si>
    <t>Mongolie</t>
  </si>
  <si>
    <t>Tugrik</t>
  </si>
  <si>
    <t>MNT</t>
  </si>
  <si>
    <t>Mozambique</t>
  </si>
  <si>
    <t>Meticals</t>
  </si>
  <si>
    <t>MZN</t>
  </si>
  <si>
    <t>Myanmar (Birmanie)</t>
  </si>
  <si>
    <t>Kyat</t>
  </si>
  <si>
    <t>MMK</t>
  </si>
  <si>
    <t>Namibie</t>
  </si>
  <si>
    <t>NAD</t>
  </si>
  <si>
    <t>Népal</t>
  </si>
  <si>
    <t>NPR</t>
  </si>
  <si>
    <t>Nicaragua</t>
  </si>
  <si>
    <t>Cordobas-or</t>
  </si>
  <si>
    <t>NIO</t>
  </si>
  <si>
    <t xml:space="preserve">Niger            </t>
  </si>
  <si>
    <t>Nigéria</t>
  </si>
  <si>
    <t>Naira</t>
  </si>
  <si>
    <t>NGN</t>
  </si>
  <si>
    <t>Norvège</t>
  </si>
  <si>
    <t>NOK</t>
  </si>
  <si>
    <t>Nouv.-Calédonie</t>
  </si>
  <si>
    <t>Frs.-CFP</t>
  </si>
  <si>
    <t>XPF</t>
  </si>
  <si>
    <t>Nouv.-Zélande</t>
  </si>
  <si>
    <t>NZD</t>
  </si>
  <si>
    <t>Oman</t>
  </si>
  <si>
    <t>OMR</t>
  </si>
  <si>
    <t>Ouganda</t>
  </si>
  <si>
    <t>N. Schilling</t>
  </si>
  <si>
    <t>UGX</t>
  </si>
  <si>
    <t>Pakistan</t>
  </si>
  <si>
    <t>PKR</t>
  </si>
  <si>
    <t>Panama</t>
  </si>
  <si>
    <t>Balboa</t>
  </si>
  <si>
    <t>PAB</t>
  </si>
  <si>
    <t>Pap.-Nlle-Guinée</t>
  </si>
  <si>
    <t>Kina</t>
  </si>
  <si>
    <t>PGK</t>
  </si>
  <si>
    <t>Paraguay</t>
  </si>
  <si>
    <t>Guaranies</t>
  </si>
  <si>
    <t>PYG</t>
  </si>
  <si>
    <t xml:space="preserve">Pays-Bas            </t>
  </si>
  <si>
    <t>Pérou</t>
  </si>
  <si>
    <t>Nuevo Sol</t>
  </si>
  <si>
    <t>PEN</t>
  </si>
  <si>
    <t>Philippines</t>
  </si>
  <si>
    <t>PHP</t>
  </si>
  <si>
    <t>Pologne</t>
  </si>
  <si>
    <t>Zlotys</t>
  </si>
  <si>
    <t>PLN</t>
  </si>
  <si>
    <t xml:space="preserve">Polynésie Franç.    </t>
  </si>
  <si>
    <t xml:space="preserve">Portugal                </t>
  </si>
  <si>
    <t>Qatar</t>
  </si>
  <si>
    <t>QAR</t>
  </si>
  <si>
    <t>Rép. Tchèque</t>
  </si>
  <si>
    <t>CZK</t>
  </si>
  <si>
    <t xml:space="preserve">Réunion          </t>
  </si>
  <si>
    <t>Roumanie</t>
  </si>
  <si>
    <t>Leu</t>
  </si>
  <si>
    <t>RON</t>
  </si>
  <si>
    <t>Russie</t>
  </si>
  <si>
    <t>Rouble</t>
  </si>
  <si>
    <t>RUB</t>
  </si>
  <si>
    <t>Rwanda</t>
  </si>
  <si>
    <t>RWF</t>
  </si>
  <si>
    <t>Salvador, El</t>
  </si>
  <si>
    <t>SVC</t>
  </si>
  <si>
    <t xml:space="preserve">Samoa Améric.       </t>
  </si>
  <si>
    <t>Samoa Occident.</t>
  </si>
  <si>
    <t>Tala</t>
  </si>
  <si>
    <t>WST</t>
  </si>
  <si>
    <t>Sao Tomé</t>
  </si>
  <si>
    <t>Dobras</t>
  </si>
  <si>
    <t>STD</t>
  </si>
  <si>
    <t xml:space="preserve">Sénégal         </t>
  </si>
  <si>
    <t>Serbie</t>
  </si>
  <si>
    <t>Dinar Serbe</t>
  </si>
  <si>
    <t>RSD</t>
  </si>
  <si>
    <t>Seychelles</t>
  </si>
  <si>
    <t>SCR</t>
  </si>
  <si>
    <t>Sierra Leone</t>
  </si>
  <si>
    <t>Leone</t>
  </si>
  <si>
    <t>SLL</t>
  </si>
  <si>
    <t>Singapour</t>
  </si>
  <si>
    <t>SGD</t>
  </si>
  <si>
    <t xml:space="preserve">Slovaquie             </t>
  </si>
  <si>
    <t xml:space="preserve">Slovénie       </t>
  </si>
  <si>
    <t>Somalie</t>
  </si>
  <si>
    <t>Sh. somal.</t>
  </si>
  <si>
    <t>SOS</t>
  </si>
  <si>
    <t>Soudan</t>
  </si>
  <si>
    <t>SDG</t>
  </si>
  <si>
    <t>Sri Lanka</t>
  </si>
  <si>
    <t>LKR</t>
  </si>
  <si>
    <t xml:space="preserve">St. Pierre et Mique.        </t>
  </si>
  <si>
    <t>Suède</t>
  </si>
  <si>
    <t>SEK</t>
  </si>
  <si>
    <t>Surinam</t>
  </si>
  <si>
    <t>SRD</t>
  </si>
  <si>
    <t>Swaziland</t>
  </si>
  <si>
    <t>Emalangeni</t>
  </si>
  <si>
    <t>SZL</t>
  </si>
  <si>
    <t>Syrie</t>
  </si>
  <si>
    <t>SYP</t>
  </si>
  <si>
    <t>Tadjikistan</t>
  </si>
  <si>
    <t>Somoni</t>
  </si>
  <si>
    <t>TJS</t>
  </si>
  <si>
    <t>Taiwan</t>
  </si>
  <si>
    <t>TWD</t>
  </si>
  <si>
    <t>Tanzanie</t>
  </si>
  <si>
    <t>TZS</t>
  </si>
  <si>
    <t xml:space="preserve">Tchad              </t>
  </si>
  <si>
    <t>Thaïlande</t>
  </si>
  <si>
    <t>Bahts</t>
  </si>
  <si>
    <t>THB</t>
  </si>
  <si>
    <t xml:space="preserve">Togo         </t>
  </si>
  <si>
    <t>Tonga</t>
  </si>
  <si>
    <t>Pa'anga</t>
  </si>
  <si>
    <t>TOP</t>
  </si>
  <si>
    <t>Trinidad et Tobago</t>
  </si>
  <si>
    <t>TTD</t>
  </si>
  <si>
    <t>Tunisie</t>
  </si>
  <si>
    <t>TND</t>
  </si>
  <si>
    <t>Turquie</t>
  </si>
  <si>
    <t>Livres</t>
  </si>
  <si>
    <t>TRY</t>
  </si>
  <si>
    <t>Ukraine</t>
  </si>
  <si>
    <t>Hryvnia</t>
  </si>
  <si>
    <t>UAH</t>
  </si>
  <si>
    <t>Uruguay</t>
  </si>
  <si>
    <t>Pesos urug.</t>
  </si>
  <si>
    <t>UYU</t>
  </si>
  <si>
    <t>Vanuatu</t>
  </si>
  <si>
    <t>Vatus</t>
  </si>
  <si>
    <t>VUV</t>
  </si>
  <si>
    <t>Venezuela</t>
  </si>
  <si>
    <t>Bolivar Fuerte</t>
  </si>
  <si>
    <t>VEF</t>
  </si>
  <si>
    <t>Viet-Nam</t>
  </si>
  <si>
    <t>Nlle-Dong</t>
  </si>
  <si>
    <t>VND</t>
  </si>
  <si>
    <t>Yémen (Rép. Arab.)</t>
  </si>
  <si>
    <t>Rial</t>
  </si>
  <si>
    <t>YER</t>
  </si>
  <si>
    <t>Zambie</t>
  </si>
  <si>
    <t>ZMW</t>
  </si>
  <si>
    <t>Zimbabwe</t>
  </si>
  <si>
    <t>ZWD</t>
  </si>
  <si>
    <t>B01AC21</t>
  </si>
  <si>
    <t>Treprostinil</t>
  </si>
  <si>
    <t>B02BD10</t>
  </si>
  <si>
    <t>MG/300ML</t>
  </si>
  <si>
    <t>Btl</t>
  </si>
  <si>
    <t>Tab</t>
  </si>
  <si>
    <t>Susp</t>
  </si>
  <si>
    <t>J02AX01</t>
  </si>
  <si>
    <t>J05AE14</t>
  </si>
  <si>
    <t>J05AX15</t>
  </si>
  <si>
    <t>Sofosbuvir</t>
  </si>
  <si>
    <t>J05AX16</t>
  </si>
  <si>
    <t xml:space="preserve">Dasabuvir </t>
  </si>
  <si>
    <t>J05AX65</t>
  </si>
  <si>
    <t>CHV</t>
  </si>
  <si>
    <t>UD</t>
  </si>
  <si>
    <t>J05AX67</t>
  </si>
  <si>
    <t xml:space="preserve">Ombitasvir, Paritaprevir, Ritonavir </t>
  </si>
  <si>
    <t>CVK</t>
  </si>
  <si>
    <t>L01BC08</t>
  </si>
  <si>
    <t>MG/11.7ML</t>
  </si>
  <si>
    <t>Crizotinib</t>
  </si>
  <si>
    <t>L01XE27</t>
  </si>
  <si>
    <t>Ibrutinib</t>
  </si>
  <si>
    <t>L01XX45</t>
  </si>
  <si>
    <t>Carfilzomib</t>
  </si>
  <si>
    <t>L01XX47</t>
  </si>
  <si>
    <t>Fres</t>
  </si>
  <si>
    <t>Thym</t>
  </si>
  <si>
    <t>L04AA33</t>
  </si>
  <si>
    <t>L04AX06</t>
  </si>
  <si>
    <t>ORGARAN sol inj 750 U/0.6ml 10 amp 0.6 ml</t>
  </si>
  <si>
    <t>AGGRASTAT sol perf 12.5 mg/250ml poche 250 ml</t>
  </si>
  <si>
    <t>REMODULIN sol perf 1 mg/ml vial 20 ml</t>
  </si>
  <si>
    <t>REMODULIN sol perf 10 mg/ml vial 20 ml</t>
  </si>
  <si>
    <t>REMODULIN sol perf 2.5 mg/ml vial 20 ml</t>
  </si>
  <si>
    <t>REMODULIN sol perf 5 mg/ml vial 20 ml</t>
  </si>
  <si>
    <t>ARGATRA MULTIDOSE (IMP D) 250 mg/2.5ml flac</t>
  </si>
  <si>
    <t>OCTAPLEX 1000 subst sèche c solv flac</t>
  </si>
  <si>
    <t>ELOCTA subst sèche 1000 UI c solv flac</t>
  </si>
  <si>
    <t>ELOCTA subst sèche 1500 UI c solv flac</t>
  </si>
  <si>
    <t>ELOCTA subst sèche 2000 UI c solv flac</t>
  </si>
  <si>
    <t>ELOCTA subst sèche 250 UI c solv flac</t>
  </si>
  <si>
    <t>ELOCTA subst sèche 3000 UI c solv flac</t>
  </si>
  <si>
    <t>ELOCTA subst sèche 500 UI c solv flac</t>
  </si>
  <si>
    <t>KOVALTRY subst sèche 1000 UI c solv flac</t>
  </si>
  <si>
    <t>KOVALTRY subst sèche 2000 UI c solv flac</t>
  </si>
  <si>
    <t>KOVALTRY subst sèche 250 UI c solv flac</t>
  </si>
  <si>
    <t>KOVALTRY subst sèche 500 UI c solv flac</t>
  </si>
  <si>
    <t>NUWIQ subst sèche 1000 UI c solv flac 2.5 ml</t>
  </si>
  <si>
    <t>NUWIQ subst sèche 2000 UI c solv flac 2.5 ml</t>
  </si>
  <si>
    <t>NUWIQ subst sèche 250 UI c solv flac 2.5 ml</t>
  </si>
  <si>
    <t>NUWIQ subst sèche 500 UI c solv flac 2.5 ml</t>
  </si>
  <si>
    <t>OCTANATE subst sèche 1000 UI c solv+set applicat</t>
  </si>
  <si>
    <t>OCTANATE subst sèche 250 UI c solv+set applicat</t>
  </si>
  <si>
    <t>OCTANATE subst sèche 500 UI c solv+set applicat</t>
  </si>
  <si>
    <t>ALPROLIX subst sèche 1000 UI cum solv flac</t>
  </si>
  <si>
    <t>ALPROLIX subst sèche 2000 UI cum solv flac</t>
  </si>
  <si>
    <t>ALPROLIX subst sèche 250 UI cum solv flac</t>
  </si>
  <si>
    <t>ALPROLIX subst sèche 3000 UI cum solv flac</t>
  </si>
  <si>
    <t>ALPROLIX subst sèche 500 UI cum solv flac</t>
  </si>
  <si>
    <t>IDELVION subst sèche 1000 UI cum solv flac</t>
  </si>
  <si>
    <t>IDELVION subst sèche 2000 UI cum solv flac</t>
  </si>
  <si>
    <t>IDELVION subst sèche 250 UI cum solv flac</t>
  </si>
  <si>
    <t>IDELVION subst sèche 500 UI cum solv flac</t>
  </si>
  <si>
    <t>IMMUNINE STIM Plus subst sèche 1200 UI c solv flac</t>
  </si>
  <si>
    <t>IMMUNINE STIM Plus subst sèche 600 UI c solv flac</t>
  </si>
  <si>
    <t>VONCENTO 1000 I.E./2400 I.E. c solv 10 ml flac</t>
  </si>
  <si>
    <t>VONCENTO 250 UI/600 UI c solv 5 ml flac</t>
  </si>
  <si>
    <t>VONCENTO 500 UI/1200 UI c solv 10 ml flac</t>
  </si>
  <si>
    <t>VONCENTO 500 UI/1200 UI c solv 5 ml flac</t>
  </si>
  <si>
    <t>FIBROGAMMIN subst sèche 1250 UI c solv disp transf</t>
  </si>
  <si>
    <t>FIBROGAMMIN subst sèche 250 UI c solv disp transf</t>
  </si>
  <si>
    <t>WILLFACT subst sèche 1000 UI c solv (10ml) flac</t>
  </si>
  <si>
    <t>BERINERT subst sèche 500 UI/10ml c solv (anci)</t>
  </si>
  <si>
    <t>CINRYZE subst sèche 500 U flac 2 pce</t>
  </si>
  <si>
    <t>LINEZOLID Pfizer 600 mg/300ml freeflex 10 pce</t>
  </si>
  <si>
    <t>LINEZOLID Pfizer cpr pell 600 mg 10 pce</t>
  </si>
  <si>
    <t>LINEZOLID Pfizer gran 20 mg/ml p susp fl 150 ml</t>
  </si>
  <si>
    <t>LINEZOLIDE Sandoz cpr pell 600 mg 10 pce</t>
  </si>
  <si>
    <t>LINEZOLIDE Sandoz sol perf 600 mg/300ml 10 sach</t>
  </si>
  <si>
    <t>VORICONAZOL Mepha Lactab 200 mg 28 pce</t>
  </si>
  <si>
    <t>VORICONAZOL Mepha Lactab 50 mg 56 pce</t>
  </si>
  <si>
    <t>VORICONAZOL Mepha subst sèche 200 mg i.v. flac</t>
  </si>
  <si>
    <t>VORICONAZOL Pfizer cpr pell 200 mg 28 pce</t>
  </si>
  <si>
    <t>VORICONAZOL Pfizer cpr pell 50 mg 56 pce</t>
  </si>
  <si>
    <t>VORICONAZOL Pfizer pdr 40 mg/ml 70 ml</t>
  </si>
  <si>
    <t>VORICONAZOL Pfizer subst sèche 200 mg flac</t>
  </si>
  <si>
    <t>VORICONAZOLE Sandoz cpr pell 200 mg 28 pce</t>
  </si>
  <si>
    <t>VORICONAZOLE Sandoz cpr pell 50 mg 56 pce</t>
  </si>
  <si>
    <t>VORICONAZOL Sandoz subst sèche 200 mg flac</t>
  </si>
  <si>
    <t>NOXAFIL conc perf 18 mg/ml flac</t>
  </si>
  <si>
    <t>ANCOTIL sol perf 1 % 5 x 250 ml</t>
  </si>
  <si>
    <t>OLYSIO caps 150 mg 28 pce</t>
  </si>
  <si>
    <t>OLYSIO caps 150 mg 7 pce</t>
  </si>
  <si>
    <t>SOVALDI cpr pell 400 mg 28 pce</t>
  </si>
  <si>
    <t>EXVIERA cpr pell 250 mg 56 pce</t>
  </si>
  <si>
    <t>HARVONI cpr pell 28 pce</t>
  </si>
  <si>
    <t>VIEKIRAX cpr pell 56 pce</t>
  </si>
  <si>
    <t>INTRATECT 10% sol perf 1 g/10ml i.v. 10 ml</t>
  </si>
  <si>
    <t>INTRATECT 10% sol perf 5 g/50ml i.v. 50 ml</t>
  </si>
  <si>
    <t>INTRATECT 5% sol perf 1 g/20ml i.v. 20 ml</t>
  </si>
  <si>
    <t>HEPATECT CP sol perf 2000 U/40ml flac 40 ml</t>
  </si>
  <si>
    <t>HEPATECT CP sol perf 500 U/10ml flac 10 ml</t>
  </si>
  <si>
    <t>HEPATECT CP sol perf 5000 U/100ml flac 100 ml</t>
  </si>
  <si>
    <t>HEPATITIS B-IG Behring 1000 UI ser pré 5 ml</t>
  </si>
  <si>
    <t>HEPATITIS B-IG Behring 200 UI ser pré</t>
  </si>
  <si>
    <t>ZUTECTRA sol inj 500 UI 5 ser pré</t>
  </si>
  <si>
    <t>SYNAGIS subst sèche 100 mg c solv flac</t>
  </si>
  <si>
    <t>SYNAGIS subst sèche 50 mg c solv flac</t>
  </si>
  <si>
    <t>AMTIRIS conc perf 100 mg/4ml flac</t>
  </si>
  <si>
    <t>AMTIRIS conc perf 1000 mg/40ml flac</t>
  </si>
  <si>
    <t>AMTIRIS conc perf 500 mg/20ml flac</t>
  </si>
  <si>
    <t>DACOGEN subst sèche 50 mg i.v. flac</t>
  </si>
  <si>
    <t>MABTHERA conc inj 1400 mg/11.7ml s.c. flac</t>
  </si>
  <si>
    <t>ERBITUX sol perf 500 mg/100ml flac 100 ml</t>
  </si>
  <si>
    <t>GLIVEC GIST cpr pell 100 mg 60 pce</t>
  </si>
  <si>
    <t>GLIVEC GIST cpr pell 400 mg 30 pce</t>
  </si>
  <si>
    <t>IMATINIB Sandoz cpr pell 100 mg 60 pce</t>
  </si>
  <si>
    <t>IMATINIB Sandoz cpr pell 400 mg 30 pce</t>
  </si>
  <si>
    <t>IMATINIB Teva cpr pell 100 mg 60 pce</t>
  </si>
  <si>
    <t>IMATINIB Teva cpr pell 400 mg 30 pce</t>
  </si>
  <si>
    <t>IMATINIB Zentiva cpr pell 100 mg 60 pce</t>
  </si>
  <si>
    <t>IMATINIB Zentiva cpr pell 400 mg 30 pce</t>
  </si>
  <si>
    <t>IMBRUVICA caps 140 mg 120 pce</t>
  </si>
  <si>
    <t>IMBRUVICA caps 140 mg 90 pce</t>
  </si>
  <si>
    <t>KYPROLIS subst sèche 60 mg flac</t>
  </si>
  <si>
    <t>ZYDELIG cpr pell 100 mg 60 pce</t>
  </si>
  <si>
    <t>ZYDELIG cpr pell 150 mg 60 pce</t>
  </si>
  <si>
    <t>ATGAM Pfizer (IMP US) 250 mg/5ml 5 amp 5 ml</t>
  </si>
  <si>
    <t>GRAFALON conc perf 100 mg/5ml flac 5 ml</t>
  </si>
  <si>
    <t>SOLIRIS conc perf 300 mg/30ml flac 30 ml [!]</t>
  </si>
  <si>
    <t>ENTYVIO subst sèche 300 mg flac</t>
  </si>
  <si>
    <t>INFLECTRA subst sèche 100 mg flac</t>
  </si>
  <si>
    <t>REMSIMA subst sèche 100 mg flac</t>
  </si>
  <si>
    <t>KINERET (IMP D) sol inj 100 mg 28 ser pré 0.67 ml</t>
  </si>
  <si>
    <t>IMNOVID caps 1 mg 21 pce</t>
  </si>
  <si>
    <t>IMNOVID caps 2 mg 21 pce</t>
  </si>
  <si>
    <t>IMNOVID caps 3 mg 21 pce</t>
  </si>
  <si>
    <t>IMNOVID caps 4 mg 21 pce</t>
  </si>
  <si>
    <t>PROLIA 60 mg/ml s prot aiguille s blist ser pré</t>
  </si>
  <si>
    <t>PROLIA 60 mg/ml s prot aiguille av blist ser pré</t>
  </si>
  <si>
    <t>LUCENTIS 2.3 mg/0.23ml av accessoire flac 0.23 ml</t>
  </si>
  <si>
    <t>Fidaxomicine</t>
  </si>
  <si>
    <t>Danaparoïde</t>
  </si>
  <si>
    <t>Facteurs de coagulation II, VII IX et X en association (complexe prothrombinique)6)</t>
  </si>
  <si>
    <t>Inhibiteur du facteur VIII</t>
  </si>
  <si>
    <t>Facteur IX de coagulation</t>
  </si>
  <si>
    <t>Facteur VII de coagulation</t>
  </si>
  <si>
    <t>Facteur von Willebrand avec facteur de coagulation VIII en association 8)</t>
  </si>
  <si>
    <t>Facteur Von-Willebrand</t>
  </si>
  <si>
    <t>Inhibiteur de la C1 estérase</t>
  </si>
  <si>
    <t>Lévosimendan</t>
  </si>
  <si>
    <t>Sildénafil</t>
  </si>
  <si>
    <t>Linézolide</t>
  </si>
  <si>
    <t>Flucytosine</t>
  </si>
  <si>
    <t>Micafungine</t>
  </si>
  <si>
    <t>Télaprévir</t>
  </si>
  <si>
    <t xml:space="preserve">Bocéprévir </t>
  </si>
  <si>
    <t>Siméprévir</t>
  </si>
  <si>
    <t>Sofosbuvir et Lédipasvir</t>
  </si>
  <si>
    <t>Pralatrexate</t>
  </si>
  <si>
    <t>Nélarabine</t>
  </si>
  <si>
    <t>Azacitidine</t>
  </si>
  <si>
    <t>Décitabine</t>
  </si>
  <si>
    <t>Trabectédine</t>
  </si>
  <si>
    <t>Cétuximab</t>
  </si>
  <si>
    <t>Bévacizumab</t>
  </si>
  <si>
    <t>Brentuximab védotine</t>
  </si>
  <si>
    <t>Trastuzumab emtansine</t>
  </si>
  <si>
    <t>Géfitinib</t>
  </si>
  <si>
    <t>Erlotinibe</t>
  </si>
  <si>
    <t>Sorafénib</t>
  </si>
  <si>
    <t>Vémurafénib</t>
  </si>
  <si>
    <t>Dabrafénib</t>
  </si>
  <si>
    <t>Trioxyde d'arsenic</t>
  </si>
  <si>
    <t>Vismodégib</t>
  </si>
  <si>
    <t>Idélalisib</t>
  </si>
  <si>
    <t xml:space="preserve">Abiratérone </t>
  </si>
  <si>
    <t>Immunoglobuline anti-lymphocytes (cheval)</t>
  </si>
  <si>
    <t>Védolizumab</t>
  </si>
  <si>
    <t>Lénalidomide</t>
  </si>
  <si>
    <t>Pomalidomide</t>
  </si>
  <si>
    <t>Source et droit d’auteur de la liste des médicaments: HCI Solutions SA, Berne</t>
  </si>
  <si>
    <t>PA par unité</t>
  </si>
  <si>
    <t>PA par concentré</t>
  </si>
  <si>
    <t>Transfusion de globules rouges concentrés</t>
  </si>
  <si>
    <r>
      <t xml:space="preserve">Transfusion de globules rouges concentrés
chez </t>
    </r>
    <r>
      <rPr>
        <u/>
        <sz val="11"/>
        <color theme="1"/>
        <rFont val="Calibri"/>
        <family val="2"/>
        <scheme val="minor"/>
      </rPr>
      <t>les nourissons</t>
    </r>
  </si>
  <si>
    <t>Transfusion de concentrés de plaquettes</t>
  </si>
  <si>
    <r>
      <t xml:space="preserve">Transfusion de concentrés de plaquettes                chez </t>
    </r>
    <r>
      <rPr>
        <u/>
        <sz val="11"/>
        <color theme="1"/>
        <rFont val="Calibri"/>
        <family val="2"/>
        <scheme val="minor"/>
      </rPr>
      <t>les nourissons</t>
    </r>
  </si>
  <si>
    <t>Transfusion de concentrés de plaquettes du
patient</t>
  </si>
  <si>
    <t>Transfusion de concentrés de plaquettes
d'aphérèse</t>
  </si>
  <si>
    <t>Liste 17</t>
  </si>
  <si>
    <t>ATC Code</t>
  </si>
  <si>
    <r>
      <t>Medikament / Substanz</t>
    </r>
    <r>
      <rPr>
        <b/>
        <vertAlign val="superscript"/>
        <sz val="8"/>
        <color rgb="FF000000"/>
        <rFont val="Arial"/>
        <family val="2"/>
      </rPr>
      <t xml:space="preserve"> 1)</t>
    </r>
  </si>
  <si>
    <r>
      <t>zu kodierende Zuzatzangaben</t>
    </r>
    <r>
      <rPr>
        <b/>
        <vertAlign val="superscript"/>
        <sz val="8"/>
        <color rgb="FF000000"/>
        <rFont val="Arial"/>
        <family val="2"/>
      </rPr>
      <t xml:space="preserve"> 2)</t>
    </r>
  </si>
  <si>
    <r>
      <t xml:space="preserve">betroffene Verabreichungsart oder Indikation </t>
    </r>
    <r>
      <rPr>
        <b/>
        <vertAlign val="superscript"/>
        <sz val="8"/>
        <color rgb="FF000000"/>
        <rFont val="Arial"/>
        <family val="2"/>
      </rPr>
      <t>3)</t>
    </r>
  </si>
  <si>
    <r>
      <t xml:space="preserve">zu kodierende Einheit </t>
    </r>
    <r>
      <rPr>
        <b/>
        <vertAlign val="superscript"/>
        <sz val="8"/>
        <color rgb="FF000000"/>
        <rFont val="Arial"/>
        <family val="2"/>
      </rPr>
      <t>4)</t>
    </r>
  </si>
  <si>
    <t>Fidaxomicin</t>
  </si>
  <si>
    <t xml:space="preserve">Danaparoid </t>
  </si>
  <si>
    <t>B01AX01</t>
  </si>
  <si>
    <r>
      <t xml:space="preserve">Präparat </t>
    </r>
    <r>
      <rPr>
        <vertAlign val="superscript"/>
        <sz val="8"/>
        <color rgb="FF000000"/>
        <rFont val="Arial"/>
        <family val="2"/>
      </rPr>
      <t>7)</t>
    </r>
  </si>
  <si>
    <t>Gerinnungsfaktor VIII</t>
  </si>
  <si>
    <t>rekombinant/plasmatisch</t>
  </si>
  <si>
    <t>Gerinnungsfaktor IX</t>
  </si>
  <si>
    <t>Gerinnungsfaktor VII</t>
  </si>
  <si>
    <t>B02BD14</t>
  </si>
  <si>
    <t>Eptacog alfa aktiviert (Gerinnungsfaktor VII rekombinant)</t>
  </si>
  <si>
    <t>Nonacog alfa aktiviert (Gerinnungsfaktor IX rekombinant)</t>
  </si>
  <si>
    <t>Von-Willebrand-Faktor</t>
  </si>
  <si>
    <t>C02KX04</t>
  </si>
  <si>
    <t>C02KX05</t>
  </si>
  <si>
    <t>J02AC05</t>
  </si>
  <si>
    <t>liposomal I.V.</t>
  </si>
  <si>
    <t>Suspension/Tablette</t>
  </si>
  <si>
    <t xml:space="preserve">Flucytosin </t>
  </si>
  <si>
    <t>J05AX14</t>
  </si>
  <si>
    <t>Simeprevir</t>
  </si>
  <si>
    <t>J05AX68</t>
  </si>
  <si>
    <t>Sofosbuvir + Ledipasvir</t>
  </si>
  <si>
    <t>Implantierbarer Medikamententräger</t>
  </si>
  <si>
    <t>Pralatrexat</t>
  </si>
  <si>
    <t>Decitabin</t>
  </si>
  <si>
    <t>L01XC15</t>
  </si>
  <si>
    <t>L01XC17</t>
  </si>
  <si>
    <t>L01XC18</t>
  </si>
  <si>
    <t>L01XC19</t>
  </si>
  <si>
    <t>L01XC23</t>
  </si>
  <si>
    <t>L01XC24</t>
  </si>
  <si>
    <t>Dabrafenib</t>
  </si>
  <si>
    <t>L01XE25</t>
  </si>
  <si>
    <t>L01XE28</t>
  </si>
  <si>
    <t>L01XE29</t>
  </si>
  <si>
    <t>L01XE31</t>
  </si>
  <si>
    <t>L01XE38</t>
  </si>
  <si>
    <t>Vismodegib</t>
  </si>
  <si>
    <t>Idelalisib</t>
  </si>
  <si>
    <t>L01XX42</t>
  </si>
  <si>
    <t>L01XX46</t>
  </si>
  <si>
    <t>L02BB04</t>
  </si>
  <si>
    <t>Vedolizumab</t>
  </si>
  <si>
    <t>Nur Behandlung Multiple Sklerose</t>
  </si>
  <si>
    <t>L04AA28</t>
  </si>
  <si>
    <t>Pomalidomid</t>
  </si>
  <si>
    <t>L04AX05</t>
  </si>
  <si>
    <t>N05AH03</t>
  </si>
  <si>
    <t>N05AX08</t>
  </si>
  <si>
    <t>N05AX12</t>
  </si>
  <si>
    <t>N05AX13</t>
  </si>
  <si>
    <t>R07AX02</t>
  </si>
  <si>
    <t>R07AX30</t>
  </si>
  <si>
    <t>V03AF09</t>
  </si>
  <si>
    <t>flag 17</t>
  </si>
  <si>
    <t>Spitalname</t>
  </si>
  <si>
    <t>EP pro Packung</t>
  </si>
  <si>
    <t>Carmustine</t>
  </si>
  <si>
    <t>Dibotermie alfa</t>
  </si>
  <si>
    <t>Text_de</t>
  </si>
  <si>
    <t>DIFICLIR Filmtabl 200 mg 20 Stk</t>
  </si>
  <si>
    <t>ATENATIV Trockensub 500 IE c Solv Fl</t>
  </si>
  <si>
    <t>KYBERNIN P Trockensub 1000 IE c Solv Fl</t>
  </si>
  <si>
    <t>KYBERNIN P Trockensub 500 IE c Solv Fl</t>
  </si>
  <si>
    <t>ORGARAN Inj Lös 750 E/0.6ml 10 Amp 0.6 ml</t>
  </si>
  <si>
    <t>ILOMEDIN Inf Konz 20 mcg/ml i.v. Amp 1 ml</t>
  </si>
  <si>
    <t>ILOMEDIN Inf Konz 50 mcg/2.5ml i.v. Amp 2.5 ml</t>
  </si>
  <si>
    <t>VENTAVIS Inhal Lös 20 mcg/2ml 2 ml Amp 10 x 30 Stk</t>
  </si>
  <si>
    <t>VENTAVIS Inhal Lös 20 mcg/2ml 2 ml Amp 30 Stk</t>
  </si>
  <si>
    <t>REOPRO Inj Lös 10 mg/5ml Amp 5 ml</t>
  </si>
  <si>
    <t>INTEGRILIN Inf Lös 75 mg/100ml Durchstf</t>
  </si>
  <si>
    <t>INTEGRILIN Inj Lös 20 mg/10ml Durchstf</t>
  </si>
  <si>
    <t>AGGRASTAT Inf Konz 12.5 mg/50ml Durchstf 50 ml</t>
  </si>
  <si>
    <t>AGGRASTAT Inf Lös 12.5 mg/250ml Beutel 250 ml</t>
  </si>
  <si>
    <t>REMODULIN Inf Lös 1 mg/ml Vial 20 ml</t>
  </si>
  <si>
    <t>REMODULIN Inf Lös 10 mg/ml Vial 20 ml</t>
  </si>
  <si>
    <t>REMODULIN Inf Lös 2.5 mg/ml Vial 20 ml</t>
  </si>
  <si>
    <t>REMODULIN Inf Lös 5 mg/ml Vial 20 ml</t>
  </si>
  <si>
    <t>METALYSE 10000 E c Solv (Fertspr 10ml) Durchstf</t>
  </si>
  <si>
    <t>METALYSE 8000 E c Solv (Fertspr 8ml) Durchstf</t>
  </si>
  <si>
    <t>ARGATRA MULTIDOSE (IMP D) 250 mg/2.5ml Durchstf</t>
  </si>
  <si>
    <t>HAEMOCOMPLETTAN P Trockensub 1 g i.v. Fl</t>
  </si>
  <si>
    <t>HAEMOCOMPLETTAN P Trockensub 2 g i.v. Fl</t>
  </si>
  <si>
    <t>BERIPLEX P/N 1000 Trockensub mit Solv Durchstf</t>
  </si>
  <si>
    <t>BERIPLEX P/N 500 Trockensub mit Solv Fl 20 ml</t>
  </si>
  <si>
    <t>OCTAPLEX 1000 Trockensub c Solv Durchstf</t>
  </si>
  <si>
    <t>OCTAPLEX 500 Trockensub c Solv Durchstf</t>
  </si>
  <si>
    <t>PROTHROMPLEX NF 600 IE c Solv Durchstf 20 ml</t>
  </si>
  <si>
    <t>ADVATE Trockensub 1000 IE c Solv 2 ml Durchstf</t>
  </si>
  <si>
    <t>ADVATE Trockensub 1500 IE c Solv 2 ml Durchstf</t>
  </si>
  <si>
    <t>ADVATE Trockensub 2000 IE c Solv 5 ml Durchstf</t>
  </si>
  <si>
    <t>ADVATE Trockensub 250 IE c Solv 2 ml Durchstf</t>
  </si>
  <si>
    <t>ADVATE Trockensub 3000 IE c Solv 5 ml Durchstf</t>
  </si>
  <si>
    <t>ADVATE Trockensub 500 IE c Solv 2 ml Durchstf</t>
  </si>
  <si>
    <t>BERIATE Trockensub 1000 IE c Solv Durchstf</t>
  </si>
  <si>
    <t>BERIATE Trockensub 250 IE c Solv Durchstf</t>
  </si>
  <si>
    <t>BERIATE Trockensub 500 IE c Solv Durchstf</t>
  </si>
  <si>
    <t>ELOCTA Trockensub 1000 IE c Solv Durchstf</t>
  </si>
  <si>
    <t>ELOCTA Trockensub 1500 IE c Solv Durchstf</t>
  </si>
  <si>
    <t>ELOCTA Trockensub 2000 IE c Solv Durchstf</t>
  </si>
  <si>
    <t>ELOCTA Trockensub 250 IE c Solv Durchstf</t>
  </si>
  <si>
    <t>ELOCTA Trockensub 3000 IE c Solv Durchstf</t>
  </si>
  <si>
    <t>ELOCTA Trockensub 500 IE c Solv Durchstf</t>
  </si>
  <si>
    <t>HAEMOCTIN Trockensub 1000 IE c Solv Durchstf</t>
  </si>
  <si>
    <t>HAEMOCTIN Trockensub 250 IE c Solv Durchstf</t>
  </si>
  <si>
    <t>HAEMOCTIN Trockensub 500 IE c Solv Durchstf</t>
  </si>
  <si>
    <t>HELIXATE M2V Trockensub 1000 IE c Solv Durchstf</t>
  </si>
  <si>
    <t>HELIXATE M2V Trockensub 2000 IE c Solv Durchstf</t>
  </si>
  <si>
    <t>HELIXATE M2V Trockensub 250 IE c Solv Durchstf</t>
  </si>
  <si>
    <t>HELIXATE M2V Trockensub 500 IE c Solv Durchstf</t>
  </si>
  <si>
    <t>KOGENATE SF Bio-Set Trockensub 1000 IE c Solv Vial</t>
  </si>
  <si>
    <t>KOGENATE SF Bio-Set Trockensub 2000 IE c Solv Vial</t>
  </si>
  <si>
    <t>KOGENATE SF Bio-Set Trockensub 250 IE c Solv Vial</t>
  </si>
  <si>
    <t>KOGENATE SF Bio-Set Trockensub 500 IE c Solv Vial</t>
  </si>
  <si>
    <t>KOVALTRY Trockensub 1000 IE c Solv Durchstf</t>
  </si>
  <si>
    <t>KOVALTRY Trockensub 2000 IE c Solv Durchstf</t>
  </si>
  <si>
    <t>KOVALTRY Trockensub 250 IE c Solv Durchstf</t>
  </si>
  <si>
    <t>KOVALTRY Trockensub 500 IE c Solv Durchstf</t>
  </si>
  <si>
    <t>NOVOEIGHT Trockensub 1000 IE c Solv Durchstf</t>
  </si>
  <si>
    <t>NOVOEIGHT Trockensub 1500 IE c Solv Durchstf</t>
  </si>
  <si>
    <t>NOVOEIGHT Trockensub 2000 IE c Solv Durchstf</t>
  </si>
  <si>
    <t>NOVOEIGHT Trockensub 250 IE c Solv Durchstf</t>
  </si>
  <si>
    <t>NOVOEIGHT Trockensub 3000 IE c Solv Durchstf</t>
  </si>
  <si>
    <t>NOVOEIGHT Trockensub 500 IE c Solv Durchstf</t>
  </si>
  <si>
    <t>NUWIQ Trockensub 1000 IE c Solv Durchstf 2.5 ml</t>
  </si>
  <si>
    <t>NUWIQ Trockensub 2000 IE c Solv Durchstf 2.5 ml</t>
  </si>
  <si>
    <t>NUWIQ Trockensub 250 IE c Solv Durchstf 2.5 ml</t>
  </si>
  <si>
    <t>NUWIQ Trockensub 500 IE c Solv Durchstf 2.5 ml</t>
  </si>
  <si>
    <t>OCTANATE Trockensub 1000 IE c Solv Durchstf</t>
  </si>
  <si>
    <t>OCTANATE Trockensub 1000 IE c Solv+Applikationsset</t>
  </si>
  <si>
    <t>OCTANATE Trockensub 250 IE c Solv+Applikationsset</t>
  </si>
  <si>
    <t>OCTANATE Trockensub 500 IE c Solv Durchstf</t>
  </si>
  <si>
    <t>OCTANATE Trockensub 500 IE c Solv+Applikationsset</t>
  </si>
  <si>
    <t>REFACTO AF FuseNGo 1000 IE c Solv Fertspr</t>
  </si>
  <si>
    <t>REFACTO AF FuseNGo 2000 IE c Solv Fertspr</t>
  </si>
  <si>
    <t>REFACTO AF FuseNGo 250 IE c Solv Fertspr</t>
  </si>
  <si>
    <t>REFACTO AF FuseNGo 3000 IE c Solv Fertspr</t>
  </si>
  <si>
    <t>REFACTO AF FuseNGo 500 IE c Solv Fertspr</t>
  </si>
  <si>
    <t>FEIBA NF Trockensub 1000 E c Solv Durchstf</t>
  </si>
  <si>
    <t>FEIBA NF Trockensub 2500 E c Solv Durchstf</t>
  </si>
  <si>
    <t>ALPROLIX Trockensub 1000 IE cum Solv Durchstf</t>
  </si>
  <si>
    <t>ALPROLIX Trockensub 2000 IE cum Solv Durchstf</t>
  </si>
  <si>
    <t>ALPROLIX Trockensub 250 IE cum Solv Durchstf</t>
  </si>
  <si>
    <t>ALPROLIX Trockensub 3000 IE cum Solv Durchstf</t>
  </si>
  <si>
    <t>ALPROLIX Trockensub 500 IE cum Solv Durchstf</t>
  </si>
  <si>
    <t>BERININ P Trockensub 1200 IE mit Solv Amp</t>
  </si>
  <si>
    <t>BERININ P Trockensub 600 IE mit Solv Amp</t>
  </si>
  <si>
    <t>IDELVION Trockensub 1000 IE cum Solv Durchstf</t>
  </si>
  <si>
    <t>IDELVION Trockensub 2000 IE cum Solv Durchstf</t>
  </si>
  <si>
    <t>IDELVION Trockensub 250 IE cum Solv Durchstf</t>
  </si>
  <si>
    <t>IDELVION Trockensub 500 IE cum Solv Durchstf</t>
  </si>
  <si>
    <t>IMMUNINE STIM Plus Trockensub 1200 IE c S Durchstf</t>
  </si>
  <si>
    <t>IMMUNINE STIM Plus Trockensub 600 IE c S Durchstf</t>
  </si>
  <si>
    <t>RIXUBIS Trockensub 1000 IE cum Solv</t>
  </si>
  <si>
    <t>RIXUBIS Trockensub 2000 IE cum Solv</t>
  </si>
  <si>
    <t>RIXUBIS Trockensub 250 IE cum Solv</t>
  </si>
  <si>
    <t>RIXUBIS Trockensub 3000 IE cum Solv</t>
  </si>
  <si>
    <t>RIXUBIS Trockensub 500 IE cum Solv</t>
  </si>
  <si>
    <t>FAKTOR VII NF Baxalta 600 IE c Solv Durchstf</t>
  </si>
  <si>
    <t>FAKTOR VII NF Baxter 600 IE c Solv Durchstf</t>
  </si>
  <si>
    <t>HAEMATE P Trockensub 1000 IE c Solv Amp</t>
  </si>
  <si>
    <t>HAEMATE P Trockensub 250 IE c Solv Amp</t>
  </si>
  <si>
    <t>HAEMATE P Trockensub 500 IE c Solv Amp</t>
  </si>
  <si>
    <t>IMMUNATE S/D Trockensub 1000 IE cum Solv Durchstf</t>
  </si>
  <si>
    <t>IMMUNATE S/D Trockensub 250 IE cum Solv Durchstf</t>
  </si>
  <si>
    <t>IMMUNATE S/D Trockensub 500 IE cum Solv Durchstf</t>
  </si>
  <si>
    <t>VONCENTO 1000 I.E./2400 I.E. c Solv 10 ml Durchstf</t>
  </si>
  <si>
    <t>VONCENTO 250 I.E./600 I.E. c Solv 5 ml Durchstf</t>
  </si>
  <si>
    <t>VONCENTO 500 I.E./1200 I.E. c Solv 10 ml Durchstf</t>
  </si>
  <si>
    <t>VONCENTO 500 I.E./1200 I.E. c Solv 5 ml Durchstf</t>
  </si>
  <si>
    <t>WILATE Trockensub 1000 IE c Solv Durchstf</t>
  </si>
  <si>
    <t>WILATE Trockensub 450 IE c Solv Durchstf</t>
  </si>
  <si>
    <t>WILATE Trockensub 500 IE c Solv Durchstf</t>
  </si>
  <si>
    <t>WILATE Trockensub 900 IE c Solv Durchstf</t>
  </si>
  <si>
    <t>FIBROGAMMIN Trockensub 1250 IE c Solv Durchstf</t>
  </si>
  <si>
    <t>FIBROGAMMIN Trockensub 1250 IE c Solv Transfer Set</t>
  </si>
  <si>
    <t>FIBROGAMMIN Trockensub 250 IE c Solv Durchstf</t>
  </si>
  <si>
    <t>FIBROGAMMIN Trockensub 250 IE c Solv Transfer Set</t>
  </si>
  <si>
    <t>NOVOSEVEN Raumtempstab 1 mg c Solv Fertspr</t>
  </si>
  <si>
    <t>NOVOSEVEN Raumtempstab 2 mg c Solv Fertspr</t>
  </si>
  <si>
    <t>NOVOSEVEN Raumtempstab 5 mg c Solv Fertspr</t>
  </si>
  <si>
    <t>BENEFIX Trockensub 1000 IE c Solv Durchstf 5 ml</t>
  </si>
  <si>
    <t>BENEFIX Trockensub 2000 IE c Solv Durchstf 5 ml</t>
  </si>
  <si>
    <t>BENEFIX Trockensub 250 IE c Solv Durchstf 5 ml</t>
  </si>
  <si>
    <t>BENEFIX Trockensub 3000 IE c Solv Durchstf 5 ml</t>
  </si>
  <si>
    <t>BENEFIX Trockensub 500 IE c Solv Durchstf 5 ml</t>
  </si>
  <si>
    <t>WILLFACT Trockensub 1000 IE c Solv (10ml) Durchstf</t>
  </si>
  <si>
    <t>NPLATE Trockensub 250 mcg c Solv Durchstf</t>
  </si>
  <si>
    <t>NPLATE Trockensub 500 mcg c Solv Durchstf</t>
  </si>
  <si>
    <t>BERINERT Trockensub 500 IE/10ml c Solv</t>
  </si>
  <si>
    <t>BERINERT Trockensub 500 IE/10ml c Solv (alt)</t>
  </si>
  <si>
    <t>CINRYZE Trockensub 500 E Durchstf 2 Stk</t>
  </si>
  <si>
    <t>SIMDAX Inf Konz 12.5 mg/5ml Durchstf 5 ml</t>
  </si>
  <si>
    <t>PROSTIN VR Inf Konz 500 mcg/ml 5 Amp 1 ml</t>
  </si>
  <si>
    <t>TRACLEER Disp Tabl 32 mg 56 Stk</t>
  </si>
  <si>
    <t>TRACLEER Filmtabl 125 mg 56 Stk</t>
  </si>
  <si>
    <t>TRACLEER Filmtabl 62.5 mg 56 Stk</t>
  </si>
  <si>
    <t>VOLIBRIS Filmtabl 10 mg 30 Stk</t>
  </si>
  <si>
    <t>VOLIBRIS Filmtabl 5 mg 30 Stk</t>
  </si>
  <si>
    <t>REVATIO Filmtabl 20 mg 90 Stk</t>
  </si>
  <si>
    <t>REVATIO Inj Lös 10 mg/12.5ml Durchstf</t>
  </si>
  <si>
    <t>GLYPRESSIN Trockensub 1 mg c Solv Amp 5 Stk</t>
  </si>
  <si>
    <t>HAEMOPRESSIN Trockensub 1 mg c Solv Durchstf 5 Stk</t>
  </si>
  <si>
    <t>LINEZOLID Pfizer 600 mg/300ml Freeflex 10 Stk</t>
  </si>
  <si>
    <t>LINEZOLID Pfizer Filmtabl 600 mg 10 Stk</t>
  </si>
  <si>
    <t>LINEZOLID Pfizer Gran 20 mg/ml f Susp Fl 150 ml</t>
  </si>
  <si>
    <t>LINEZOLID Sandoz Filmtabl 600 mg 10 Stk</t>
  </si>
  <si>
    <t>LINEZOLID Sandoz Inf Lös 600 mg/300ml 10 Btl</t>
  </si>
  <si>
    <t>ZYVOXID Filmtabl 600 mg 10 Stk</t>
  </si>
  <si>
    <t>ZYVOXID Inf Lös 2 mg/ml 10 Freeflex 300 ml</t>
  </si>
  <si>
    <t>ZYVOXID Susp 20 mg/ml Fl 150 ml</t>
  </si>
  <si>
    <t>AMBISOME Trockensub 50 mg Durchstf</t>
  </si>
  <si>
    <t>AMBISOME Trockensub 50 mg Durchstf 10 Stk</t>
  </si>
  <si>
    <t>VFEND Filmtabl 200 mg 28 Stk</t>
  </si>
  <si>
    <t>VFEND Filmtabl 50 mg 56 Stk</t>
  </si>
  <si>
    <t>VFEND Plv 40 mg/ml für Susp 70 ml</t>
  </si>
  <si>
    <t>VFEND Trockensub 200 mg Amp</t>
  </si>
  <si>
    <t>VORICONAZOL Mepha Lactab 200 mg 28 Stk</t>
  </si>
  <si>
    <t>VORICONAZOL Mepha Lactab 50 mg 56 Stk</t>
  </si>
  <si>
    <t>VORICONAZOL Mepha Trockensub 200 mg i.v. Durchstf</t>
  </si>
  <si>
    <t>VORICONAZOL Pfizer Filmtabl 200 mg 28 Stk</t>
  </si>
  <si>
    <t>VORICONAZOL Pfizer Filmtabl 50 mg 56 Stk</t>
  </si>
  <si>
    <t>VORICONAZOL Pfizer Plv 40 mg/ml 70 ml</t>
  </si>
  <si>
    <t>VORICONAZOL Pfizer Trockensub 200 mg Durchstf</t>
  </si>
  <si>
    <t>VORICONAZOL Sandoz Filmtabl 200 mg 28 Stk</t>
  </si>
  <si>
    <t>VORICONAZOL Sandoz Filmtabl 50 mg 56 Stk</t>
  </si>
  <si>
    <t>VORICONAZOL Sandoz Trockensub 200 mg Durchstf</t>
  </si>
  <si>
    <t>NOXAFIL Inf Konz 18 mg/ml Durchstf</t>
  </si>
  <si>
    <t>NOXAFIL Susp 40 mg/ml Fl 105 ml</t>
  </si>
  <si>
    <t>NOXAFIL Tabl 100 mg 24 Stk</t>
  </si>
  <si>
    <t>NOXAFIL Tabl 100 mg 96 Stk</t>
  </si>
  <si>
    <t>ANCOTIL Inf Lös 1 % 5 x 250 ml</t>
  </si>
  <si>
    <t>CANCIDAS Trockensub 50 mg Durchstf</t>
  </si>
  <si>
    <t>CANCIDAS Trockensub 70 mg Durchstf</t>
  </si>
  <si>
    <t>MYCAMINE Trockensub 100 mg Durchstf</t>
  </si>
  <si>
    <t>MYCAMINE Trockensub 50 mg Durchstf</t>
  </si>
  <si>
    <t>ECALTA Trockensub 100 mg Durchstf</t>
  </si>
  <si>
    <t>FOSCAVIR Inf Lös 6000 mg/250ml Fl 250 ml</t>
  </si>
  <si>
    <t>INCIVO Filmtabl 375 mg 4 Fl 42 Stk</t>
  </si>
  <si>
    <t>INCIVO Filmtabl 375 mg Fl 42 Stk</t>
  </si>
  <si>
    <t>VICTRELIS Kaps 200 mg 336 Stk</t>
  </si>
  <si>
    <t>OLYSIO Kaps 150 mg 28 Stk</t>
  </si>
  <si>
    <t>OLYSIO Kaps 150 mg 7 Stk</t>
  </si>
  <si>
    <t>SOVALDI Filmtabl 400 mg 28 Stk</t>
  </si>
  <si>
    <t>EXVIERA Filmtabl 250 mg 56 Stk</t>
  </si>
  <si>
    <t>HARVONI Filmtabl 28 Stk</t>
  </si>
  <si>
    <t>VIEKIRAX Filmtabl 56 Stk</t>
  </si>
  <si>
    <t>IG VENA Kedrion 5% Inf Lös 1 g/20ml 20 ml</t>
  </si>
  <si>
    <t>IG VENA Kedrion 5% Inf Lös 10 g/200ml Fl 200 ml</t>
  </si>
  <si>
    <t>IG VENA Kedrion 5% Inf Lös 2.5 g/50ml 50 ml</t>
  </si>
  <si>
    <t>IG VENA Kedrion 5% Inf Lös 5 g/100ml Fl 100 ml</t>
  </si>
  <si>
    <t>INTRATECT 10% Inf Lös 1 g/10ml i.v. 10 ml</t>
  </si>
  <si>
    <t>INTRATECT 10% Inf Lös 10 g/100ml i.v. 100 ml</t>
  </si>
  <si>
    <t>INTRATECT 10% Inf Lös 20 g/200ml i.v. 200 ml</t>
  </si>
  <si>
    <t>INTRATECT 10% Inf Lös 5 g/50ml i.v. 50 ml</t>
  </si>
  <si>
    <t>INTRATECT 5% Inf Lös 1 g/20ml i.v. 20 ml</t>
  </si>
  <si>
    <t>INTRATECT 5% Inf Lös 10 g/200ml i.v. 200 ml</t>
  </si>
  <si>
    <t>INTRATECT 5% Inf Lös 2.5 g/50ml i.v. 50 ml</t>
  </si>
  <si>
    <t>INTRATECT 5% Inf Lös 5 g/100ml i.v. 100 ml</t>
  </si>
  <si>
    <t>INTRATECT Inf Lös 1 g/20ml i.v. Durchstf 20 ml</t>
  </si>
  <si>
    <t>INTRATECT Inf Lös 10 g/200ml i.v. Durchstf 200 ml</t>
  </si>
  <si>
    <t>INTRATECT Inf Lös 2.5 g/50ml i.v. Durchstf 50 ml</t>
  </si>
  <si>
    <t>INTRATECT Inf Lös 5 g/100ml i.v. Durchstf 100 ml</t>
  </si>
  <si>
    <t>KIOVIG Inf Lös 1 g/10ml i.v. Durchstf 10 ml</t>
  </si>
  <si>
    <t>KIOVIG Inf Lös 10 g/100ml i.v. Durchstf 100 ml</t>
  </si>
  <si>
    <t>KIOVIG Inf Lös 2.5 g/25ml i.v. Durchstf 25 ml</t>
  </si>
  <si>
    <t>KIOVIG Inf Lös 20 g/200ml i.v. Durchstf 200 ml</t>
  </si>
  <si>
    <t>KIOVIG Inf Lös 30 g/300ml i.v. Durchstf 300 ml</t>
  </si>
  <si>
    <t>KIOVIG Inf Lös 5 g/50ml i.v. Durchstf 50 ml</t>
  </si>
  <si>
    <t>OCTAGAM 10% Inf Lös 10 g/100ml i.v. Durchstf</t>
  </si>
  <si>
    <t>OCTAGAM 10% Inf Lös 2 g/20ml i.v. Durchstf</t>
  </si>
  <si>
    <t>OCTAGAM 10% Inf Lös 20 g/200ml i.v. Durchstf</t>
  </si>
  <si>
    <t>OCTAGAM 10% Inf Lös 5 g/50ml i.v. Durchstf</t>
  </si>
  <si>
    <t>OCTAGAM 5% Inf Lös 1 g/20ml i.v Glasfl 20 ml</t>
  </si>
  <si>
    <t>OCTAGAM 5% Inf Lös 10 g/200ml i.v Glasfl 200 ml</t>
  </si>
  <si>
    <t>OCTAGAM 5% Inf Lös 2.5 g/50ml i.v Glasfl 50 ml</t>
  </si>
  <si>
    <t>OCTAGAM 5% Inf Lös 5 g/100ml i.v Glasfl 100 ml</t>
  </si>
  <si>
    <t>PRIVIGEN Inf Lös 10 g/100ml i.v. Durchstf 100 ml</t>
  </si>
  <si>
    <t>PRIVIGEN Inf Lös 2.5 g/25ml i.v. Durchstf 25 ml</t>
  </si>
  <si>
    <t>PRIVIGEN Inf Lös 20 g/200ml i.v. Durchstf 200 ml</t>
  </si>
  <si>
    <t>PRIVIGEN Inf Lös 40 g/400ml i.v. 400 ml</t>
  </si>
  <si>
    <t>PRIVIGEN Inf Lös 5 g/50ml i.v. Durchstf 50 ml</t>
  </si>
  <si>
    <t>HEPATECT CP Inf Lös 2000 E/40ml Durchstf 40 ml</t>
  </si>
  <si>
    <t>HEPATECT CP Inf Lös 500 E/10ml Durchstf 10 ml</t>
  </si>
  <si>
    <t>HEPATECT CP Inf Lös 5000 E/100ml Durchstf 100 ml</t>
  </si>
  <si>
    <t>HEPATITIS B Behring 200 IE Fertspr 1 ml</t>
  </si>
  <si>
    <t>HEPATITIS B-IG Behring 1000 IE Fertspr 5 ml</t>
  </si>
  <si>
    <t>HEPATITIS B-IG Behring 200 IE Fertspr</t>
  </si>
  <si>
    <t>ZUTECTRA Inj Lös 500 IE 5 Fertspr</t>
  </si>
  <si>
    <t>CYTOTECT Biotest 500 E/10ml i.v. Amp 10 ml</t>
  </si>
  <si>
    <t>CYTOTECT CP Biotest Inf Lös 1000 E/10ml 10 ml</t>
  </si>
  <si>
    <t>CYTOTECT CP Biotest Inf Lös 5000 E/50ml 50 ml</t>
  </si>
  <si>
    <t>SYNAGIS Trockensub 100 mg c Solv Durchstf</t>
  </si>
  <si>
    <t>SYNAGIS Trockensub 50 mg c Solv Durchstf</t>
  </si>
  <si>
    <t>BUSILVEX Inf Konz 60 mg/10ml 8 Durchstf 10 ml</t>
  </si>
  <si>
    <t>MYLERAN (IMP D) Filmtabl 2 mg 100 Stk</t>
  </si>
  <si>
    <t>ALIMTA Trockensub 100 mg für Inf Lös Durchstf</t>
  </si>
  <si>
    <t>ALIMTA Trockensub 500 mg für Inf Lös Durchstf</t>
  </si>
  <si>
    <t>AMTIRIS Inf Konz 100 mg/4ml Durchstf</t>
  </si>
  <si>
    <t>AMTIRIS Inf Konz 1000 mg/40ml Durchstf</t>
  </si>
  <si>
    <t>AMTIRIS Inf Konz 500 mg/20ml Durchstf</t>
  </si>
  <si>
    <t>PEMETREXED Sandoz Trockensub 1 g i.v Durchstf</t>
  </si>
  <si>
    <t>PEMETREXED Sandoz Trockensub 100 mg i.v Durchstf</t>
  </si>
  <si>
    <t>PEMETREXED Sandoz Trockensub 500 mg i.v Durchstf</t>
  </si>
  <si>
    <t>FOLOTYN Inf Lös 20 mg/ml Durchstf 1 ml</t>
  </si>
  <si>
    <t>LEUSTATIN Inf Konz 10 mg/10ml 7 Durchstf 10 ml</t>
  </si>
  <si>
    <t>LITAK Inj Lös 10 mg/5ml 5 Durchstf 5 ml</t>
  </si>
  <si>
    <t>LITAK Inj Lös 10 mg/5ml Durchstf 5 ml</t>
  </si>
  <si>
    <t>EVOLTRA (IMP D) Inf Konz 20 mg/20ml Amp 20 ml</t>
  </si>
  <si>
    <t>ATRIANCE Inf Lös 250 mg/50ml 6 Vial 50 ml</t>
  </si>
  <si>
    <t>VIDAZA Trockensub 100 mg Durchstf</t>
  </si>
  <si>
    <t>DACOGEN Trockensub 50 mg i.v. Durchstf</t>
  </si>
  <si>
    <t>YONDELIS Trockensub 0.25 mg Durchstf</t>
  </si>
  <si>
    <t>YONDELIS Trockensub 1 mg Durchstf</t>
  </si>
  <si>
    <t>ZAVEDOS Kaps 10 mg</t>
  </si>
  <si>
    <t>ZAVEDOS Kaps 5 mg</t>
  </si>
  <si>
    <t>ZAVEDOS Kaps 5 mg 3 Stk</t>
  </si>
  <si>
    <t>ZAVEDOS Solution Inj Lös 10 mg Cytosafe</t>
  </si>
  <si>
    <t>ZAVEDOS Solution Inj Lös 20 mg Cytosafe</t>
  </si>
  <si>
    <t>ZAVEDOS Trockensub 10 mg Durchstf</t>
  </si>
  <si>
    <t>ZAVEDOS Trockensub 5 mg Durchstf</t>
  </si>
  <si>
    <t>MABTHERA Inf Konz 100 mg/10ml 2 Amp 10 ml</t>
  </si>
  <si>
    <t>MABTHERA Inf Konz 500 mg/50ml Amp 50 ml</t>
  </si>
  <si>
    <t>MABTHERA Inj Konz 1400 mg/11.7ml s.c. Durchstf</t>
  </si>
  <si>
    <t>HERCEPTIN Trockensub 150 mg Amp</t>
  </si>
  <si>
    <t>HERCEPTIN Trockensub 440 mg c Solv Amp</t>
  </si>
  <si>
    <t>ERBITUX Inf Lös 100 mg/20ml Durchstf 20 ml</t>
  </si>
  <si>
    <t>ERBITUX Inf Lös 500 mg/100ml Durchstf 100 ml</t>
  </si>
  <si>
    <t>AVASTIN Inf Konz 100 mg/4ml Vial 4 ml</t>
  </si>
  <si>
    <t>AVASTIN Inf Konz 400 mg/16ml Vial 16 ml</t>
  </si>
  <si>
    <t>VECTIBIX Inf Konz 100 mg/5ml Durchstf 5 ml</t>
  </si>
  <si>
    <t>VECTIBIX Inf Konz 400 mg/20ml Durchstf 20 ml</t>
  </si>
  <si>
    <t>ARZERRA Inf Konz 100 mg/5ml 3 Durchstf 5 ml</t>
  </si>
  <si>
    <t>ARZERRA Inf Konz 1000 mg/50ml Durchstf 50 ml</t>
  </si>
  <si>
    <t>ADCETRIS Trockensub 50 mg Durchstf</t>
  </si>
  <si>
    <t>ADCETRIS Trockensub 50 mg Durchstf 2 Stk</t>
  </si>
  <si>
    <t>PERJETA Inf Konz 420 mg/14ml Vial 14 ml</t>
  </si>
  <si>
    <t>KADCYLA Trockensub 100 mg Vial</t>
  </si>
  <si>
    <t>KADCYLA Trockensub 160 mg Vial</t>
  </si>
  <si>
    <t>GLIVEC Filmtabl 100 mg teilbar 60 Stk</t>
  </si>
  <si>
    <t>GLIVEC Filmtabl 400 mg teilbar 30 Stk</t>
  </si>
  <si>
    <t>GLIVEC GIST Filmtabl 100 mg 60 Stk</t>
  </si>
  <si>
    <t>GLIVEC GIST Filmtabl 400 mg 30 Stk</t>
  </si>
  <si>
    <t>IMATINIB Sandoz Filmtabl 100 mg 60 Stk</t>
  </si>
  <si>
    <t>IMATINIB Sandoz Filmtabl 400 mg 30 Stk</t>
  </si>
  <si>
    <t>IMATINIB Teva Filmtabl 100 mg 60 Stk</t>
  </si>
  <si>
    <t>IMATINIB Teva Filmtabl 400 mg 30 Stk</t>
  </si>
  <si>
    <t>IMATINIB Zentiva Filmtabl 100 mg 60 Stk</t>
  </si>
  <si>
    <t>IMATINIB Zentiva Filmtabl 400 mg 30 Stk</t>
  </si>
  <si>
    <t>IRESSA Filmtabl 250 mg 30 Stk</t>
  </si>
  <si>
    <t>TARCEVA Filmtabl 100 mg 30 Stk</t>
  </si>
  <si>
    <t>TARCEVA Filmtabl 150 mg 30 Stk</t>
  </si>
  <si>
    <t>TARCEVA Filmtabl 25 mg 30 Stk</t>
  </si>
  <si>
    <t>SUTENT Kaps 12.5 mg 28 Stk</t>
  </si>
  <si>
    <t>SUTENT Kaps 25 mg 28 Stk</t>
  </si>
  <si>
    <t>SUTENT Kaps 50 mg 28 Stk</t>
  </si>
  <si>
    <t>NEXAVAR Filmtabl 200 mg 112 Stk</t>
  </si>
  <si>
    <t>SPRYCEL Filmtabl 100 mg 30 Stk</t>
  </si>
  <si>
    <t>SPRYCEL Filmtabl 20 mg 60 Stk</t>
  </si>
  <si>
    <t>SPRYCEL Filmtabl 50 mg 60 Stk</t>
  </si>
  <si>
    <t>SPRYCEL Filmtabl 70 mg 60 Stk</t>
  </si>
  <si>
    <t>TYVERB Filmtabl 250 mg Ds 140 Stk</t>
  </si>
  <si>
    <t>TYVERB Filmtabl 250 mg Ds 70 Stk</t>
  </si>
  <si>
    <t>TASIGNA Kaps 150 mg 112 Stk</t>
  </si>
  <si>
    <t>TASIGNA Kaps 200 mg 112 Stk</t>
  </si>
  <si>
    <t>TASIGNA Kaps 200 mg 28 Stk</t>
  </si>
  <si>
    <t>VOTRIENT Filmtabl 200 mg 30 Stk</t>
  </si>
  <si>
    <t>VOTRIENT Filmtabl 400 mg 60 Stk</t>
  </si>
  <si>
    <t>ZELBORAF Filmtabl 240 mg 56 Stk</t>
  </si>
  <si>
    <t>XALKORI Kaps 200 mg 60 Stk</t>
  </si>
  <si>
    <t>XALKORI Kaps 250 mg 60 Stk</t>
  </si>
  <si>
    <t>INLYTA Filmtabl 1 mg 28 Stk</t>
  </si>
  <si>
    <t>INLYTA Filmtabl 1 mg 56 Stk</t>
  </si>
  <si>
    <t>INLYTA Filmtabl 3 mg 28 Stk</t>
  </si>
  <si>
    <t>INLYTA Filmtabl 3 mg 56 Stk</t>
  </si>
  <si>
    <t>INLYTA Filmtabl 5 mg 28 Stk</t>
  </si>
  <si>
    <t>INLYTA Filmtabl 5 mg 56 Stk</t>
  </si>
  <si>
    <t>INLYTA Filmtabl 7 mg 28 Stk</t>
  </si>
  <si>
    <t>INLYTA Filmtabl 7 mg 56 Stk</t>
  </si>
  <si>
    <t>TAFINLAR Kaps 50 mg 120 Stk</t>
  </si>
  <si>
    <t>TAFINLAR Kaps 50 mg 28 Stk</t>
  </si>
  <si>
    <t>TAFINLAR Kaps 75 mg 120 Stk</t>
  </si>
  <si>
    <t>TAFINLAR Kaps 75 mg 28 Stk</t>
  </si>
  <si>
    <t>IMBRUVICA Kaps 140 mg 120 Stk</t>
  </si>
  <si>
    <t>IMBRUVICA Kaps 140 mg 90 Stk</t>
  </si>
  <si>
    <t>AMSALYO (IMP NL) Trockensub 75 mg Durchstf 5 Stk</t>
  </si>
  <si>
    <t>AMSIDYL Inf Konz 85 mg/1.7ml c Solv Durchstf 6 Stk</t>
  </si>
  <si>
    <t>ASPARAGINASE medac (IMP D) 10000 E 5 Durchstf 1 ml</t>
  </si>
  <si>
    <t>ASPARAGINASE medac (IMP D) 5000 E Durchstf 5 Stk</t>
  </si>
  <si>
    <t>ERWINASE (IMP D) Trockensub 10000 E Durchstf 5 Stk</t>
  </si>
  <si>
    <t>ONCASPAR (IMP D) Inj Lös 3750 IE/5ml Durchstf 5 ml</t>
  </si>
  <si>
    <t>TRISENOX Inf Konz 10 mg/10ml 10 Amp 10 ml</t>
  </si>
  <si>
    <t>VELCADE Trockensub 1 mg Durchstf</t>
  </si>
  <si>
    <t>VELCADE Trockensub 3.5 mg Durchstf</t>
  </si>
  <si>
    <t>ERIVEDGE Kaps 150 mg 28 Stk</t>
  </si>
  <si>
    <t>KYPROLIS Trockensub 60 mg Durchstf</t>
  </si>
  <si>
    <t>ZYDELIG Filmtabl 100 mg 60 Stk</t>
  </si>
  <si>
    <t>ZYDELIG Filmtabl 150 mg 60 Stk</t>
  </si>
  <si>
    <t>ZYTIGA Tabl 250 mg 120 Stk</t>
  </si>
  <si>
    <t>NEULASTA 6 mg/0.6ml m Nadelschutz Fertspr</t>
  </si>
  <si>
    <t>NEULASTA 6 mg/0.6ml m Nadelschutz Fertspr 24 Stk</t>
  </si>
  <si>
    <t>NEULASTA Inj Lös 6 mg/0.6ml 25 Fertspr 0.6 ml</t>
  </si>
  <si>
    <t>NEULASTA Inj Lös 6 mg/0.6ml Fertspr 0.6 ml</t>
  </si>
  <si>
    <t>MOZOBIL Inj Lös 24 mg/1.2ml Durchstf 1.2 ml</t>
  </si>
  <si>
    <t>ATGAM Pfizer (IMP US) 250 mg/5ml 5 Amp 5 ml</t>
  </si>
  <si>
    <t>ATG FRESENIUS Inf Lös 100 mg/5ml 10 Durchstf 5 ml</t>
  </si>
  <si>
    <t>ATG FRESENIUS Inf Lös 100 mg/5ml Durchstf 5 ml</t>
  </si>
  <si>
    <t>GRAFALON Inf Konz 100 mg/5ml Durchstf 5 ml</t>
  </si>
  <si>
    <t>THYMOGLOBULINE Trockensub 25 mg Durchstf</t>
  </si>
  <si>
    <t>TYSABRI Inf Konz 300 mg/15ml Fl 15 ml</t>
  </si>
  <si>
    <t>ORENCIA Inj Lös 125 mg/ml 4 Fertspr 1 ml</t>
  </si>
  <si>
    <t>ORENCIA Trockensub 250 mg mit Spritze Durchstf</t>
  </si>
  <si>
    <t>SOLIRIS Inf Konz 300 mg/30ml Durchstf 30 ml [!]</t>
  </si>
  <si>
    <t>ENTYVIO Trockensub 300 mg Durchstf</t>
  </si>
  <si>
    <t>LEMTRADA Inf Konz 12 mg Durchstf 2 ml</t>
  </si>
  <si>
    <t>ENBREL Inj Lös 25 mg/0.5ml 4 Fertspr 0.5 ml</t>
  </si>
  <si>
    <t>ENBREL Inj Lös 50 mg/ml 2 Fertspr 1 ml</t>
  </si>
  <si>
    <t>ENBREL MyClic Inj Lös 50 mg/ml 2 Fertpen 1 ml</t>
  </si>
  <si>
    <t>ENBREL Trockensub 25 mg c Solv Durchstf 4 Stk</t>
  </si>
  <si>
    <t>INFLECTRA Trockensub 100 mg Durchstf</t>
  </si>
  <si>
    <t>REMICADE Trockensub 100 mg Durchstf</t>
  </si>
  <si>
    <t>REMSIMA Trockensub 100 mg Durchstf</t>
  </si>
  <si>
    <t>HUMIRA Inj Lös 40 mg/0.8ml Durchstechflasche 2 Stk</t>
  </si>
  <si>
    <t>HUMIRA Inj Lös 40 mg/0.8ml Fertspr 0.8 ml</t>
  </si>
  <si>
    <t>HUMIRA Inj Lös 40 mg/0.8ml vorgef Injektor 0.8 ml</t>
  </si>
  <si>
    <t>CIMZIA Inj Lös 200 mg/ml 2 Fertspr 1 ml</t>
  </si>
  <si>
    <t>SIMPONI Fertigspritze 100 mg/1ml 1 ml</t>
  </si>
  <si>
    <t>SIMPONI Fertigspritze 50 mg/0.5ml 0.5 ml</t>
  </si>
  <si>
    <t>SIMPONI Pen Inj Lös 100 mg/1ml Injektor 1 ml</t>
  </si>
  <si>
    <t>SIMPONI Pen Inj Lös 50 mg/0.5ml Injektor 0.5 ml</t>
  </si>
  <si>
    <t>KINERET (IMP D) Inj Lös 100 mg 28 Fertspr 0.67 ml</t>
  </si>
  <si>
    <t>KINERET (IMP D) Inj Lös 100 mg 7 Fertspr 0.67 ml</t>
  </si>
  <si>
    <t>STELARA Inj Lös 45 mg/0.5ml Fertspr 0.5 ml</t>
  </si>
  <si>
    <t>STELARA Inj Lös 90 mg/ml Fertspr 1 ml</t>
  </si>
  <si>
    <t>ACTEMRA Inf Konz 200 mg/10ml Durchstf 10 ml</t>
  </si>
  <si>
    <t>ACTEMRA Inf Konz 400 mg/20ml Durchstf 20 ml</t>
  </si>
  <si>
    <t>ACTEMRA Inf Konz 80 mg/4ml Durchstf 4 ml</t>
  </si>
  <si>
    <t>ACTEMRA Inj Lös 162 mg/0.9ml Fertspr 4 Stk</t>
  </si>
  <si>
    <t>REVLIMID Kaps 10 mg 21 Stk</t>
  </si>
  <si>
    <t>REVLIMID Kaps 15 mg 21 Stk</t>
  </si>
  <si>
    <t>REVLIMID Kaps 25 mg 21 Stk</t>
  </si>
  <si>
    <t>REVLIMID Kaps 5 mg 21 Stk</t>
  </si>
  <si>
    <t>IMNOVID Kaps 1 mg 21 Stk</t>
  </si>
  <si>
    <t>IMNOVID Kaps 2 mg 21 Stk</t>
  </si>
  <si>
    <t>IMNOVID Kaps 3 mg 21 Stk</t>
  </si>
  <si>
    <t>IMNOVID Kaps 4 mg 21 Stk</t>
  </si>
  <si>
    <t>INDUCTOS Trockensub 12 mg c Solv Durchstf</t>
  </si>
  <si>
    <t>PROLIA 60 mg/ml m Nadelschutz Fertspr</t>
  </si>
  <si>
    <t>PROLIA 60 mg/ml o Nadelschutz unverblist Fertspr</t>
  </si>
  <si>
    <t>PROLIA 60 mg/ml o Nadelschutz verblist Fertspr</t>
  </si>
  <si>
    <t>XGEVA Inj Lös 120 mg/1.7ml Durchstf 1.7 ml</t>
  </si>
  <si>
    <t>CUROSURF Instill Susp 120 mg/1.5ml Amp 1.5 ml</t>
  </si>
  <si>
    <t>LUCENTIS 2.3 mg/0.23ml Durchstf 0.23 ml</t>
  </si>
  <si>
    <t>LUCENTIS 2.3 mg/0.23ml m Zubehör Durchstf 0.23 ml</t>
  </si>
  <si>
    <t>LUCENTIS Inj Lös 1.65 mg/0.165 ml Fertspr 0.165 ml</t>
  </si>
  <si>
    <t>FASTURTEC Trockensub 1.5 mg c Solv Durchstf 3 Stk</t>
  </si>
  <si>
    <t>FASTURTEC Trockensub 7.5 mg c Solv Durchstf</t>
  </si>
  <si>
    <t>Bienvenue dans le relevé détaillé 2017</t>
  </si>
  <si>
    <t>Relevé des prix des médicaments très onéreux selon la "liste des médicaments / substances à relever dans la statistique médicale des hôpitaux 2016"</t>
  </si>
  <si>
    <t>Facteurs de coagulation II, VII IX et X en association (complexe prothrombinique)</t>
  </si>
  <si>
    <t>Facteur von Willebrand avec facteur de coagulation VIII en association</t>
  </si>
  <si>
    <t>Von-Willebrand-Faktor und Faktor VIII in Kombination</t>
  </si>
  <si>
    <t>Gerinnungsfaktoren II, VII IX und X in Kombination (Prothrombinkomplex)</t>
  </si>
  <si>
    <t>f_det_medi</t>
  </si>
  <si>
    <t>f_det_fmedi</t>
  </si>
  <si>
    <t>f_det_imp</t>
  </si>
  <si>
    <t>f_det_tv</t>
  </si>
  <si>
    <t>f_det_blut</t>
  </si>
  <si>
    <t>f_det_herz</t>
  </si>
  <si>
    <t>f_det_strafe</t>
  </si>
  <si>
    <t>f_det_dritte</t>
  </si>
  <si>
    <t>flags CC</t>
  </si>
  <si>
    <t>37.6D.21</t>
  </si>
  <si>
    <t>Remplacement d'un composant à distance du
patient d'un système d'assistance cardiovasculaire,
avec pompe, sans fonction d'échange
gazeux, extracorporel, biventriculaire</t>
  </si>
  <si>
    <t>99.72.11</t>
  </si>
  <si>
    <t>I60</t>
  </si>
  <si>
    <t>39.8X.20</t>
  </si>
  <si>
    <t>I61</t>
  </si>
  <si>
    <t>I62</t>
  </si>
  <si>
    <t>I63</t>
  </si>
  <si>
    <t>I64</t>
  </si>
  <si>
    <t>I65</t>
  </si>
  <si>
    <t>86.94.00</t>
  </si>
  <si>
    <t>I66</t>
  </si>
  <si>
    <t>86.94.10</t>
  </si>
  <si>
    <t>I67</t>
  </si>
  <si>
    <t>86.94.11</t>
  </si>
  <si>
    <t>I68</t>
  </si>
  <si>
    <t>86.94.12</t>
  </si>
  <si>
    <t>I69</t>
  </si>
  <si>
    <t>86.94.20</t>
  </si>
  <si>
    <t>I70</t>
  </si>
  <si>
    <t>86.94.21</t>
  </si>
  <si>
    <t>I71</t>
  </si>
  <si>
    <t>86.94.22</t>
  </si>
  <si>
    <t>I72</t>
  </si>
  <si>
    <t>86.94.99</t>
  </si>
  <si>
    <t>I73</t>
  </si>
  <si>
    <t>86.95.00</t>
  </si>
  <si>
    <t>I74</t>
  </si>
  <si>
    <t>86.95.10</t>
  </si>
  <si>
    <t>I75</t>
  </si>
  <si>
    <t>86.95.11</t>
  </si>
  <si>
    <t>I76</t>
  </si>
  <si>
    <t>86.95.12</t>
  </si>
  <si>
    <t>I77</t>
  </si>
  <si>
    <t>86.95.20</t>
  </si>
  <si>
    <t>I78</t>
  </si>
  <si>
    <t>86.95.21</t>
  </si>
  <si>
    <t>I79</t>
  </si>
  <si>
    <t>86.95.22</t>
  </si>
  <si>
    <t>I80</t>
  </si>
  <si>
    <t>86.95.99</t>
  </si>
  <si>
    <t>I81</t>
  </si>
  <si>
    <t>86.96.00</t>
  </si>
  <si>
    <t>I82</t>
  </si>
  <si>
    <t>86.96.10</t>
  </si>
  <si>
    <t>I83</t>
  </si>
  <si>
    <t>86.96.11</t>
  </si>
  <si>
    <t>I84</t>
  </si>
  <si>
    <t>86.96.20</t>
  </si>
  <si>
    <t>I85</t>
  </si>
  <si>
    <t>86.96.21</t>
  </si>
  <si>
    <t>I86</t>
  </si>
  <si>
    <t>86.96.99</t>
  </si>
  <si>
    <t>I87</t>
  </si>
  <si>
    <t>I88</t>
  </si>
  <si>
    <t>86.98.00</t>
  </si>
  <si>
    <t>I89</t>
  </si>
  <si>
    <t>86.98.10</t>
  </si>
  <si>
    <t>I90</t>
  </si>
  <si>
    <t>86.98.11</t>
  </si>
  <si>
    <t>I91</t>
  </si>
  <si>
    <t>86.98.12</t>
  </si>
  <si>
    <t>I92</t>
  </si>
  <si>
    <t>86.98.20</t>
  </si>
  <si>
    <t>I93</t>
  </si>
  <si>
    <t>86.98.21</t>
  </si>
  <si>
    <t>I94</t>
  </si>
  <si>
    <t>86.98.22</t>
  </si>
  <si>
    <t>I95</t>
  </si>
  <si>
    <t>86.98.99</t>
  </si>
  <si>
    <t>42.99.36</t>
  </si>
  <si>
    <t>I96</t>
  </si>
  <si>
    <t>Implantation d'un système anti-reflux pour
soutenir la fonction du sphincter oesophagien,
laparoscopique</t>
  </si>
  <si>
    <t>Implantation de stimulateur urétéral électronique [L]</t>
  </si>
  <si>
    <t>Remplacement de stimulateur urétéral électronique [L]</t>
  </si>
  <si>
    <t>Implantation de stimulateur vésical électronique</t>
  </si>
  <si>
    <t>Remplacement de stimulateur vésical électronique</t>
  </si>
  <si>
    <t>Insertion ou remplacement de générateur d'impulsions de neurostimulateur, système à une électrode, non spécifié comme étant rechargeable, SAP</t>
  </si>
  <si>
    <t>Insertion de générateur d'impulsions de neurostimulateur intracrânien, système à une électrode, non rechargeable</t>
  </si>
  <si>
    <t>Insertion de générateur d'impulsions de neurostimulateur épidural, système à une électrode, non rechargeable</t>
  </si>
  <si>
    <t>Insertion de générateur d'impulsions de neurostimulateur périphérique, système à une électrode, non rechargeable</t>
  </si>
  <si>
    <t>Remplacement de générateur d'impulsions de neurostimulateur intracrânien, système à une électrode, non rechargeable</t>
  </si>
  <si>
    <t>Remplacement de générateur d'impulsions de neurostimulateur épidural, système à une électrode, non rechargeable</t>
  </si>
  <si>
    <t>Remplacement de générateur d'impulsions de neurostimulateur périphérique, système à une électrode, non rechargeable</t>
  </si>
  <si>
    <t>Insertion ou remplacement de générateur d'impulsions de neurostimulateur, système à une électrode, non spécifié comme étant rechargeable, autre</t>
  </si>
  <si>
    <t>Insertion ou remplacement de générateur d'impulsions de neurostimulateur, système à plusieurs électrodes, non spécifié comme étant rechargeable, SAP</t>
  </si>
  <si>
    <t>Insertion de générateur d'impulsions de neurostimulateur intracrânien, système à plusieurs électrodes, non rechargeable</t>
  </si>
  <si>
    <t>Insertion de générateur d'impulsions de neurostimulateur épidural, système à plusieurs électrodes, non rechargeable</t>
  </si>
  <si>
    <t>Insertion de générateur d'impulsions de neurostimulateur périphérique, système à plusieurs électrodes, non rechargeable</t>
  </si>
  <si>
    <t>Remplacement de générateur d'impulsions de neurostimulateur intracrânien, système à plusieurs électrodes, non rechargeable</t>
  </si>
  <si>
    <t>Remplacement de générateur d'impulsions de neurostimulateur épidural, système à plusieurs électrodes, non rechargeable</t>
  </si>
  <si>
    <t>Remplacement de générateur d'impulsions de neurostimulateur périphérique, système à plusieurs électrodes, non rechargeable</t>
  </si>
  <si>
    <t>Insertion ou remplacement de générateur d'impulsions de neurostimulateur, système à plusieurs électrodes, non spécifié comme étant rechargeable, autre</t>
  </si>
  <si>
    <t>Insertion ou remplacement d'autre générateur d'impulsions de neurostimulateur, SAP</t>
  </si>
  <si>
    <t>Insertion de générateur d'impulsions pour stimulation de racine antérieure</t>
  </si>
  <si>
    <t>Insertion de générateur d'impulsions pour stimulation du nerf vague</t>
  </si>
  <si>
    <t>Remplacement de générateur d'impulsions pour stimulation de racine antérieure</t>
  </si>
  <si>
    <t>Remplacement de générateur d'impulsions pour stimulation du nerf vague</t>
  </si>
  <si>
    <t>Insertion ou remplacement d'autre générateur d'impulsions de neurostimulateur, autre</t>
  </si>
  <si>
    <t>Insertion ou remplacement de générateur d'impulsions de neurostimulateur, système à une électrode, rechargeable</t>
  </si>
  <si>
    <t>Insertion ou remplacement de générateur d'impulsions de neurostimulateur, système à plusieurs électrodes, rechargeable, SAP</t>
  </si>
  <si>
    <t>Insertion de générateur d'impulsions de neurostimulateur intracrânien, système à plusieurs électrodes, rechargeable</t>
  </si>
  <si>
    <t>Insertion de générateur d'impulsions de neurostimulateur épidural, système à plusieurs électrodes, rechargeable</t>
  </si>
  <si>
    <t>Insertion de générateur d'impulsions de neurostimulateur périphérique, système à plusieurs électrodes, rechargeable</t>
  </si>
  <si>
    <t>Remplacement de générateur d'impulsions de neurostimulateur intracrânien, système à plusieurs électrodes, rechargeable</t>
  </si>
  <si>
    <t>Remplacement de générateur d'impulsions de neurostimulateur épidural, système à plusieurs électrodes, rechargeable</t>
  </si>
  <si>
    <t>Remplacement de générateur d'impulsions de neurostimulateur périphérique, système à plusieurs électrodes, rechargeable</t>
  </si>
  <si>
    <t>Insertion ou remplacement de générateur d'impulsions de neurostimulateur, système à plusieurs électrodes, autre</t>
  </si>
  <si>
    <t>Implantation ou remplacement de générateur
d'impulsions pour activation du baroréflexe</t>
  </si>
  <si>
    <r>
      <t>- Veuillez noter que les coûts de groupe doivent être saisis sans électrodes pour l'implantation d'un défibrillateur ou d'un pacemaker</t>
    </r>
    <r>
      <rPr>
        <u/>
        <sz val="11"/>
        <color rgb="FFFF0000"/>
        <rFont val="Calibri"/>
        <family val="2"/>
        <scheme val="minor"/>
      </rPr>
      <t xml:space="preserve"> (I9 - I20)</t>
    </r>
    <r>
      <rPr>
        <sz val="11"/>
        <color rgb="FFFF0000"/>
        <rFont val="Calibri"/>
        <family val="2"/>
        <scheme val="minor"/>
      </rPr>
      <t xml:space="preserve">  et d'un </t>
    </r>
    <r>
      <rPr>
        <b/>
        <sz val="11"/>
        <color rgb="FFFF0000"/>
        <rFont val="Calibri"/>
        <family val="2"/>
        <scheme val="minor"/>
      </rPr>
      <t>neurostimulateu</t>
    </r>
    <r>
      <rPr>
        <sz val="11"/>
        <color rgb="FFFF0000"/>
        <rFont val="Calibri"/>
        <family val="2"/>
        <scheme val="minor"/>
      </rPr>
      <t>r (</t>
    </r>
    <r>
      <rPr>
        <u/>
        <sz val="11"/>
        <color rgb="FFFF0000"/>
        <rFont val="Calibri"/>
        <family val="2"/>
        <scheme val="minor"/>
      </rPr>
      <t>I66-I96</t>
    </r>
    <r>
      <rPr>
        <sz val="11"/>
        <color rgb="FFFF0000"/>
        <rFont val="Calibri"/>
        <family val="2"/>
        <scheme val="minor"/>
      </rPr>
      <t>).</t>
    </r>
  </si>
  <si>
    <r>
      <t xml:space="preserve">- </t>
    </r>
    <r>
      <rPr>
        <sz val="11"/>
        <color rgb="FFFF0000"/>
        <rFont val="Calibri"/>
        <family val="2"/>
        <scheme val="minor"/>
      </rPr>
      <t xml:space="preserve">Veuillez noter les implants avec les numéros I60 à I96 </t>
    </r>
    <r>
      <rPr>
        <b/>
        <sz val="11"/>
        <color rgb="FFFF0000"/>
        <rFont val="Calibri"/>
        <family val="2"/>
        <scheme val="minor"/>
      </rPr>
      <t>nouvellement</t>
    </r>
    <r>
      <rPr>
        <sz val="11"/>
        <color rgb="FFFF0000"/>
        <rFont val="Calibri"/>
        <family val="2"/>
        <scheme val="minor"/>
      </rPr>
      <t xml:space="preserve"> ajoutés dans le registre «Implants - Schéma produits».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</si>
</sst>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 &quot;Fr.&quot;\ * #,##0.00_ ;_ &quot;Fr.&quot;\ * \-#,##0.00_ ;_ &quot;Fr.&quot;\ * &quot;-&quot;??_ ;_ @_ "/>
    <numFmt numFmtId="165" formatCode="_ * #,##0.00_ ;_ * \-#,##0.00_ ;_ * &quot;-&quot;??_ ;_ @_ "/>
    <numFmt numFmtId="166" formatCode="[$CHF]\ #,##0.00;[$CHF]\ \-#,##0.00"/>
    <numFmt numFmtId="167" formatCode="[$CHF]\ #,##0.00"/>
    <numFmt numFmtId="168" formatCode="_ [$CHF]\ * #,##0.00_ ;_ [$CHF]\ * \-#,##0.00_ ;_ [$CHF]\ * &quot;-&quot;??_ ;_ @_ "/>
    <numFmt numFmtId="169" formatCode="dd&quot;.&quot;mm&quot;.&quot;yyyy"/>
  </numFmts>
  <fonts count="10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b/>
      <sz val="9"/>
      <name val="Arial"/>
      <family val="2"/>
    </font>
    <font>
      <sz val="11"/>
      <name val="Arial"/>
      <family val="1"/>
    </font>
    <font>
      <sz val="10"/>
      <color theme="1"/>
      <name val="Arial"/>
      <family val="2"/>
    </font>
    <font>
      <sz val="11"/>
      <color indexed="8"/>
      <name val="Arial"/>
      <family val="2"/>
    </font>
    <font>
      <sz val="11"/>
      <color indexed="9"/>
      <name val="Arial"/>
      <family val="2"/>
    </font>
    <font>
      <u/>
      <sz val="10"/>
      <color theme="10"/>
      <name val="MS Sans Serif"/>
      <family val="2"/>
    </font>
    <font>
      <sz val="11"/>
      <color theme="1"/>
      <name val="Calibri"/>
      <family val="2"/>
    </font>
    <font>
      <sz val="11"/>
      <color theme="1"/>
      <name val="Arial"/>
      <family val="2"/>
    </font>
    <font>
      <sz val="10"/>
      <color indexed="8"/>
      <name val="MS Sans Serif"/>
      <family val="2"/>
    </font>
    <font>
      <sz val="11"/>
      <color rgb="FF000000"/>
      <name val="Calibri"/>
      <family val="2"/>
      <charset val="1"/>
    </font>
    <font>
      <u/>
      <sz val="11"/>
      <color theme="10"/>
      <name val="Calibri"/>
      <family val="2"/>
      <scheme val="minor"/>
    </font>
    <font>
      <sz val="8"/>
      <color indexed="8"/>
      <name val="Arial"/>
      <family val="2"/>
    </font>
    <font>
      <b/>
      <sz val="8"/>
      <color indexed="8"/>
      <name val="Arial"/>
      <family val="2"/>
    </font>
    <font>
      <sz val="19"/>
      <name val="Arial"/>
      <family val="2"/>
    </font>
    <font>
      <sz val="8"/>
      <color indexed="14"/>
      <name val="Arial"/>
      <family val="2"/>
    </font>
    <font>
      <b/>
      <sz val="11"/>
      <color indexed="17"/>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Arial"/>
      <family val="2"/>
    </font>
    <font>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b/>
      <sz val="12"/>
      <color theme="1"/>
      <name val="Calibri"/>
      <family val="2"/>
      <scheme val="minor"/>
    </font>
    <font>
      <sz val="12"/>
      <color theme="1"/>
      <name val="Calibri"/>
      <family val="2"/>
      <scheme val="minor"/>
    </font>
    <font>
      <u/>
      <sz val="11"/>
      <color theme="1"/>
      <name val="Calibri"/>
      <family val="2"/>
      <scheme val="minor"/>
    </font>
    <font>
      <b/>
      <sz val="16"/>
      <color theme="1"/>
      <name val="Calibri"/>
      <family val="2"/>
      <scheme val="minor"/>
    </font>
    <font>
      <sz val="16"/>
      <color theme="1"/>
      <name val="Calibri"/>
      <family val="2"/>
      <scheme val="minor"/>
    </font>
    <font>
      <i/>
      <sz val="11"/>
      <color theme="1"/>
      <name val="Calibri"/>
      <family val="2"/>
      <scheme val="minor"/>
    </font>
    <font>
      <u/>
      <sz val="12"/>
      <color theme="1"/>
      <name val="Calibri"/>
      <family val="2"/>
      <scheme val="minor"/>
    </font>
    <font>
      <b/>
      <sz val="11"/>
      <name val="Calibri"/>
      <family val="2"/>
      <scheme val="minor"/>
    </font>
    <font>
      <b/>
      <sz val="10"/>
      <name val="Arial"/>
      <family val="2"/>
    </font>
    <font>
      <sz val="8"/>
      <color rgb="FFFF0000"/>
      <name val="Arial"/>
      <family val="2"/>
    </font>
    <font>
      <sz val="10"/>
      <name val="Frutiger"/>
    </font>
    <font>
      <b/>
      <u/>
      <sz val="11"/>
      <color theme="10"/>
      <name val="Calibri"/>
      <family val="2"/>
      <scheme val="minor"/>
    </font>
    <font>
      <sz val="11"/>
      <name val="Calibri"/>
      <family val="2"/>
      <scheme val="minor"/>
    </font>
    <font>
      <sz val="10"/>
      <color rgb="FF000000"/>
      <name val="Times New Roman"/>
      <family val="1"/>
    </font>
    <font>
      <vertAlign val="superscript"/>
      <sz val="11"/>
      <color theme="1"/>
      <name val="Calibri"/>
      <family val="2"/>
      <scheme val="minor"/>
    </font>
    <font>
      <sz val="10"/>
      <color rgb="FF000000"/>
      <name val="Times New Roman"/>
      <family val="1"/>
    </font>
    <font>
      <u/>
      <vertAlign val="superscript"/>
      <sz val="12"/>
      <color theme="1"/>
      <name val="Calibri"/>
      <family val="2"/>
      <scheme val="minor"/>
    </font>
    <font>
      <b/>
      <sz val="11"/>
      <color theme="1"/>
      <name val="Calibri"/>
      <family val="2"/>
      <scheme val="minor"/>
    </font>
    <font>
      <b/>
      <sz val="11"/>
      <color theme="1"/>
      <name val="Calibri"/>
      <family val="2"/>
      <scheme val="minor"/>
    </font>
    <font>
      <sz val="10"/>
      <color rgb="FF000000"/>
      <name val="Arial"/>
      <family val="2"/>
    </font>
    <font>
      <sz val="8"/>
      <color rgb="FF000000"/>
      <name val="Arial"/>
      <family val="2"/>
    </font>
    <font>
      <sz val="11"/>
      <color rgb="FF000000"/>
      <name val="Calibri"/>
      <family val="2"/>
    </font>
    <font>
      <u/>
      <sz val="11"/>
      <color rgb="FF0000FF"/>
      <name val="Calibri"/>
      <family val="2"/>
    </font>
    <font>
      <b/>
      <u/>
      <sz val="10"/>
      <color rgb="FF000000"/>
      <name val="Arial"/>
      <family val="2"/>
    </font>
    <font>
      <b/>
      <sz val="8"/>
      <color rgb="FF000000"/>
      <name val="Arial"/>
      <family val="2"/>
    </font>
    <font>
      <b/>
      <vertAlign val="superscript"/>
      <sz val="8"/>
      <color rgb="FF000000"/>
      <name val="Arial"/>
      <family val="2"/>
    </font>
    <font>
      <vertAlign val="superscript"/>
      <sz val="8"/>
      <color rgb="FF000000"/>
      <name val="Arial"/>
      <family val="2"/>
    </font>
    <font>
      <u/>
      <sz val="11"/>
      <color rgb="FFFF0000"/>
      <name val="Calibri"/>
      <family val="2"/>
      <scheme val="minor"/>
    </font>
    <font>
      <b/>
      <sz val="11"/>
      <color rgb="FFFF0000"/>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35"/>
        <bgColor indexed="64"/>
      </patternFill>
    </fill>
    <fill>
      <patternFill patternType="solid">
        <fgColor indexed="60"/>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rgb="FFFFC000"/>
        <bgColor indexed="64"/>
      </patternFill>
    </fill>
    <fill>
      <patternFill patternType="solid">
        <fgColor rgb="FF7030A0"/>
        <bgColor theme="4"/>
      </patternFill>
    </fill>
    <fill>
      <patternFill patternType="solid">
        <fgColor rgb="FFFFFFFF"/>
        <bgColor rgb="FFFFFFFF"/>
      </patternFill>
    </fill>
    <fill>
      <patternFill patternType="solid">
        <fgColor rgb="FFD9D9D9"/>
        <bgColor rgb="FFD9D9D9"/>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58934">
    <xf numFmtId="0" fontId="0" fillId="0" borderId="0"/>
    <xf numFmtId="0" fontId="16"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5" fillId="0" borderId="0" applyNumberFormat="0" applyFill="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51" borderId="11" applyNumberFormat="0" applyAlignment="0" applyProtection="0"/>
    <xf numFmtId="0" fontId="22" fillId="51"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26" fillId="35" borderId="0" applyNumberFormat="0" applyBorder="0" applyAlignment="0" applyProtection="0"/>
    <xf numFmtId="0" fontId="28" fillId="52" borderId="0" applyNumberFormat="0" applyBorder="0" applyAlignment="0" applyProtection="0"/>
    <xf numFmtId="0" fontId="40" fillId="0" borderId="0"/>
    <xf numFmtId="0" fontId="19" fillId="53" borderId="14" applyNumberFormat="0" applyFont="0" applyAlignment="0" applyProtection="0"/>
    <xf numFmtId="0" fontId="29" fillId="34" borderId="0" applyNumberFormat="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0" applyNumberFormat="0" applyFill="0" applyBorder="0" applyAlignment="0" applyProtection="0"/>
    <xf numFmtId="0" fontId="36" fillId="54" borderId="19" applyNumberFormat="0" applyAlignment="0" applyProtection="0"/>
    <xf numFmtId="0" fontId="1" fillId="0" borderId="0"/>
    <xf numFmtId="0" fontId="19" fillId="0" borderId="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36" borderId="0" applyNumberFormat="0" applyBorder="0" applyAlignment="0" applyProtection="0"/>
    <xf numFmtId="0" fontId="42" fillId="39" borderId="0" applyNumberFormat="0" applyBorder="0" applyAlignment="0" applyProtection="0"/>
    <xf numFmtId="0" fontId="42"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43" fillId="43"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4" fontId="18" fillId="0" borderId="0" applyFon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52" borderId="0" applyNumberFormat="0" applyBorder="0" applyAlignment="0" applyProtection="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8" fillId="0" borderId="0"/>
    <xf numFmtId="0" fontId="1" fillId="0" borderId="0"/>
    <xf numFmtId="0" fontId="1" fillId="0" borderId="0"/>
    <xf numFmtId="0" fontId="1" fillId="0" borderId="0"/>
    <xf numFmtId="0" fontId="46" fillId="0" borderId="0"/>
    <xf numFmtId="0" fontId="45" fillId="0" borderId="0"/>
    <xf numFmtId="0" fontId="19" fillId="0" borderId="0"/>
    <xf numFmtId="0" fontId="1" fillId="0" borderId="0"/>
    <xf numFmtId="0" fontId="1" fillId="0" borderId="0"/>
    <xf numFmtId="0" fontId="45"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4" fontId="39" fillId="56" borderId="20" applyNumberFormat="0" applyProtection="0">
      <alignment horizontal="left" vertical="center" indent="1"/>
    </xf>
    <xf numFmtId="4" fontId="37" fillId="0" borderId="20" applyNumberFormat="0" applyProtection="0">
      <alignment horizontal="right" vertical="center"/>
    </xf>
    <xf numFmtId="4" fontId="37" fillId="0" borderId="20" applyNumberFormat="0" applyProtection="0">
      <alignment horizontal="right" vertical="center"/>
    </xf>
    <xf numFmtId="4" fontId="37" fillId="0" borderId="21" applyNumberFormat="0" applyProtection="0">
      <alignment horizontal="right" vertical="center"/>
    </xf>
    <xf numFmtId="4" fontId="37" fillId="56" borderId="20" applyNumberFormat="0" applyProtection="0">
      <alignment horizontal="left" vertical="center" indent="1"/>
    </xf>
    <xf numFmtId="4" fontId="37" fillId="56" borderId="20" applyNumberFormat="0" applyProtection="0">
      <alignment horizontal="left" vertical="center" indent="1"/>
    </xf>
    <xf numFmtId="4" fontId="37" fillId="45" borderId="21" applyNumberFormat="0" applyProtection="0">
      <alignment horizontal="left" vertical="center" indent="1"/>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8" fillId="0" borderId="0"/>
    <xf numFmtId="0" fontId="46" fillId="0" borderId="0"/>
    <xf numFmtId="0" fontId="19" fillId="0" borderId="0"/>
    <xf numFmtId="0" fontId="1" fillId="0" borderId="0"/>
    <xf numFmtId="0" fontId="1"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8" fillId="4" borderId="0" applyNumberFormat="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8" fillId="0" borderId="0"/>
    <xf numFmtId="0" fontId="6" fillId="2" borderId="0" applyNumberFormat="0" applyBorder="0" applyAlignment="0" applyProtection="0"/>
    <xf numFmtId="0" fontId="7" fillId="3"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8" fillId="0" borderId="0"/>
    <xf numFmtId="0" fontId="37" fillId="0" borderId="0"/>
    <xf numFmtId="0" fontId="1" fillId="0" borderId="0"/>
    <xf numFmtId="0" fontId="37" fillId="0" borderId="0"/>
    <xf numFmtId="0" fontId="37" fillId="57" borderId="0"/>
    <xf numFmtId="0" fontId="19" fillId="58" borderId="0" applyNumberFormat="0" applyBorder="0" applyAlignment="0" applyProtection="0"/>
    <xf numFmtId="0" fontId="19" fillId="59" borderId="0" applyNumberFormat="0" applyBorder="0" applyAlignment="0" applyProtection="0"/>
    <xf numFmtId="0" fontId="20"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20"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6" borderId="0" applyNumberFormat="0" applyBorder="0" applyAlignment="0" applyProtection="0"/>
    <xf numFmtId="0" fontId="19" fillId="61" borderId="0" applyNumberFormat="0" applyBorder="0" applyAlignment="0" applyProtection="0"/>
    <xf numFmtId="0" fontId="19" fillId="67" borderId="0" applyNumberFormat="0" applyBorder="0" applyAlignment="0" applyProtection="0"/>
    <xf numFmtId="0" fontId="20" fillId="62"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20" fillId="6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20" fillId="72" borderId="0" applyNumberFormat="0" applyBorder="0" applyAlignment="0" applyProtection="0"/>
    <xf numFmtId="0" fontId="54" fillId="73" borderId="21" applyNumberFormat="0" applyAlignment="0" applyProtection="0"/>
    <xf numFmtId="0" fontId="24" fillId="74" borderId="0" applyNumberFormat="0" applyBorder="0" applyAlignment="0" applyProtection="0"/>
    <xf numFmtId="0" fontId="24" fillId="75" borderId="0" applyNumberFormat="0" applyBorder="0" applyAlignment="0" applyProtection="0"/>
    <xf numFmtId="0" fontId="24" fillId="76" borderId="0" applyNumberFormat="0" applyBorder="0" applyAlignment="0" applyProtection="0"/>
    <xf numFmtId="0" fontId="55" fillId="71" borderId="21" applyNumberFormat="0" applyAlignment="0" applyProtection="0"/>
    <xf numFmtId="0" fontId="26" fillId="71" borderId="0" applyNumberFormat="0" applyBorder="0" applyAlignment="0" applyProtection="0"/>
    <xf numFmtId="0" fontId="21" fillId="73" borderId="11" applyNumberFormat="0" applyAlignment="0" applyProtection="0"/>
    <xf numFmtId="4" fontId="37" fillId="52" borderId="21" applyNumberFormat="0" applyProtection="0">
      <alignment vertical="center"/>
    </xf>
    <xf numFmtId="4" fontId="58" fillId="77" borderId="21" applyNumberFormat="0" applyProtection="0">
      <alignment vertical="center"/>
    </xf>
    <xf numFmtId="4" fontId="37" fillId="77" borderId="21" applyNumberFormat="0" applyProtection="0">
      <alignment horizontal="left" vertical="center" indent="1"/>
    </xf>
    <xf numFmtId="0" fontId="51" fillId="52" borderId="22" applyNumberFormat="0" applyProtection="0">
      <alignment horizontal="left" vertical="top" indent="1"/>
    </xf>
    <xf numFmtId="4" fontId="37" fillId="45" borderId="21" applyNumberFormat="0" applyProtection="0">
      <alignment horizontal="left" vertical="center" indent="1"/>
    </xf>
    <xf numFmtId="4" fontId="37" fillId="34" borderId="21" applyNumberFormat="0" applyProtection="0">
      <alignment horizontal="right" vertical="center"/>
    </xf>
    <xf numFmtId="4" fontId="37" fillId="78" borderId="21" applyNumberFormat="0" applyProtection="0">
      <alignment horizontal="right" vertical="center"/>
    </xf>
    <xf numFmtId="4" fontId="37" fillId="48" borderId="23" applyNumberFormat="0" applyProtection="0">
      <alignment horizontal="right" vertical="center"/>
    </xf>
    <xf numFmtId="4" fontId="37" fillId="42" borderId="21" applyNumberFormat="0" applyProtection="0">
      <alignment horizontal="right" vertical="center"/>
    </xf>
    <xf numFmtId="4" fontId="37" fillId="46" borderId="21" applyNumberFormat="0" applyProtection="0">
      <alignment horizontal="right" vertical="center"/>
    </xf>
    <xf numFmtId="4" fontId="37" fillId="50" borderId="21" applyNumberFormat="0" applyProtection="0">
      <alignment horizontal="right" vertical="center"/>
    </xf>
    <xf numFmtId="4" fontId="37" fillId="49" borderId="21" applyNumberFormat="0" applyProtection="0">
      <alignment horizontal="right" vertical="center"/>
    </xf>
    <xf numFmtId="4" fontId="37" fillId="79" borderId="21" applyNumberFormat="0" applyProtection="0">
      <alignment horizontal="right" vertical="center"/>
    </xf>
    <xf numFmtId="4" fontId="37" fillId="41" borderId="21" applyNumberFormat="0" applyProtection="0">
      <alignment horizontal="right" vertical="center"/>
    </xf>
    <xf numFmtId="4" fontId="37" fillId="80" borderId="23" applyNumberFormat="0" applyProtection="0">
      <alignment horizontal="left" vertical="center" indent="1"/>
    </xf>
    <xf numFmtId="4" fontId="18" fillId="81" borderId="23" applyNumberFormat="0" applyProtection="0">
      <alignment horizontal="left" vertical="center" indent="1"/>
    </xf>
    <xf numFmtId="4" fontId="18" fillId="81" borderId="23" applyNumberFormat="0" applyProtection="0">
      <alignment horizontal="left" vertical="center" indent="1"/>
    </xf>
    <xf numFmtId="4" fontId="37" fillId="82" borderId="21" applyNumberFormat="0" applyProtection="0">
      <alignment horizontal="right" vertical="center"/>
    </xf>
    <xf numFmtId="4" fontId="37" fillId="83" borderId="23" applyNumberFormat="0" applyProtection="0">
      <alignment horizontal="left" vertical="center" indent="1"/>
    </xf>
    <xf numFmtId="4" fontId="37" fillId="82" borderId="23" applyNumberFormat="0" applyProtection="0">
      <alignment horizontal="left" vertical="center" indent="1"/>
    </xf>
    <xf numFmtId="0" fontId="37" fillId="51" borderId="21" applyNumberFormat="0" applyProtection="0">
      <alignment horizontal="left" vertical="center" indent="1"/>
    </xf>
    <xf numFmtId="0" fontId="37" fillId="81" borderId="22" applyNumberFormat="0" applyProtection="0">
      <alignment horizontal="left" vertical="top" indent="1"/>
    </xf>
    <xf numFmtId="0" fontId="37" fillId="84" borderId="21" applyNumberFormat="0" applyProtection="0">
      <alignment horizontal="left" vertical="center" indent="1"/>
    </xf>
    <xf numFmtId="0" fontId="37" fillId="82" borderId="22" applyNumberFormat="0" applyProtection="0">
      <alignment horizontal="left" vertical="top" indent="1"/>
    </xf>
    <xf numFmtId="0" fontId="37" fillId="39" borderId="21" applyNumberFormat="0" applyProtection="0">
      <alignment horizontal="left" vertical="center" indent="1"/>
    </xf>
    <xf numFmtId="0" fontId="37" fillId="39" borderId="22" applyNumberFormat="0" applyProtection="0">
      <alignment horizontal="left" vertical="top" indent="1"/>
    </xf>
    <xf numFmtId="0" fontId="37" fillId="83" borderId="21" applyNumberFormat="0" applyProtection="0">
      <alignment horizontal="left" vertical="center" indent="1"/>
    </xf>
    <xf numFmtId="0" fontId="37" fillId="83" borderId="22" applyNumberFormat="0" applyProtection="0">
      <alignment horizontal="left" vertical="top" indent="1"/>
    </xf>
    <xf numFmtId="0" fontId="37" fillId="85" borderId="24" applyNumberFormat="0">
      <protection locked="0"/>
    </xf>
    <xf numFmtId="0" fontId="38" fillId="81" borderId="25" applyBorder="0"/>
    <xf numFmtId="4" fontId="50" fillId="53" borderId="22" applyNumberFormat="0" applyProtection="0">
      <alignment vertical="center"/>
    </xf>
    <xf numFmtId="4" fontId="58" fillId="86" borderId="10" applyNumberFormat="0" applyProtection="0">
      <alignment vertical="center"/>
    </xf>
    <xf numFmtId="4" fontId="50" fillId="51" borderId="22" applyNumberFormat="0" applyProtection="0">
      <alignment horizontal="left" vertical="center" indent="1"/>
    </xf>
    <xf numFmtId="0" fontId="50" fillId="53" borderId="22" applyNumberFormat="0" applyProtection="0">
      <alignment horizontal="left" vertical="top" indent="1"/>
    </xf>
    <xf numFmtId="4" fontId="58" fillId="55" borderId="21" applyNumberFormat="0" applyProtection="0">
      <alignment horizontal="right" vertical="center"/>
    </xf>
    <xf numFmtId="0" fontId="50" fillId="82" borderId="22" applyNumberFormat="0" applyProtection="0">
      <alignment horizontal="left" vertical="top" indent="1"/>
    </xf>
    <xf numFmtId="4" fontId="52" fillId="87" borderId="23" applyNumberFormat="0" applyProtection="0">
      <alignment horizontal="left" vertical="center" indent="1"/>
    </xf>
    <xf numFmtId="0" fontId="37" fillId="88" borderId="10"/>
    <xf numFmtId="4" fontId="53" fillId="85" borderId="21" applyNumberFormat="0" applyProtection="0">
      <alignment horizontal="right" vertical="center"/>
    </xf>
    <xf numFmtId="0" fontId="56" fillId="0" borderId="0" applyNumberFormat="0" applyFill="0" applyBorder="0" applyAlignment="0" applyProtection="0"/>
    <xf numFmtId="0" fontId="24" fillId="0" borderId="26" applyNumberFormat="0" applyFill="0" applyAlignment="0" applyProtection="0"/>
    <xf numFmtId="0" fontId="57" fillId="0" borderId="0" applyNumberFormat="0" applyFill="0" applyBorder="0" applyAlignment="0" applyProtection="0"/>
    <xf numFmtId="0" fontId="37" fillId="57" borderId="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8" fillId="0" borderId="0"/>
    <xf numFmtId="0" fontId="59" fillId="0" borderId="0"/>
    <xf numFmtId="0" fontId="41" fillId="10" borderId="0" applyNumberFormat="0" applyBorder="0" applyAlignment="0" applyProtection="0"/>
    <xf numFmtId="0" fontId="41" fillId="11" borderId="0" applyNumberFormat="0" applyBorder="0" applyAlignment="0" applyProtection="0"/>
    <xf numFmtId="0" fontId="60" fillId="12"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60" fillId="16"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60" fillId="20"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60" fillId="24"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60" fillId="28"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60" fillId="32" borderId="0" applyNumberFormat="0" applyBorder="0" applyAlignment="0" applyProtection="0"/>
    <xf numFmtId="0" fontId="41" fillId="0" borderId="0"/>
    <xf numFmtId="0" fontId="2"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0" fontId="67" fillId="5" borderId="4" applyNumberFormat="0" applyAlignment="0" applyProtection="0"/>
    <xf numFmtId="0" fontId="68" fillId="6" borderId="5" applyNumberFormat="0" applyAlignment="0" applyProtection="0"/>
    <xf numFmtId="0" fontId="69" fillId="6" borderId="4" applyNumberFormat="0" applyAlignment="0" applyProtection="0"/>
    <xf numFmtId="0" fontId="70" fillId="0" borderId="6" applyNumberFormat="0" applyFill="0" applyAlignment="0" applyProtection="0"/>
    <xf numFmtId="0" fontId="71" fillId="7" borderId="7" applyNumberFormat="0" applyAlignment="0" applyProtection="0"/>
    <xf numFmtId="0" fontId="72" fillId="0" borderId="0" applyNumberFormat="0" applyFill="0" applyBorder="0" applyAlignment="0" applyProtection="0"/>
    <xf numFmtId="0" fontId="41" fillId="8" borderId="8" applyNumberFormat="0" applyFont="0" applyAlignment="0" applyProtection="0"/>
    <xf numFmtId="0" fontId="73" fillId="0" borderId="0" applyNumberFormat="0" applyFill="0" applyBorder="0" applyAlignment="0" applyProtection="0"/>
    <xf numFmtId="0" fontId="74" fillId="0" borderId="9" applyNumberFormat="0" applyFill="0" applyAlignment="0" applyProtection="0"/>
    <xf numFmtId="0" fontId="60" fillId="9" borderId="0" applyNumberFormat="0" applyBorder="0" applyAlignment="0" applyProtection="0"/>
    <xf numFmtId="0" fontId="60" fillId="13"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8" fillId="4" borderId="0" applyNumberFormat="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51" borderId="11" applyNumberFormat="0" applyAlignment="0" applyProtection="0"/>
    <xf numFmtId="0" fontId="35" fillId="0" borderId="0" applyNumberFormat="0" applyFill="0" applyBorder="0" applyAlignment="0" applyProtection="0"/>
    <xf numFmtId="0" fontId="22" fillId="51" borderId="12" applyNumberFormat="0" applyAlignment="0" applyProtection="0"/>
    <xf numFmtId="0" fontId="22" fillId="51" borderId="12" applyNumberFormat="0" applyAlignment="0" applyProtection="0"/>
    <xf numFmtId="0" fontId="34" fillId="0" borderId="18" applyNumberFormat="0" applyFill="0" applyAlignment="0" applyProtection="0"/>
    <xf numFmtId="0" fontId="18" fillId="53" borderId="14" applyNumberFormat="0" applyFont="0" applyAlignment="0" applyProtection="0"/>
    <xf numFmtId="0" fontId="23" fillId="38"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29" fillId="3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8" fillId="0" borderId="0"/>
    <xf numFmtId="4" fontId="37" fillId="52" borderId="21" applyNumberFormat="0" applyProtection="0">
      <alignment vertical="center"/>
    </xf>
    <xf numFmtId="4" fontId="58" fillId="77" borderId="21" applyNumberFormat="0" applyProtection="0">
      <alignment vertical="center"/>
    </xf>
    <xf numFmtId="4" fontId="37" fillId="77" borderId="21" applyNumberFormat="0" applyProtection="0">
      <alignment horizontal="left" vertical="center" indent="1"/>
    </xf>
    <xf numFmtId="0" fontId="51" fillId="52" borderId="22" applyNumberFormat="0" applyProtection="0">
      <alignment horizontal="left" vertical="top" indent="1"/>
    </xf>
    <xf numFmtId="4" fontId="37" fillId="34" borderId="21" applyNumberFormat="0" applyProtection="0">
      <alignment horizontal="right" vertical="center"/>
    </xf>
    <xf numFmtId="4" fontId="37" fillId="78" borderId="21" applyNumberFormat="0" applyProtection="0">
      <alignment horizontal="right" vertical="center"/>
    </xf>
    <xf numFmtId="4" fontId="37" fillId="48" borderId="23" applyNumberFormat="0" applyProtection="0">
      <alignment horizontal="right" vertical="center"/>
    </xf>
    <xf numFmtId="4" fontId="37" fillId="42" borderId="21" applyNumberFormat="0" applyProtection="0">
      <alignment horizontal="right" vertical="center"/>
    </xf>
    <xf numFmtId="4" fontId="37" fillId="46" borderId="21" applyNumberFormat="0" applyProtection="0">
      <alignment horizontal="right" vertical="center"/>
    </xf>
    <xf numFmtId="4" fontId="37" fillId="50" borderId="21" applyNumberFormat="0" applyProtection="0">
      <alignment horizontal="right" vertical="center"/>
    </xf>
    <xf numFmtId="4" fontId="37" fillId="49" borderId="21" applyNumberFormat="0" applyProtection="0">
      <alignment horizontal="right" vertical="center"/>
    </xf>
    <xf numFmtId="4" fontId="37" fillId="79" borderId="21" applyNumberFormat="0" applyProtection="0">
      <alignment horizontal="right" vertical="center"/>
    </xf>
    <xf numFmtId="4" fontId="37" fillId="41" borderId="21" applyNumberFormat="0" applyProtection="0">
      <alignment horizontal="right" vertical="center"/>
    </xf>
    <xf numFmtId="4" fontId="37" fillId="80" borderId="23" applyNumberFormat="0" applyProtection="0">
      <alignment horizontal="left" vertical="center" indent="1"/>
    </xf>
    <xf numFmtId="4" fontId="18" fillId="81" borderId="23" applyNumberFormat="0" applyProtection="0">
      <alignment horizontal="left" vertical="center" indent="1"/>
    </xf>
    <xf numFmtId="4" fontId="18" fillId="81" borderId="23" applyNumberFormat="0" applyProtection="0">
      <alignment horizontal="left" vertical="center" indent="1"/>
    </xf>
    <xf numFmtId="4" fontId="37" fillId="82" borderId="21" applyNumberFormat="0" applyProtection="0">
      <alignment horizontal="right" vertical="center"/>
    </xf>
    <xf numFmtId="4" fontId="37" fillId="83" borderId="23" applyNumberFormat="0" applyProtection="0">
      <alignment horizontal="left" vertical="center" indent="1"/>
    </xf>
    <xf numFmtId="4" fontId="37" fillId="82" borderId="23" applyNumberFormat="0" applyProtection="0">
      <alignment horizontal="left" vertical="center" indent="1"/>
    </xf>
    <xf numFmtId="0" fontId="37" fillId="51" borderId="21" applyNumberFormat="0" applyProtection="0">
      <alignment horizontal="left" vertical="center" indent="1"/>
    </xf>
    <xf numFmtId="0" fontId="37" fillId="81" borderId="22" applyNumberFormat="0" applyProtection="0">
      <alignment horizontal="left" vertical="top" indent="1"/>
    </xf>
    <xf numFmtId="0" fontId="37" fillId="84" borderId="21" applyNumberFormat="0" applyProtection="0">
      <alignment horizontal="left" vertical="center" indent="1"/>
    </xf>
    <xf numFmtId="0" fontId="37" fillId="82" borderId="22" applyNumberFormat="0" applyProtection="0">
      <alignment horizontal="left" vertical="top" indent="1"/>
    </xf>
    <xf numFmtId="0" fontId="37" fillId="39" borderId="21" applyNumberFormat="0" applyProtection="0">
      <alignment horizontal="left" vertical="center" indent="1"/>
    </xf>
    <xf numFmtId="0" fontId="37" fillId="39" borderId="22" applyNumberFormat="0" applyProtection="0">
      <alignment horizontal="left" vertical="top" indent="1"/>
    </xf>
    <xf numFmtId="0" fontId="37" fillId="83" borderId="21" applyNumberFormat="0" applyProtection="0">
      <alignment horizontal="left" vertical="center" indent="1"/>
    </xf>
    <xf numFmtId="0" fontId="37" fillId="83" borderId="22" applyNumberFormat="0" applyProtection="0">
      <alignment horizontal="left" vertical="top" indent="1"/>
    </xf>
    <xf numFmtId="4" fontId="50" fillId="53" borderId="22" applyNumberFormat="0" applyProtection="0">
      <alignment vertical="center"/>
    </xf>
    <xf numFmtId="4" fontId="58" fillId="86" borderId="10" applyNumberFormat="0" applyProtection="0">
      <alignment vertical="center"/>
    </xf>
    <xf numFmtId="4" fontId="50" fillId="51" borderId="22" applyNumberFormat="0" applyProtection="0">
      <alignment horizontal="left" vertical="center" indent="1"/>
    </xf>
    <xf numFmtId="0" fontId="50" fillId="53" borderId="22" applyNumberFormat="0" applyProtection="0">
      <alignment horizontal="left" vertical="top" indent="1"/>
    </xf>
    <xf numFmtId="4" fontId="58" fillId="55" borderId="21" applyNumberFormat="0" applyProtection="0">
      <alignment horizontal="right" vertical="center"/>
    </xf>
    <xf numFmtId="0" fontId="50" fillId="82" borderId="22" applyNumberFormat="0" applyProtection="0">
      <alignment horizontal="left" vertical="top" indent="1"/>
    </xf>
    <xf numFmtId="4" fontId="52" fillId="87" borderId="23" applyNumberFormat="0" applyProtection="0">
      <alignment horizontal="left" vertical="center" indent="1"/>
    </xf>
    <xf numFmtId="4" fontId="53" fillId="85" borderId="21" applyNumberFormat="0" applyProtection="0">
      <alignment horizontal="right" vertical="center"/>
    </xf>
    <xf numFmtId="0" fontId="26" fillId="35" borderId="0" applyNumberFormat="0" applyBorder="0" applyAlignment="0" applyProtection="0"/>
    <xf numFmtId="0" fontId="21" fillId="51" borderId="11" applyNumberFormat="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24" fillId="0" borderId="13" applyNumberFormat="0" applyFill="0" applyAlignment="0" applyProtection="0"/>
    <xf numFmtId="0" fontId="36" fillId="54" borderId="19" applyNumberFormat="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0" fillId="6" borderId="5" applyNumberFormat="0" applyAlignment="0" applyProtection="0"/>
    <xf numFmtId="0" fontId="9" fillId="5" borderId="4" applyNumberFormat="0" applyAlignment="0" applyProtection="0"/>
    <xf numFmtId="0" fontId="8" fillId="4"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8" fillId="4" borderId="0" applyNumberFormat="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1" fillId="51" borderId="11" applyNumberFormat="0" applyAlignment="0" applyProtection="0"/>
    <xf numFmtId="0" fontId="22" fillId="51"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19" fillId="53" borderId="14" applyNumberFormat="0" applyFont="0" applyAlignment="0" applyProtection="0"/>
    <xf numFmtId="0" fontId="35" fillId="0" borderId="0" applyNumberFormat="0" applyFill="0" applyBorder="0" applyAlignment="0" applyProtection="0"/>
    <xf numFmtId="0" fontId="1" fillId="0" borderId="0"/>
    <xf numFmtId="0" fontId="11" fillId="6" borderId="4" applyNumberFormat="0" applyAlignment="0" applyProtection="0"/>
    <xf numFmtId="0" fontId="8" fillId="4"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46" fillId="0" borderId="0"/>
    <xf numFmtId="0" fontId="1" fillId="0" borderId="0"/>
    <xf numFmtId="0" fontId="1" fillId="0" borderId="0"/>
    <xf numFmtId="0" fontId="1" fillId="0" borderId="0"/>
    <xf numFmtId="0" fontId="18" fillId="0" borderId="0"/>
    <xf numFmtId="0" fontId="1" fillId="0" borderId="0"/>
    <xf numFmtId="0" fontId="18" fillId="53" borderId="14" applyNumberFormat="0" applyFont="0" applyAlignment="0" applyProtection="0"/>
    <xf numFmtId="4" fontId="39" fillId="56" borderId="20" applyNumberFormat="0" applyProtection="0">
      <alignment horizontal="left" vertical="center" indent="1"/>
    </xf>
    <xf numFmtId="4" fontId="37" fillId="0" borderId="20" applyNumberFormat="0" applyProtection="0">
      <alignment horizontal="right" vertical="center"/>
    </xf>
    <xf numFmtId="4" fontId="37" fillId="0" borderId="20" applyNumberFormat="0" applyProtection="0">
      <alignment horizontal="right" vertical="center"/>
    </xf>
    <xf numFmtId="4" fontId="37" fillId="56" borderId="20" applyNumberFormat="0" applyProtection="0">
      <alignment horizontal="left" vertical="center" indent="1"/>
    </xf>
    <xf numFmtId="4" fontId="37" fillId="56" borderId="20" applyNumberFormat="0" applyProtection="0">
      <alignment horizontal="left" vertical="center" indent="1"/>
    </xf>
    <xf numFmtId="0" fontId="46" fillId="0" borderId="0"/>
    <xf numFmtId="0" fontId="48"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26" fillId="71" borderId="0" applyNumberFormat="0" applyBorder="0" applyAlignment="0" applyProtection="0"/>
    <xf numFmtId="44" fontId="18"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8" fillId="0" borderId="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xf numFmtId="0" fontId="85" fillId="0" borderId="0"/>
    <xf numFmtId="0" fontId="45" fillId="0" borderId="0"/>
    <xf numFmtId="0" fontId="45" fillId="0" borderId="0"/>
    <xf numFmtId="0" fontId="18" fillId="0" borderId="0"/>
    <xf numFmtId="0" fontId="45" fillId="0" borderId="0"/>
    <xf numFmtId="0" fontId="18" fillId="0" borderId="0"/>
    <xf numFmtId="0" fontId="88" fillId="0" borderId="0"/>
    <xf numFmtId="0" fontId="90" fillId="0" borderId="0"/>
    <xf numFmtId="0" fontId="88" fillId="0" borderId="0"/>
    <xf numFmtId="0" fontId="49" fillId="0" borderId="0" applyNumberFormat="0" applyFill="0" applyBorder="0" applyAlignment="0" applyProtection="0"/>
    <xf numFmtId="0" fontId="1" fillId="0" borderId="0"/>
    <xf numFmtId="0" fontId="94" fillId="0" borderId="0" applyNumberFormat="0" applyBorder="0" applyProtection="0"/>
    <xf numFmtId="0" fontId="96" fillId="0" borderId="0"/>
    <xf numFmtId="0" fontId="97" fillId="0" borderId="0" applyNumberFormat="0" applyFill="0" applyBorder="0" applyAlignment="0" applyProtection="0"/>
    <xf numFmtId="164" fontId="1" fillId="0" borderId="0" applyFont="0" applyFill="0" applyBorder="0" applyAlignment="0" applyProtection="0"/>
  </cellStyleXfs>
  <cellXfs count="450">
    <xf numFmtId="0" fontId="0" fillId="0" borderId="0" xfId="0"/>
    <xf numFmtId="0" fontId="0" fillId="90" borderId="27" xfId="0" applyFill="1" applyBorder="1" applyAlignment="1" applyProtection="1">
      <alignment horizontal="left" vertical="center"/>
      <protection locked="0"/>
    </xf>
    <xf numFmtId="0" fontId="16" fillId="0" borderId="0" xfId="0" applyFont="1"/>
    <xf numFmtId="0" fontId="75" fillId="0" borderId="0" xfId="0" applyFont="1"/>
    <xf numFmtId="0" fontId="16" fillId="0" borderId="0" xfId="0" applyFont="1" applyFill="1" applyBorder="1"/>
    <xf numFmtId="0" fontId="0" fillId="89" borderId="37" xfId="0" quotePrefix="1" applyFill="1" applyBorder="1"/>
    <xf numFmtId="0" fontId="0" fillId="89" borderId="28" xfId="0" applyFill="1" applyBorder="1"/>
    <xf numFmtId="0" fontId="0" fillId="0" borderId="0" xfId="0" applyFill="1"/>
    <xf numFmtId="0" fontId="0" fillId="0" borderId="0" xfId="0" applyFill="1" applyBorder="1"/>
    <xf numFmtId="0" fontId="16" fillId="89" borderId="0" xfId="0" applyFont="1" applyFill="1" applyBorder="1"/>
    <xf numFmtId="0" fontId="75" fillId="0" borderId="0" xfId="0" applyFont="1" applyFill="1"/>
    <xf numFmtId="0" fontId="16" fillId="0" borderId="0" xfId="0" applyFont="1" applyFill="1"/>
    <xf numFmtId="0" fontId="0" fillId="0" borderId="0" xfId="0" applyFont="1" applyFill="1" applyProtection="1">
      <protection hidden="1"/>
    </xf>
    <xf numFmtId="0" fontId="16" fillId="0" borderId="34" xfId="0" applyFont="1" applyFill="1" applyBorder="1"/>
    <xf numFmtId="0" fontId="0" fillId="0" borderId="33" xfId="0" applyFill="1" applyBorder="1"/>
    <xf numFmtId="0" fontId="0" fillId="0" borderId="37" xfId="0" quotePrefix="1" applyFill="1" applyBorder="1"/>
    <xf numFmtId="0" fontId="0" fillId="0" borderId="31" xfId="0" applyFill="1" applyBorder="1"/>
    <xf numFmtId="0" fontId="0" fillId="0" borderId="28" xfId="0" applyFill="1" applyBorder="1"/>
    <xf numFmtId="0" fontId="0" fillId="89" borderId="28" xfId="0" quotePrefix="1" applyFill="1" applyBorder="1" applyAlignment="1"/>
    <xf numFmtId="0" fontId="0" fillId="0" borderId="0" xfId="0"/>
    <xf numFmtId="0" fontId="0" fillId="0" borderId="33" xfId="0" applyBorder="1"/>
    <xf numFmtId="0" fontId="76" fillId="0" borderId="0" xfId="0" applyFont="1"/>
    <xf numFmtId="0" fontId="0" fillId="0" borderId="35" xfId="0" applyBorder="1"/>
    <xf numFmtId="0" fontId="0" fillId="0" borderId="0" xfId="0" applyBorder="1"/>
    <xf numFmtId="0" fontId="0" fillId="0" borderId="36" xfId="0" applyBorder="1"/>
    <xf numFmtId="0" fontId="0" fillId="0" borderId="31" xfId="0" applyBorder="1"/>
    <xf numFmtId="0" fontId="0" fillId="0" borderId="38" xfId="0" applyBorder="1"/>
    <xf numFmtId="0" fontId="79" fillId="0" borderId="0" xfId="0" applyFont="1"/>
    <xf numFmtId="0" fontId="16" fillId="0" borderId="0" xfId="0" applyFont="1" applyFill="1" applyBorder="1" applyAlignment="1">
      <alignment vertical="center"/>
    </xf>
    <xf numFmtId="0" fontId="16" fillId="0" borderId="0" xfId="0" applyFont="1" applyFill="1" applyAlignment="1">
      <alignment vertical="center"/>
    </xf>
    <xf numFmtId="0" fontId="17" fillId="92" borderId="29" xfId="0" applyFont="1" applyFill="1" applyBorder="1" applyAlignment="1">
      <alignment horizontal="left" vertical="center"/>
    </xf>
    <xf numFmtId="0" fontId="17" fillId="92" borderId="29" xfId="0" applyFont="1" applyFill="1" applyBorder="1" applyAlignment="1">
      <alignment horizontal="center" vertical="center"/>
    </xf>
    <xf numFmtId="0" fontId="13" fillId="92" borderId="10" xfId="0" applyFont="1" applyFill="1" applyBorder="1"/>
    <xf numFmtId="0" fontId="17" fillId="92" borderId="29" xfId="0" applyFont="1" applyFill="1" applyBorder="1" applyAlignment="1">
      <alignment horizontal="center" vertical="center" wrapText="1"/>
    </xf>
    <xf numFmtId="0" fontId="0" fillId="90" borderId="10" xfId="0" applyFill="1" applyBorder="1" applyProtection="1">
      <protection locked="0"/>
    </xf>
    <xf numFmtId="0" fontId="0" fillId="0" borderId="0" xfId="0" applyProtection="1">
      <protection locked="0"/>
    </xf>
    <xf numFmtId="0" fontId="81" fillId="0" borderId="0" xfId="0" applyFont="1"/>
    <xf numFmtId="1" fontId="0" fillId="0" borderId="10" xfId="0" applyNumberFormat="1" applyBorder="1" applyAlignment="1">
      <alignment horizontal="left"/>
    </xf>
    <xf numFmtId="1" fontId="0" fillId="0" borderId="10" xfId="0" applyNumberFormat="1" applyFill="1" applyBorder="1" applyAlignment="1">
      <alignment horizontal="left"/>
    </xf>
    <xf numFmtId="0" fontId="0" fillId="0" borderId="0" xfId="0" applyBorder="1" applyProtection="1">
      <protection locked="0"/>
    </xf>
    <xf numFmtId="166" fontId="76" fillId="90" borderId="10" xfId="58918" applyNumberFormat="1" applyFont="1" applyFill="1" applyBorder="1" applyAlignment="1" applyProtection="1">
      <alignment horizontal="center" vertical="center"/>
      <protection locked="0"/>
    </xf>
    <xf numFmtId="0" fontId="18" fillId="0" borderId="0" xfId="44"/>
    <xf numFmtId="0" fontId="37" fillId="0" borderId="0" xfId="44" applyNumberFormat="1" applyFont="1" applyFill="1" applyBorder="1" applyAlignment="1">
      <alignment horizontal="left"/>
    </xf>
    <xf numFmtId="0" fontId="18" fillId="0" borderId="0" xfId="44" applyNumberFormat="1" applyFont="1" applyFill="1" applyBorder="1" applyAlignment="1">
      <alignment horizontal="left"/>
    </xf>
    <xf numFmtId="0" fontId="83" fillId="0" borderId="0" xfId="44" applyNumberFormat="1" applyFont="1" applyFill="1" applyBorder="1" applyAlignment="1"/>
    <xf numFmtId="0" fontId="83" fillId="0" borderId="0" xfId="44" applyNumberFormat="1" applyFont="1" applyFill="1" applyBorder="1" applyAlignment="1">
      <alignment horizontal="left"/>
    </xf>
    <xf numFmtId="0" fontId="39" fillId="0" borderId="0" xfId="44" applyNumberFormat="1" applyFont="1" applyFill="1" applyBorder="1" applyAlignment="1"/>
    <xf numFmtId="0" fontId="39" fillId="0" borderId="0" xfId="44" applyNumberFormat="1" applyFont="1" applyFill="1" applyBorder="1" applyAlignment="1">
      <alignment horizontal="left"/>
    </xf>
    <xf numFmtId="14" fontId="37" fillId="0" borderId="0" xfId="44" applyNumberFormat="1" applyFont="1" applyFill="1" applyBorder="1" applyAlignment="1">
      <alignment horizontal="right"/>
    </xf>
    <xf numFmtId="0" fontId="0" fillId="0" borderId="36" xfId="0" applyBorder="1" applyProtection="1">
      <protection locked="0"/>
    </xf>
    <xf numFmtId="0" fontId="0" fillId="93" borderId="0" xfId="0" applyFill="1"/>
    <xf numFmtId="0" fontId="0" fillId="0" borderId="0" xfId="0" applyFill="1"/>
    <xf numFmtId="1" fontId="0" fillId="0" borderId="10" xfId="0" applyNumberFormat="1" applyFill="1" applyBorder="1" applyAlignment="1">
      <alignment horizontal="center"/>
    </xf>
    <xf numFmtId="0" fontId="0" fillId="0" borderId="10" xfId="0" applyBorder="1"/>
    <xf numFmtId="167" fontId="75" fillId="90" borderId="10" xfId="0" applyNumberFormat="1" applyFont="1" applyFill="1" applyBorder="1" applyProtection="1">
      <protection locked="0"/>
    </xf>
    <xf numFmtId="0" fontId="76" fillId="90" borderId="35" xfId="0" applyFont="1" applyFill="1" applyBorder="1" applyProtection="1">
      <protection locked="0"/>
    </xf>
    <xf numFmtId="167" fontId="75" fillId="90" borderId="39" xfId="0" applyNumberFormat="1" applyFont="1" applyFill="1" applyBorder="1" applyProtection="1">
      <protection locked="0"/>
    </xf>
    <xf numFmtId="0" fontId="0" fillId="0" borderId="0" xfId="0" applyFill="1" applyAlignment="1">
      <alignment horizontal="left" vertical="center"/>
    </xf>
    <xf numFmtId="0" fontId="82" fillId="0" borderId="0" xfId="0" applyFont="1" applyFill="1"/>
    <xf numFmtId="0" fontId="49" fillId="0" borderId="0" xfId="18679"/>
    <xf numFmtId="0" fontId="0" fillId="0" borderId="0" xfId="0"/>
    <xf numFmtId="0" fontId="0" fillId="0" borderId="36" xfId="0" applyBorder="1"/>
    <xf numFmtId="0" fontId="0" fillId="0" borderId="0" xfId="0" applyBorder="1"/>
    <xf numFmtId="0" fontId="0" fillId="0" borderId="28" xfId="0" quotePrefix="1" applyFill="1" applyBorder="1"/>
    <xf numFmtId="0" fontId="0" fillId="89" borderId="28" xfId="0" quotePrefix="1" applyFill="1" applyBorder="1"/>
    <xf numFmtId="0" fontId="79" fillId="0" borderId="0" xfId="0" applyFont="1"/>
    <xf numFmtId="0" fontId="78" fillId="0" borderId="0" xfId="0" applyFont="1"/>
    <xf numFmtId="0" fontId="49" fillId="0" borderId="0" xfId="18679" quotePrefix="1" applyFill="1" applyProtection="1"/>
    <xf numFmtId="0" fontId="49" fillId="0" borderId="0" xfId="18679" applyFill="1" applyProtection="1">
      <protection hidden="1"/>
    </xf>
    <xf numFmtId="0" fontId="0" fillId="0" borderId="0" xfId="0" applyProtection="1"/>
    <xf numFmtId="0" fontId="0" fillId="90" borderId="10" xfId="0" applyFill="1" applyBorder="1" applyAlignment="1" applyProtection="1">
      <alignment wrapText="1"/>
      <protection locked="0"/>
    </xf>
    <xf numFmtId="0" fontId="0" fillId="93" borderId="0" xfId="0" applyFill="1" applyProtection="1">
      <protection locked="0"/>
    </xf>
    <xf numFmtId="0" fontId="0" fillId="0" borderId="0" xfId="0" applyAlignment="1" applyProtection="1">
      <alignment vertical="center"/>
      <protection locked="0"/>
    </xf>
    <xf numFmtId="0" fontId="0" fillId="0" borderId="0" xfId="0" applyAlignment="1" applyProtection="1">
      <protection locked="0"/>
    </xf>
    <xf numFmtId="0" fontId="13" fillId="92" borderId="28" xfId="0" applyFont="1" applyFill="1" applyBorder="1"/>
    <xf numFmtId="0" fontId="0" fillId="0" borderId="0" xfId="0" applyFill="1" applyProtection="1">
      <protection locked="0"/>
    </xf>
    <xf numFmtId="0" fontId="0" fillId="0" borderId="0" xfId="0" applyBorder="1" applyAlignment="1">
      <alignment horizontal="left" vertical="center"/>
    </xf>
    <xf numFmtId="0" fontId="0" fillId="0" borderId="0" xfId="0" applyAlignment="1" applyProtection="1">
      <alignment horizontal="left" vertical="center"/>
      <protection locked="0"/>
    </xf>
    <xf numFmtId="14" fontId="84" fillId="89" borderId="0" xfId="0" applyNumberFormat="1" applyFont="1" applyFill="1" applyBorder="1" applyAlignment="1">
      <alignment horizontal="left"/>
    </xf>
    <xf numFmtId="0" fontId="37" fillId="55" borderId="0" xfId="0" applyNumberFormat="1" applyFont="1" applyFill="1" applyBorder="1" applyAlignment="1">
      <alignment horizontal="left"/>
    </xf>
    <xf numFmtId="0" fontId="37" fillId="55" borderId="0" xfId="0" applyNumberFormat="1" applyFont="1" applyFill="1" applyBorder="1" applyAlignment="1"/>
    <xf numFmtId="0" fontId="0" fillId="93" borderId="10" xfId="0" applyFill="1" applyBorder="1"/>
    <xf numFmtId="0" fontId="76" fillId="90" borderId="40" xfId="0" applyFont="1" applyFill="1" applyBorder="1" applyProtection="1">
      <protection locked="0"/>
    </xf>
    <xf numFmtId="0" fontId="0" fillId="0" borderId="41" xfId="0" applyBorder="1"/>
    <xf numFmtId="0" fontId="0" fillId="0" borderId="42" xfId="0" applyBorder="1"/>
    <xf numFmtId="0" fontId="0" fillId="0" borderId="42" xfId="0" applyFill="1" applyBorder="1"/>
    <xf numFmtId="0" fontId="0" fillId="0" borderId="43" xfId="0" applyBorder="1"/>
    <xf numFmtId="0" fontId="0" fillId="0" borderId="44" xfId="0" applyBorder="1" applyAlignment="1">
      <alignment horizontal="center"/>
    </xf>
    <xf numFmtId="0" fontId="76" fillId="90" borderId="44" xfId="0" applyFont="1" applyFill="1" applyBorder="1"/>
    <xf numFmtId="0" fontId="76" fillId="90" borderId="45" xfId="0" applyFont="1" applyFill="1" applyBorder="1"/>
    <xf numFmtId="0" fontId="0" fillId="90" borderId="46" xfId="0" applyFill="1" applyBorder="1"/>
    <xf numFmtId="0" fontId="0" fillId="90" borderId="44" xfId="0" applyFill="1" applyBorder="1"/>
    <xf numFmtId="0" fontId="0" fillId="94" borderId="44" xfId="0" applyFill="1" applyBorder="1"/>
    <xf numFmtId="167" fontId="0" fillId="94" borderId="47" xfId="0" applyNumberFormat="1" applyFill="1" applyBorder="1"/>
    <xf numFmtId="0" fontId="0" fillId="0" borderId="48" xfId="0" applyBorder="1" applyAlignment="1">
      <alignment horizontal="center"/>
    </xf>
    <xf numFmtId="0" fontId="76" fillId="90" borderId="48" xfId="0" applyFont="1" applyFill="1" applyBorder="1"/>
    <xf numFmtId="0" fontId="76" fillId="90" borderId="49" xfId="0" applyFont="1" applyFill="1" applyBorder="1"/>
    <xf numFmtId="0" fontId="0" fillId="90" borderId="50" xfId="0" applyFill="1" applyBorder="1"/>
    <xf numFmtId="0" fontId="0" fillId="90" borderId="48" xfId="0" applyFill="1" applyBorder="1"/>
    <xf numFmtId="0" fontId="0" fillId="94" borderId="48" xfId="0" applyFill="1" applyBorder="1"/>
    <xf numFmtId="167" fontId="0" fillId="94" borderId="51" xfId="0" applyNumberFormat="1" applyFill="1" applyBorder="1"/>
    <xf numFmtId="0" fontId="0" fillId="0" borderId="52" xfId="0" applyBorder="1" applyAlignment="1">
      <alignment horizontal="center"/>
    </xf>
    <xf numFmtId="0" fontId="76" fillId="90" borderId="52" xfId="0" applyFont="1" applyFill="1" applyBorder="1"/>
    <xf numFmtId="0" fontId="76" fillId="90" borderId="53" xfId="0" applyFont="1" applyFill="1" applyBorder="1"/>
    <xf numFmtId="0" fontId="0" fillId="90" borderId="54" xfId="0" applyFill="1" applyBorder="1"/>
    <xf numFmtId="0" fontId="0" fillId="90" borderId="52" xfId="0" applyFill="1" applyBorder="1"/>
    <xf numFmtId="0" fontId="0" fillId="94" borderId="52" xfId="0" applyFill="1" applyBorder="1"/>
    <xf numFmtId="167" fontId="0" fillId="94" borderId="55" xfId="0" applyNumberFormat="1" applyFill="1" applyBorder="1"/>
    <xf numFmtId="0" fontId="0" fillId="0" borderId="56" xfId="0" applyBorder="1" applyAlignment="1">
      <alignment horizontal="center"/>
    </xf>
    <xf numFmtId="0" fontId="76" fillId="90" borderId="56" xfId="0" applyFont="1" applyFill="1" applyBorder="1"/>
    <xf numFmtId="0" fontId="76" fillId="90" borderId="57" xfId="0" applyFont="1" applyFill="1" applyBorder="1"/>
    <xf numFmtId="0" fontId="0" fillId="90" borderId="45" xfId="0" applyFill="1" applyBorder="1"/>
    <xf numFmtId="0" fontId="0" fillId="90" borderId="49" xfId="0" applyFill="1" applyBorder="1"/>
    <xf numFmtId="0" fontId="0" fillId="0" borderId="58" xfId="0" applyBorder="1" applyAlignment="1">
      <alignment horizontal="center"/>
    </xf>
    <xf numFmtId="0" fontId="0" fillId="0" borderId="59" xfId="0" applyBorder="1" applyAlignment="1">
      <alignment horizontal="center"/>
    </xf>
    <xf numFmtId="0" fontId="76" fillId="90" borderId="59" xfId="0" applyFont="1" applyFill="1" applyBorder="1"/>
    <xf numFmtId="0" fontId="76" fillId="90" borderId="60" xfId="0" applyFont="1" applyFill="1" applyBorder="1"/>
    <xf numFmtId="0" fontId="0" fillId="90" borderId="61" xfId="0" applyFill="1" applyBorder="1"/>
    <xf numFmtId="0" fontId="0" fillId="90" borderId="59" xfId="0" applyFill="1" applyBorder="1"/>
    <xf numFmtId="0" fontId="0" fillId="94" borderId="59" xfId="0" applyFill="1" applyBorder="1"/>
    <xf numFmtId="167" fontId="0" fillId="94" borderId="62" xfId="0" applyNumberFormat="1" applyFill="1" applyBorder="1"/>
    <xf numFmtId="0" fontId="86" fillId="0" borderId="36" xfId="18679" quotePrefix="1" applyFont="1" applyFill="1" applyBorder="1" applyAlignment="1">
      <alignment horizontal="left"/>
    </xf>
    <xf numFmtId="0" fontId="0" fillId="0" borderId="0" xfId="0" applyFont="1"/>
    <xf numFmtId="0" fontId="16" fillId="0" borderId="33" xfId="0" applyFont="1" applyBorder="1"/>
    <xf numFmtId="0" fontId="0" fillId="0" borderId="33" xfId="0" applyFont="1" applyBorder="1"/>
    <xf numFmtId="0" fontId="0" fillId="0" borderId="35" xfId="0" applyFont="1" applyBorder="1"/>
    <xf numFmtId="0" fontId="0" fillId="0" borderId="0" xfId="0" applyFont="1" applyBorder="1"/>
    <xf numFmtId="0" fontId="0" fillId="0" borderId="0" xfId="0" applyFont="1" applyFill="1" applyBorder="1" applyProtection="1"/>
    <xf numFmtId="0" fontId="0" fillId="91" borderId="0" xfId="0" applyFill="1" applyProtection="1"/>
    <xf numFmtId="168" fontId="0" fillId="0" borderId="0" xfId="0" applyNumberFormat="1" applyProtection="1">
      <protection locked="0"/>
    </xf>
    <xf numFmtId="0" fontId="0" fillId="0" borderId="0" xfId="0" applyFont="1" applyFill="1" applyBorder="1" applyProtection="1">
      <protection locked="0"/>
    </xf>
    <xf numFmtId="1" fontId="0" fillId="0" borderId="0" xfId="0" applyNumberFormat="1" applyFont="1" applyFill="1" applyBorder="1" applyProtection="1">
      <protection locked="0"/>
    </xf>
    <xf numFmtId="0" fontId="76" fillId="0" borderId="0" xfId="0" applyFont="1" applyProtection="1">
      <protection locked="0"/>
    </xf>
    <xf numFmtId="0" fontId="0" fillId="0" borderId="0" xfId="0" applyFont="1" applyBorder="1" applyProtection="1">
      <protection locked="0"/>
    </xf>
    <xf numFmtId="0" fontId="0" fillId="0" borderId="0" xfId="0" applyFont="1" applyProtection="1">
      <protection locked="0"/>
    </xf>
    <xf numFmtId="0" fontId="0" fillId="0" borderId="28" xfId="0" quotePrefix="1" applyBorder="1" applyProtection="1">
      <protection locked="0"/>
    </xf>
    <xf numFmtId="0" fontId="0" fillId="0" borderId="37" xfId="0" quotePrefix="1" applyBorder="1" applyProtection="1">
      <protection locked="0"/>
    </xf>
    <xf numFmtId="0" fontId="16" fillId="0" borderId="0" xfId="0" applyFont="1" applyAlignment="1">
      <alignment vertical="center"/>
    </xf>
    <xf numFmtId="0" fontId="0" fillId="91" borderId="50" xfId="0" applyFill="1" applyBorder="1"/>
    <xf numFmtId="0" fontId="0" fillId="91" borderId="54" xfId="0" applyFill="1" applyBorder="1"/>
    <xf numFmtId="0" fontId="87" fillId="0" borderId="38" xfId="0" applyFont="1" applyFill="1" applyBorder="1"/>
    <xf numFmtId="0" fontId="0" fillId="89" borderId="0" xfId="0" applyFill="1" applyProtection="1"/>
    <xf numFmtId="0" fontId="0" fillId="89" borderId="0" xfId="0" applyFill="1" applyProtection="1">
      <protection locked="0"/>
    </xf>
    <xf numFmtId="0" fontId="13" fillId="92" borderId="0" xfId="0" applyFont="1" applyFill="1"/>
    <xf numFmtId="0" fontId="0" fillId="0" borderId="63" xfId="0" applyBorder="1"/>
    <xf numFmtId="0" fontId="0" fillId="91" borderId="45" xfId="0" applyFont="1" applyFill="1" applyBorder="1"/>
    <xf numFmtId="0" fontId="0" fillId="91" borderId="49" xfId="0" applyFont="1" applyFill="1" applyBorder="1"/>
    <xf numFmtId="0" fontId="0" fillId="91" borderId="53" xfId="0" applyFont="1" applyFill="1" applyBorder="1"/>
    <xf numFmtId="0" fontId="0" fillId="91" borderId="46" xfId="0" applyFont="1" applyFill="1" applyBorder="1"/>
    <xf numFmtId="0" fontId="0" fillId="91" borderId="50" xfId="0" applyFont="1" applyFill="1" applyBorder="1"/>
    <xf numFmtId="0" fontId="0" fillId="91" borderId="54" xfId="0" applyFont="1" applyFill="1" applyBorder="1"/>
    <xf numFmtId="0" fontId="0" fillId="0" borderId="0" xfId="0" applyAlignment="1"/>
    <xf numFmtId="0" fontId="49" fillId="0" borderId="0" xfId="18679" applyAlignment="1"/>
    <xf numFmtId="0" fontId="0" fillId="0" borderId="10" xfId="0" applyBorder="1"/>
    <xf numFmtId="0" fontId="0" fillId="0" borderId="10" xfId="0" applyFill="1" applyBorder="1"/>
    <xf numFmtId="0" fontId="0" fillId="0" borderId="0" xfId="0"/>
    <xf numFmtId="0" fontId="0" fillId="0" borderId="39" xfId="0" applyFill="1" applyBorder="1"/>
    <xf numFmtId="0" fontId="16" fillId="0" borderId="34" xfId="0" applyFont="1" applyFill="1" applyBorder="1" applyAlignment="1"/>
    <xf numFmtId="0" fontId="0" fillId="0" borderId="37" xfId="0" quotePrefix="1" applyBorder="1" applyProtection="1"/>
    <xf numFmtId="0" fontId="0" fillId="91" borderId="67" xfId="0" applyFill="1" applyBorder="1"/>
    <xf numFmtId="0" fontId="0" fillId="89" borderId="0" xfId="0" applyFill="1"/>
    <xf numFmtId="0" fontId="79" fillId="89" borderId="0" xfId="0" applyFont="1" applyFill="1"/>
    <xf numFmtId="0" fontId="77" fillId="89" borderId="0" xfId="0" applyFont="1" applyFill="1"/>
    <xf numFmtId="0" fontId="16" fillId="89" borderId="34" xfId="0" applyFont="1" applyFill="1" applyBorder="1"/>
    <xf numFmtId="0" fontId="0" fillId="89" borderId="33" xfId="0" applyFont="1" applyFill="1" applyBorder="1"/>
    <xf numFmtId="0" fontId="0" fillId="89" borderId="0" xfId="0" applyFont="1" applyFill="1" applyBorder="1"/>
    <xf numFmtId="0" fontId="0" fillId="89" borderId="0" xfId="0" applyFill="1" applyBorder="1"/>
    <xf numFmtId="0" fontId="0" fillId="89" borderId="31" xfId="0" applyFont="1" applyFill="1" applyBorder="1"/>
    <xf numFmtId="0" fontId="17" fillId="92" borderId="29" xfId="0" applyFont="1" applyFill="1" applyBorder="1" applyAlignment="1">
      <alignment horizontal="left" vertical="center" wrapText="1"/>
    </xf>
    <xf numFmtId="0" fontId="0" fillId="0" borderId="0" xfId="0" applyFill="1" applyAlignment="1" applyProtection="1">
      <alignment horizontal="left" vertical="center"/>
      <protection locked="0"/>
    </xf>
    <xf numFmtId="0" fontId="0" fillId="0" borderId="0" xfId="0" applyFill="1" applyBorder="1" applyAlignment="1">
      <alignment horizontal="left" vertical="center"/>
    </xf>
    <xf numFmtId="0" fontId="0" fillId="0" borderId="36" xfId="0" applyFont="1" applyBorder="1"/>
    <xf numFmtId="0" fontId="0" fillId="0" borderId="0" xfId="0" applyFill="1" applyAlignment="1" applyProtection="1">
      <alignment vertical="center"/>
      <protection locked="0"/>
    </xf>
    <xf numFmtId="0" fontId="0" fillId="0" borderId="0" xfId="0" applyFill="1" applyAlignment="1" applyProtection="1">
      <protection locked="0"/>
    </xf>
    <xf numFmtId="0" fontId="0" fillId="0" borderId="28" xfId="0" quotePrefix="1" applyBorder="1"/>
    <xf numFmtId="0" fontId="0" fillId="0" borderId="31" xfId="0" applyFont="1" applyBorder="1"/>
    <xf numFmtId="0" fontId="0" fillId="0" borderId="38" xfId="0" applyFont="1" applyBorder="1"/>
    <xf numFmtId="0" fontId="0" fillId="0" borderId="0" xfId="0" quotePrefix="1" applyFont="1" applyBorder="1" applyProtection="1">
      <protection locked="0"/>
    </xf>
    <xf numFmtId="0" fontId="0" fillId="89" borderId="35" xfId="0" applyFont="1" applyFill="1" applyBorder="1"/>
    <xf numFmtId="0" fontId="0" fillId="89" borderId="36" xfId="0" applyFont="1" applyFill="1" applyBorder="1"/>
    <xf numFmtId="0" fontId="0" fillId="89" borderId="38" xfId="0" applyFont="1" applyFill="1" applyBorder="1"/>
    <xf numFmtId="0" fontId="0" fillId="0" borderId="0" xfId="0" applyBorder="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166" fontId="76" fillId="89" borderId="0" xfId="58918" applyNumberFormat="1" applyFont="1" applyFill="1" applyBorder="1" applyAlignment="1" applyProtection="1">
      <alignment horizontal="center" vertical="center"/>
    </xf>
    <xf numFmtId="0" fontId="0" fillId="89" borderId="0" xfId="0" applyFill="1" applyBorder="1" applyAlignment="1">
      <alignment horizontal="center" vertical="center" wrapText="1"/>
    </xf>
    <xf numFmtId="166" fontId="76" fillId="89" borderId="0" xfId="58918" applyNumberFormat="1" applyFont="1" applyFill="1" applyBorder="1" applyAlignment="1">
      <alignment horizontal="center" vertical="center"/>
    </xf>
    <xf numFmtId="0" fontId="0" fillId="89" borderId="0" xfId="0" applyFill="1" applyBorder="1" applyProtection="1">
      <protection locked="0"/>
    </xf>
    <xf numFmtId="166" fontId="76" fillId="89" borderId="0" xfId="58918" applyNumberFormat="1" applyFont="1" applyFill="1" applyBorder="1" applyAlignment="1" applyProtection="1">
      <alignment horizontal="center" vertical="center"/>
      <protection locked="0"/>
    </xf>
    <xf numFmtId="0" fontId="0" fillId="89" borderId="0" xfId="0" applyFill="1" applyBorder="1" applyAlignment="1">
      <alignment horizontal="left" vertical="center" wrapText="1"/>
    </xf>
    <xf numFmtId="0" fontId="0" fillId="89" borderId="0" xfId="0" applyFill="1" applyBorder="1" applyAlignment="1">
      <alignment horizontal="center" vertical="center"/>
    </xf>
    <xf numFmtId="0" fontId="13" fillId="89" borderId="0" xfId="0" applyFont="1" applyFill="1" applyBorder="1" applyAlignment="1">
      <alignment horizontal="center" vertical="center" wrapText="1"/>
    </xf>
    <xf numFmtId="0" fontId="13" fillId="89" borderId="0" xfId="0" applyFont="1" applyFill="1" applyBorder="1" applyAlignment="1">
      <alignment horizontal="center" vertical="center"/>
    </xf>
    <xf numFmtId="0" fontId="0" fillId="0" borderId="0" xfId="0"/>
    <xf numFmtId="0" fontId="75" fillId="0" borderId="0" xfId="0" applyFont="1"/>
    <xf numFmtId="0" fontId="81" fillId="0" borderId="0" xfId="0" applyFont="1"/>
    <xf numFmtId="0" fontId="0" fillId="0" borderId="0" xfId="0" applyBorder="1"/>
    <xf numFmtId="0" fontId="0" fillId="0" borderId="33" xfId="0" applyBorder="1"/>
    <xf numFmtId="0" fontId="0" fillId="0" borderId="35" xfId="0" applyBorder="1"/>
    <xf numFmtId="0" fontId="0" fillId="0" borderId="36" xfId="0" applyBorder="1"/>
    <xf numFmtId="0" fontId="0" fillId="0" borderId="31" xfId="0" applyBorder="1"/>
    <xf numFmtId="0" fontId="0" fillId="0" borderId="38" xfId="0" applyBorder="1"/>
    <xf numFmtId="0" fontId="0" fillId="89" borderId="0" xfId="0" quotePrefix="1" applyFill="1" applyBorder="1"/>
    <xf numFmtId="0" fontId="13" fillId="92" borderId="10" xfId="0" applyFont="1" applyFill="1" applyBorder="1" applyAlignment="1">
      <alignment horizontal="center" vertical="center"/>
    </xf>
    <xf numFmtId="0" fontId="13" fillId="92" borderId="39" xfId="0" applyFont="1" applyFill="1" applyBorder="1" applyAlignment="1">
      <alignment horizontal="left" vertical="center"/>
    </xf>
    <xf numFmtId="0" fontId="13" fillId="92" borderId="40" xfId="0" applyFont="1" applyFill="1"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left" vertical="center" wrapText="1"/>
    </xf>
    <xf numFmtId="0" fontId="0" fillId="90" borderId="10" xfId="0" applyFill="1" applyBorder="1" applyProtection="1">
      <protection locked="0"/>
    </xf>
    <xf numFmtId="0" fontId="0" fillId="0" borderId="0" xfId="0"/>
    <xf numFmtId="0" fontId="78" fillId="0" borderId="0" xfId="0" applyFont="1"/>
    <xf numFmtId="0" fontId="79" fillId="0" borderId="0" xfId="0" applyFont="1"/>
    <xf numFmtId="0" fontId="0" fillId="0" borderId="0" xfId="0" applyBorder="1"/>
    <xf numFmtId="0" fontId="16" fillId="0" borderId="34" xfId="0" applyFont="1" applyFill="1" applyBorder="1"/>
    <xf numFmtId="0" fontId="0" fillId="89" borderId="28" xfId="0" quotePrefix="1" applyFill="1" applyBorder="1"/>
    <xf numFmtId="0" fontId="0" fillId="89" borderId="28" xfId="0" quotePrefix="1" applyFont="1" applyFill="1" applyBorder="1"/>
    <xf numFmtId="0" fontId="0" fillId="89" borderId="28" xfId="0" quotePrefix="1" applyFill="1" applyBorder="1" applyAlignment="1"/>
    <xf numFmtId="0" fontId="0" fillId="89" borderId="37" xfId="0" quotePrefix="1" applyFill="1" applyBorder="1"/>
    <xf numFmtId="0" fontId="0" fillId="0" borderId="37" xfId="0" applyFill="1" applyBorder="1"/>
    <xf numFmtId="0" fontId="0" fillId="0" borderId="0" xfId="0" applyBorder="1" applyAlignment="1" applyProtection="1">
      <alignment horizontal="left" vertical="top"/>
      <protection locked="0"/>
    </xf>
    <xf numFmtId="0" fontId="0" fillId="94" borderId="10" xfId="0" applyFill="1" applyBorder="1" applyAlignment="1" applyProtection="1">
      <alignment wrapText="1"/>
      <protection hidden="1"/>
    </xf>
    <xf numFmtId="0" fontId="0" fillId="94" borderId="10" xfId="0" applyNumberFormat="1" applyFill="1" applyBorder="1" applyAlignment="1" applyProtection="1">
      <alignment wrapText="1" shrinkToFit="1"/>
      <protection hidden="1"/>
    </xf>
    <xf numFmtId="0" fontId="0" fillId="90" borderId="29" xfId="0" applyFill="1" applyBorder="1" applyProtection="1">
      <protection locked="0"/>
    </xf>
    <xf numFmtId="0" fontId="81" fillId="0" borderId="34" xfId="0" applyFont="1" applyBorder="1"/>
    <xf numFmtId="0" fontId="0" fillId="0" borderId="28" xfId="0" applyBorder="1"/>
    <xf numFmtId="0" fontId="16" fillId="0" borderId="28" xfId="0" applyFont="1" applyFill="1" applyBorder="1"/>
    <xf numFmtId="0" fontId="78" fillId="89" borderId="0" xfId="0" applyFont="1" applyFill="1"/>
    <xf numFmtId="0" fontId="76" fillId="89" borderId="0" xfId="0" applyFont="1" applyFill="1"/>
    <xf numFmtId="0" fontId="16" fillId="89" borderId="33" xfId="0" applyFont="1" applyFill="1" applyBorder="1"/>
    <xf numFmtId="0" fontId="0" fillId="89" borderId="33" xfId="0" applyFill="1" applyBorder="1"/>
    <xf numFmtId="0" fontId="0" fillId="89" borderId="35" xfId="0" applyFill="1" applyBorder="1"/>
    <xf numFmtId="0" fontId="0" fillId="89" borderId="36" xfId="0" applyFill="1" applyBorder="1"/>
    <xf numFmtId="0" fontId="0" fillId="89" borderId="36" xfId="0" applyFill="1" applyBorder="1" applyProtection="1"/>
    <xf numFmtId="0" fontId="0" fillId="89" borderId="31" xfId="0" quotePrefix="1" applyFill="1" applyBorder="1"/>
    <xf numFmtId="0" fontId="0" fillId="89" borderId="31" xfId="0" applyFill="1" applyBorder="1"/>
    <xf numFmtId="0" fontId="0" fillId="89" borderId="38" xfId="0" applyFill="1" applyBorder="1"/>
    <xf numFmtId="167" fontId="75" fillId="94" borderId="10" xfId="0" applyNumberFormat="1" applyFont="1" applyFill="1" applyBorder="1" applyProtection="1">
      <protection hidden="1"/>
    </xf>
    <xf numFmtId="1" fontId="0" fillId="0" borderId="10" xfId="0" applyNumberFormat="1" applyFill="1" applyBorder="1"/>
    <xf numFmtId="0" fontId="76" fillId="90" borderId="10" xfId="0" applyFont="1" applyFill="1" applyBorder="1" applyProtection="1">
      <protection locked="0"/>
    </xf>
    <xf numFmtId="1" fontId="0" fillId="89" borderId="0" xfId="0" applyNumberFormat="1" applyFill="1" applyBorder="1" applyAlignment="1">
      <alignment horizontal="left"/>
    </xf>
    <xf numFmtId="167" fontId="75" fillId="89" borderId="0" xfId="0" applyNumberFormat="1" applyFont="1" applyFill="1" applyBorder="1" applyProtection="1"/>
    <xf numFmtId="0" fontId="76" fillId="89" borderId="0" xfId="0" applyFont="1" applyFill="1" applyBorder="1" applyProtection="1"/>
    <xf numFmtId="167" fontId="75" fillId="89" borderId="0" xfId="0" applyNumberFormat="1" applyFont="1" applyFill="1" applyBorder="1"/>
    <xf numFmtId="0" fontId="0" fillId="0" borderId="39" xfId="0" applyBorder="1"/>
    <xf numFmtId="1" fontId="0" fillId="0" borderId="0" xfId="58918" applyNumberFormat="1" applyFont="1"/>
    <xf numFmtId="0" fontId="96" fillId="96" borderId="0" xfId="58931" applyFill="1"/>
    <xf numFmtId="0" fontId="96" fillId="0" borderId="0" xfId="58931"/>
    <xf numFmtId="0" fontId="95" fillId="96" borderId="0" xfId="58931" applyFont="1" applyFill="1" applyAlignment="1">
      <alignment horizontal="left"/>
    </xf>
    <xf numFmtId="0" fontId="95" fillId="96" borderId="0" xfId="58931" applyFont="1" applyFill="1" applyAlignment="1"/>
    <xf numFmtId="0" fontId="95" fillId="96" borderId="0" xfId="58931" applyFont="1" applyFill="1" applyAlignment="1">
      <alignment horizontal="center"/>
    </xf>
    <xf numFmtId="0" fontId="98" fillId="96" borderId="0" xfId="58932" applyFont="1" applyFill="1" applyAlignment="1">
      <alignment horizontal="left"/>
    </xf>
    <xf numFmtId="0" fontId="99" fillId="96" borderId="68" xfId="58931" applyFont="1" applyFill="1" applyBorder="1" applyAlignment="1">
      <alignment horizontal="center" vertical="center" wrapText="1"/>
    </xf>
    <xf numFmtId="0" fontId="99" fillId="96" borderId="68" xfId="58931" applyFont="1" applyFill="1" applyBorder="1" applyAlignment="1">
      <alignment horizontal="left" vertical="center" wrapText="1"/>
    </xf>
    <xf numFmtId="0" fontId="99" fillId="96" borderId="69" xfId="58931" applyFont="1" applyFill="1" applyBorder="1" applyAlignment="1">
      <alignment horizontal="left" vertical="center" wrapText="1"/>
    </xf>
    <xf numFmtId="0" fontId="99" fillId="96" borderId="0" xfId="58931" applyFont="1" applyFill="1" applyAlignment="1">
      <alignment horizontal="left" vertical="center" wrapText="1"/>
    </xf>
    <xf numFmtId="0" fontId="96" fillId="96" borderId="0" xfId="58931" applyFill="1" applyAlignment="1">
      <alignment vertical="center" wrapText="1"/>
    </xf>
    <xf numFmtId="0" fontId="96" fillId="96" borderId="0" xfId="58931" applyFill="1" applyAlignment="1">
      <alignment horizontal="center" vertical="center" wrapText="1"/>
    </xf>
    <xf numFmtId="0" fontId="96" fillId="96" borderId="70" xfId="58931" applyFill="1" applyBorder="1" applyAlignment="1">
      <alignment vertical="center"/>
    </xf>
    <xf numFmtId="3" fontId="95" fillId="96" borderId="71" xfId="58931" applyNumberFormat="1" applyFont="1" applyFill="1" applyBorder="1" applyAlignment="1">
      <alignment horizontal="center"/>
    </xf>
    <xf numFmtId="3" fontId="95" fillId="96" borderId="71" xfId="58931" applyNumberFormat="1" applyFont="1" applyFill="1" applyBorder="1" applyAlignment="1"/>
    <xf numFmtId="3" fontId="95" fillId="96" borderId="72" xfId="58931" applyNumberFormat="1" applyFont="1" applyFill="1" applyBorder="1" applyAlignment="1">
      <alignment horizontal="left"/>
    </xf>
    <xf numFmtId="3" fontId="95" fillId="96" borderId="72" xfId="58931" applyNumberFormat="1" applyFont="1" applyFill="1" applyBorder="1" applyAlignment="1"/>
    <xf numFmtId="0" fontId="95" fillId="96" borderId="72" xfId="58931" applyFont="1" applyFill="1" applyBorder="1" applyAlignment="1">
      <alignment horizontal="left"/>
    </xf>
    <xf numFmtId="169" fontId="95" fillId="96" borderId="72" xfId="58931" applyNumberFormat="1" applyFont="1" applyFill="1" applyBorder="1" applyAlignment="1">
      <alignment horizontal="left"/>
    </xf>
    <xf numFmtId="169" fontId="95" fillId="96" borderId="0" xfId="58931" applyNumberFormat="1" applyFont="1" applyFill="1" applyAlignment="1">
      <alignment horizontal="left"/>
    </xf>
    <xf numFmtId="0" fontId="96" fillId="96" borderId="69" xfId="58931" applyFill="1" applyBorder="1"/>
    <xf numFmtId="3" fontId="95" fillId="96" borderId="72" xfId="58930" applyNumberFormat="1" applyFont="1" applyFill="1" applyBorder="1" applyAlignment="1">
      <alignment horizontal="left" vertical="center"/>
    </xf>
    <xf numFmtId="1" fontId="95" fillId="96" borderId="71" xfId="58931" applyNumberFormat="1" applyFont="1" applyFill="1" applyBorder="1" applyAlignment="1">
      <alignment horizontal="center"/>
    </xf>
    <xf numFmtId="2" fontId="95" fillId="96" borderId="71" xfId="58931" applyNumberFormat="1" applyFont="1" applyFill="1" applyBorder="1" applyAlignment="1"/>
    <xf numFmtId="1" fontId="95" fillId="96" borderId="72" xfId="58931" applyNumberFormat="1" applyFont="1" applyFill="1" applyBorder="1" applyAlignment="1">
      <alignment horizontal="left"/>
    </xf>
    <xf numFmtId="1" fontId="95" fillId="96" borderId="71" xfId="58931" applyNumberFormat="1" applyFont="1" applyFill="1" applyBorder="1" applyAlignment="1"/>
    <xf numFmtId="1" fontId="95" fillId="96" borderId="72" xfId="58930" applyNumberFormat="1" applyFont="1" applyFill="1" applyBorder="1" applyAlignment="1">
      <alignment horizontal="left" vertical="center"/>
    </xf>
    <xf numFmtId="3" fontId="99" fillId="96" borderId="72" xfId="58931" applyNumberFormat="1" applyFont="1" applyFill="1" applyBorder="1" applyAlignment="1">
      <alignment horizontal="left"/>
    </xf>
    <xf numFmtId="3" fontId="95" fillId="96" borderId="71" xfId="58931" applyNumberFormat="1" applyFont="1" applyFill="1" applyBorder="1" applyAlignment="1">
      <alignment horizontal="center" vertical="center"/>
    </xf>
    <xf numFmtId="3" fontId="95" fillId="96" borderId="71" xfId="58931" applyNumberFormat="1" applyFont="1" applyFill="1" applyBorder="1" applyAlignment="1">
      <alignment horizontal="left" wrapText="1"/>
    </xf>
    <xf numFmtId="3" fontId="95" fillId="96" borderId="72" xfId="58931" applyNumberFormat="1" applyFont="1" applyFill="1" applyBorder="1" applyAlignment="1">
      <alignment horizontal="left" vertical="center"/>
    </xf>
    <xf numFmtId="0" fontId="95" fillId="96" borderId="72" xfId="58931" applyFont="1" applyFill="1" applyBorder="1" applyAlignment="1">
      <alignment horizontal="left" vertical="center"/>
    </xf>
    <xf numFmtId="169" fontId="95" fillId="96" borderId="72" xfId="58931" applyNumberFormat="1" applyFont="1" applyFill="1" applyBorder="1" applyAlignment="1">
      <alignment horizontal="left" vertical="center"/>
    </xf>
    <xf numFmtId="169" fontId="95" fillId="96" borderId="0" xfId="58931" applyNumberFormat="1" applyFont="1" applyFill="1" applyAlignment="1">
      <alignment horizontal="left" vertical="center"/>
    </xf>
    <xf numFmtId="3" fontId="95" fillId="96" borderId="71" xfId="58931" applyNumberFormat="1" applyFont="1" applyFill="1" applyBorder="1" applyAlignment="1">
      <alignment horizontal="left"/>
    </xf>
    <xf numFmtId="3" fontId="95" fillId="96" borderId="72" xfId="58931" applyNumberFormat="1" applyFont="1" applyFill="1" applyBorder="1" applyAlignment="1">
      <alignment wrapText="1"/>
    </xf>
    <xf numFmtId="3" fontId="99" fillId="96" borderId="72" xfId="58931" applyNumberFormat="1" applyFont="1" applyFill="1" applyBorder="1" applyAlignment="1"/>
    <xf numFmtId="3" fontId="95" fillId="96" borderId="73" xfId="58931" applyNumberFormat="1" applyFont="1" applyFill="1" applyBorder="1" applyAlignment="1">
      <alignment horizontal="center"/>
    </xf>
    <xf numFmtId="3" fontId="95" fillId="96" borderId="73" xfId="58931" applyNumberFormat="1" applyFont="1" applyFill="1" applyBorder="1" applyAlignment="1"/>
    <xf numFmtId="3" fontId="95" fillId="96" borderId="74" xfId="58931" applyNumberFormat="1" applyFont="1" applyFill="1" applyBorder="1" applyAlignment="1">
      <alignment horizontal="left"/>
    </xf>
    <xf numFmtId="0" fontId="95" fillId="96" borderId="74" xfId="58931" applyFont="1" applyFill="1" applyBorder="1" applyAlignment="1">
      <alignment horizontal="left"/>
    </xf>
    <xf numFmtId="169" fontId="95" fillId="96" borderId="74" xfId="58931" applyNumberFormat="1" applyFont="1" applyFill="1" applyBorder="1" applyAlignment="1">
      <alignment horizontal="left"/>
    </xf>
    <xf numFmtId="3" fontId="95" fillId="96" borderId="72" xfId="58931" applyNumberFormat="1" applyFont="1" applyFill="1" applyBorder="1" applyAlignment="1">
      <alignment horizontal="center"/>
    </xf>
    <xf numFmtId="3" fontId="95" fillId="96" borderId="0" xfId="58931" applyNumberFormat="1" applyFont="1" applyFill="1" applyAlignment="1"/>
    <xf numFmtId="3" fontId="95" fillId="96" borderId="74" xfId="58931" applyNumberFormat="1" applyFont="1" applyFill="1" applyBorder="1" applyAlignment="1">
      <alignment horizontal="center"/>
    </xf>
    <xf numFmtId="3" fontId="95" fillId="96" borderId="74" xfId="58931" applyNumberFormat="1" applyFont="1" applyFill="1" applyBorder="1" applyAlignment="1"/>
    <xf numFmtId="3" fontId="95" fillId="96" borderId="74" xfId="58930" applyNumberFormat="1" applyFont="1" applyFill="1" applyBorder="1" applyAlignment="1">
      <alignment horizontal="left" vertical="center"/>
    </xf>
    <xf numFmtId="0" fontId="96" fillId="97" borderId="0" xfId="58931" applyFill="1"/>
    <xf numFmtId="0" fontId="0" fillId="89" borderId="0" xfId="0" applyFont="1" applyFill="1" applyProtection="1">
      <protection locked="0"/>
    </xf>
    <xf numFmtId="0" fontId="16" fillId="0" borderId="0" xfId="1" applyProtection="1"/>
    <xf numFmtId="0" fontId="78" fillId="0" borderId="0" xfId="0" applyFont="1" applyProtection="1"/>
    <xf numFmtId="0" fontId="79" fillId="0" borderId="0" xfId="0" applyFont="1" applyProtection="1"/>
    <xf numFmtId="0" fontId="76" fillId="0" borderId="0" xfId="0" applyFont="1" applyProtection="1"/>
    <xf numFmtId="0" fontId="81" fillId="0" borderId="0" xfId="0" applyFont="1" applyProtection="1"/>
    <xf numFmtId="0" fontId="0" fillId="0" borderId="0" xfId="0" applyAlignment="1" applyProtection="1">
      <alignment horizontal="left" vertical="top"/>
    </xf>
    <xf numFmtId="0" fontId="0" fillId="0" borderId="0" xfId="0" applyBorder="1" applyAlignment="1" applyProtection="1">
      <alignment horizontal="left" vertical="top"/>
    </xf>
    <xf numFmtId="0" fontId="16" fillId="0" borderId="0" xfId="1" applyBorder="1" applyAlignment="1" applyProtection="1">
      <alignment horizontal="left" vertical="top"/>
    </xf>
    <xf numFmtId="0" fontId="0" fillId="89" borderId="0" xfId="0" quotePrefix="1" applyFill="1" applyBorder="1" applyAlignment="1" applyProtection="1">
      <alignment horizontal="left" vertical="top" wrapText="1"/>
    </xf>
    <xf numFmtId="0" fontId="0" fillId="89" borderId="0" xfId="0" quotePrefix="1" applyFill="1" applyBorder="1" applyAlignment="1" applyProtection="1">
      <alignment horizontal="left" vertical="top"/>
    </xf>
    <xf numFmtId="0" fontId="0" fillId="89" borderId="0" xfId="0" quotePrefix="1" applyFill="1" applyBorder="1" applyProtection="1"/>
    <xf numFmtId="0" fontId="0" fillId="0" borderId="0" xfId="0" applyBorder="1" applyProtection="1"/>
    <xf numFmtId="0" fontId="16" fillId="0" borderId="0" xfId="1" applyBorder="1" applyProtection="1"/>
    <xf numFmtId="0" fontId="16" fillId="0" borderId="0" xfId="0" applyFont="1" applyProtection="1"/>
    <xf numFmtId="0" fontId="0" fillId="0" borderId="0" xfId="0" applyFont="1" applyAlignment="1" applyProtection="1">
      <alignment wrapText="1"/>
    </xf>
    <xf numFmtId="0" fontId="0" fillId="0" borderId="0" xfId="0" applyFont="1" applyProtection="1"/>
    <xf numFmtId="0" fontId="0" fillId="0" borderId="0" xfId="0" applyFill="1" applyProtection="1"/>
    <xf numFmtId="168" fontId="0" fillId="0" borderId="0" xfId="0" applyNumberFormat="1" applyProtection="1"/>
    <xf numFmtId="168" fontId="0" fillId="91" borderId="0" xfId="0" applyNumberFormat="1" applyFill="1" applyProtection="1"/>
    <xf numFmtId="0" fontId="13" fillId="95" borderId="10" xfId="0" applyFont="1" applyFill="1" applyBorder="1" applyProtection="1"/>
    <xf numFmtId="0" fontId="16" fillId="0" borderId="0" xfId="0" applyFont="1" applyAlignment="1" applyProtection="1">
      <alignment horizontal="left"/>
    </xf>
    <xf numFmtId="0" fontId="0" fillId="0" borderId="0" xfId="0" applyBorder="1" applyAlignment="1" applyProtection="1">
      <alignment vertical="center" wrapText="1"/>
    </xf>
    <xf numFmtId="0" fontId="16"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protection hidden="1"/>
    </xf>
    <xf numFmtId="0" fontId="0" fillId="0" borderId="0" xfId="0" applyProtection="1">
      <protection hidden="1"/>
    </xf>
    <xf numFmtId="0" fontId="16" fillId="0" borderId="0" xfId="1" applyProtection="1">
      <protection hidden="1"/>
    </xf>
    <xf numFmtId="0" fontId="0" fillId="0" borderId="0" xfId="0" applyFont="1" applyAlignment="1" applyProtection="1">
      <protection hidden="1"/>
    </xf>
    <xf numFmtId="0" fontId="0" fillId="0" borderId="0" xfId="0" applyFont="1" applyAlignment="1" applyProtection="1">
      <alignment vertical="center"/>
      <protection hidden="1"/>
    </xf>
    <xf numFmtId="0" fontId="0" fillId="94" borderId="0" xfId="0" applyFill="1" applyProtection="1">
      <protection hidden="1"/>
    </xf>
    <xf numFmtId="168" fontId="92" fillId="94" borderId="0" xfId="0" applyNumberFormat="1" applyFont="1" applyFill="1" applyProtection="1">
      <protection hidden="1"/>
    </xf>
    <xf numFmtId="168" fontId="16" fillId="94" borderId="0" xfId="1" applyNumberFormat="1" applyFill="1" applyProtection="1">
      <protection locked="0" hidden="1"/>
    </xf>
    <xf numFmtId="168" fontId="16" fillId="94" borderId="0" xfId="0" applyNumberFormat="1" applyFont="1" applyFill="1" applyProtection="1">
      <protection hidden="1"/>
    </xf>
    <xf numFmtId="168" fontId="16" fillId="94" borderId="0" xfId="1" applyNumberFormat="1" applyFill="1" applyProtection="1">
      <protection hidden="1"/>
    </xf>
    <xf numFmtId="168" fontId="93" fillId="94" borderId="0" xfId="0" applyNumberFormat="1" applyFont="1" applyFill="1" applyProtection="1">
      <protection hidden="1"/>
    </xf>
    <xf numFmtId="0" fontId="75" fillId="0" borderId="0" xfId="0" applyFont="1" applyProtection="1"/>
    <xf numFmtId="0" fontId="81" fillId="0" borderId="0" xfId="0" applyFont="1" applyBorder="1" applyProtection="1"/>
    <xf numFmtId="0" fontId="0" fillId="0" borderId="0" xfId="0" applyFont="1" applyBorder="1" applyProtection="1"/>
    <xf numFmtId="0" fontId="0" fillId="89" borderId="34" xfId="0" quotePrefix="1" applyFill="1" applyBorder="1" applyProtection="1"/>
    <xf numFmtId="0" fontId="0" fillId="0" borderId="33" xfId="0" applyBorder="1" applyProtection="1"/>
    <xf numFmtId="0" fontId="0" fillId="0" borderId="35" xfId="0" applyBorder="1" applyProtection="1"/>
    <xf numFmtId="0" fontId="0" fillId="0" borderId="28" xfId="0" quotePrefix="1" applyFill="1" applyBorder="1" applyProtection="1"/>
    <xf numFmtId="0" fontId="0" fillId="0" borderId="36" xfId="0" applyBorder="1" applyProtection="1"/>
    <xf numFmtId="0" fontId="0" fillId="0" borderId="31" xfId="0" applyBorder="1" applyProtection="1"/>
    <xf numFmtId="0" fontId="0" fillId="0" borderId="38" xfId="0" applyBorder="1" applyProtection="1"/>
    <xf numFmtId="0" fontId="13" fillId="92" borderId="32" xfId="0" applyFont="1" applyFill="1" applyBorder="1" applyAlignment="1" applyProtection="1">
      <alignment horizontal="left" vertical="center"/>
    </xf>
    <xf numFmtId="0" fontId="13" fillId="92" borderId="38" xfId="0" applyFont="1" applyFill="1" applyBorder="1" applyAlignment="1" applyProtection="1">
      <alignment horizontal="center" vertical="center"/>
    </xf>
    <xf numFmtId="0" fontId="0" fillId="0" borderId="34" xfId="0" applyBorder="1" applyAlignment="1" applyProtection="1">
      <alignment horizontal="center" vertical="center"/>
    </xf>
    <xf numFmtId="0" fontId="0" fillId="0" borderId="10" xfId="0" applyBorder="1" applyAlignment="1" applyProtection="1">
      <alignment horizontal="left" vertical="center" wrapText="1"/>
    </xf>
    <xf numFmtId="0" fontId="0" fillId="0" borderId="35" xfId="0" applyBorder="1" applyAlignment="1" applyProtection="1">
      <alignment vertical="center" wrapText="1"/>
    </xf>
    <xf numFmtId="0" fontId="0" fillId="0" borderId="27" xfId="0" applyBorder="1" applyAlignment="1" applyProtection="1">
      <alignment horizontal="left" vertical="center" wrapText="1"/>
    </xf>
    <xf numFmtId="0" fontId="0" fillId="0" borderId="10" xfId="0" applyBorder="1" applyAlignment="1" applyProtection="1">
      <alignment vertical="center" wrapText="1"/>
    </xf>
    <xf numFmtId="0" fontId="0" fillId="89" borderId="27" xfId="0" applyFill="1" applyBorder="1" applyAlignment="1" applyProtection="1">
      <alignment horizontal="left" vertical="center" wrapText="1"/>
    </xf>
    <xf numFmtId="0" fontId="0" fillId="89" borderId="10" xfId="0" applyFill="1" applyBorder="1" applyAlignment="1" applyProtection="1">
      <alignment horizontal="left" vertical="center" wrapText="1"/>
    </xf>
    <xf numFmtId="0" fontId="0" fillId="0" borderId="10" xfId="0" applyBorder="1" applyProtection="1"/>
    <xf numFmtId="0" fontId="0" fillId="89" borderId="34" xfId="0" applyFill="1" applyBorder="1" applyAlignment="1" applyProtection="1">
      <alignment horizontal="left" vertical="center" wrapText="1"/>
    </xf>
    <xf numFmtId="0" fontId="14" fillId="0" borderId="0" xfId="0" applyFont="1" applyProtection="1"/>
    <xf numFmtId="0" fontId="0" fillId="0" borderId="10" xfId="0" applyBorder="1" applyAlignment="1" applyProtection="1">
      <alignment wrapText="1"/>
    </xf>
    <xf numFmtId="0" fontId="0" fillId="0" borderId="10" xfId="0" applyFill="1" applyBorder="1" applyAlignment="1" applyProtection="1">
      <alignment horizontal="left" vertical="center" wrapText="1"/>
    </xf>
    <xf numFmtId="0" fontId="0" fillId="0" borderId="10" xfId="0" applyBorder="1" applyAlignment="1" applyProtection="1">
      <alignment horizontal="center" vertical="center"/>
    </xf>
    <xf numFmtId="0" fontId="78" fillId="89" borderId="0" xfId="0" applyFont="1" applyFill="1" applyProtection="1"/>
    <xf numFmtId="0" fontId="79" fillId="89" borderId="0" xfId="0" applyFont="1" applyFill="1" applyProtection="1"/>
    <xf numFmtId="0" fontId="75" fillId="89" borderId="0" xfId="0" applyFont="1" applyFill="1" applyProtection="1"/>
    <xf numFmtId="0" fontId="81" fillId="89" borderId="0" xfId="0" applyFont="1" applyFill="1" applyBorder="1" applyProtection="1"/>
    <xf numFmtId="0" fontId="0" fillId="89" borderId="0" xfId="0" applyFont="1" applyFill="1" applyBorder="1" applyProtection="1"/>
    <xf numFmtId="0" fontId="13" fillId="92" borderId="10" xfId="0" applyFont="1" applyFill="1" applyBorder="1" applyAlignment="1" applyProtection="1">
      <alignment horizontal="center" vertical="center"/>
    </xf>
    <xf numFmtId="0" fontId="13" fillId="92" borderId="39" xfId="0" applyFont="1" applyFill="1" applyBorder="1" applyAlignment="1" applyProtection="1">
      <alignment horizontal="left" vertical="center"/>
    </xf>
    <xf numFmtId="0" fontId="87" fillId="89" borderId="10" xfId="0" applyFont="1" applyFill="1" applyBorder="1" applyAlignment="1" applyProtection="1">
      <alignment horizontal="center" vertical="center"/>
    </xf>
    <xf numFmtId="0" fontId="87" fillId="89" borderId="10" xfId="0" applyFont="1" applyFill="1" applyBorder="1" applyAlignment="1" applyProtection="1">
      <alignment horizontal="left" vertical="center" wrapText="1"/>
    </xf>
    <xf numFmtId="0" fontId="87" fillId="89" borderId="34" xfId="0" applyFont="1" applyFill="1" applyBorder="1" applyAlignment="1" applyProtection="1">
      <alignment horizontal="center" vertical="center"/>
    </xf>
    <xf numFmtId="0" fontId="87" fillId="89" borderId="34" xfId="0" applyFont="1" applyFill="1" applyBorder="1" applyAlignment="1" applyProtection="1">
      <alignment horizontal="left" vertical="center" wrapText="1"/>
    </xf>
    <xf numFmtId="0" fontId="87" fillId="89" borderId="27" xfId="0" applyFont="1" applyFill="1" applyBorder="1" applyAlignment="1" applyProtection="1">
      <alignment horizontal="left" vertical="center" wrapText="1"/>
    </xf>
    <xf numFmtId="0" fontId="0" fillId="0" borderId="39" xfId="0" applyBorder="1" applyAlignment="1" applyProtection="1">
      <alignment horizontal="left" vertical="center" wrapText="1"/>
    </xf>
    <xf numFmtId="0" fontId="0" fillId="94" borderId="0" xfId="0" applyFont="1" applyFill="1" applyBorder="1" applyProtection="1">
      <protection hidden="1"/>
    </xf>
    <xf numFmtId="167" fontId="16" fillId="0" borderId="0" xfId="0" applyNumberFormat="1" applyFont="1" applyProtection="1">
      <protection locked="0"/>
    </xf>
    <xf numFmtId="167" fontId="16" fillId="0" borderId="0" xfId="58933" applyNumberFormat="1" applyFont="1" applyAlignment="1" applyProtection="1">
      <alignment horizontal="right"/>
      <protection locked="0"/>
    </xf>
    <xf numFmtId="3" fontId="37" fillId="89" borderId="28" xfId="0" applyNumberFormat="1" applyFont="1" applyFill="1" applyBorder="1" applyAlignment="1"/>
    <xf numFmtId="2" fontId="37" fillId="89" borderId="28" xfId="0" applyNumberFormat="1" applyFont="1" applyFill="1" applyBorder="1" applyAlignment="1"/>
    <xf numFmtId="3" fontId="37" fillId="0" borderId="28" xfId="0" applyNumberFormat="1" applyFont="1" applyFill="1" applyBorder="1" applyAlignment="1"/>
    <xf numFmtId="3" fontId="37" fillId="55" borderId="28" xfId="0" applyNumberFormat="1" applyFont="1" applyFill="1" applyBorder="1" applyAlignment="1"/>
    <xf numFmtId="3" fontId="37" fillId="89" borderId="28" xfId="0" applyNumberFormat="1" applyFont="1" applyFill="1" applyBorder="1" applyAlignment="1">
      <alignment wrapText="1"/>
    </xf>
    <xf numFmtId="3" fontId="37" fillId="89" borderId="37" xfId="0" applyNumberFormat="1" applyFont="1" applyFill="1" applyBorder="1" applyAlignment="1"/>
    <xf numFmtId="3" fontId="37" fillId="89" borderId="29" xfId="0" applyNumberFormat="1" applyFont="1" applyFill="1" applyBorder="1" applyAlignment="1"/>
    <xf numFmtId="3" fontId="37" fillId="0" borderId="29" xfId="0" applyNumberFormat="1" applyFont="1" applyFill="1" applyBorder="1" applyAlignment="1"/>
    <xf numFmtId="3" fontId="37" fillId="89" borderId="32" xfId="0" applyNumberFormat="1" applyFont="1" applyFill="1" applyBorder="1" applyAlignment="1"/>
    <xf numFmtId="2" fontId="0" fillId="0" borderId="0" xfId="0" applyNumberFormat="1"/>
    <xf numFmtId="167" fontId="16" fillId="90" borderId="10" xfId="0" applyNumberFormat="1" applyFont="1" applyFill="1" applyBorder="1" applyProtection="1">
      <protection locked="0"/>
    </xf>
    <xf numFmtId="0" fontId="0" fillId="0" borderId="0" xfId="0" quotePrefix="1"/>
    <xf numFmtId="0" fontId="0" fillId="89" borderId="39" xfId="0" applyFill="1" applyBorder="1"/>
    <xf numFmtId="0" fontId="0" fillId="89" borderId="29" xfId="0" applyFill="1" applyBorder="1"/>
    <xf numFmtId="0" fontId="0" fillId="89" borderId="32" xfId="0" applyFill="1" applyBorder="1"/>
    <xf numFmtId="0" fontId="0" fillId="0" borderId="39" xfId="0" applyFill="1" applyBorder="1" applyProtection="1">
      <protection locked="0"/>
    </xf>
    <xf numFmtId="0" fontId="0" fillId="0" borderId="29" xfId="0" applyFill="1" applyBorder="1" applyProtection="1">
      <protection locked="0"/>
    </xf>
    <xf numFmtId="0" fontId="0" fillId="0" borderId="32" xfId="0" applyFill="1" applyBorder="1" applyProtection="1">
      <protection locked="0"/>
    </xf>
    <xf numFmtId="0" fontId="0" fillId="93" borderId="10" xfId="0" applyFill="1" applyBorder="1" applyProtection="1">
      <protection locked="0"/>
    </xf>
    <xf numFmtId="0" fontId="0" fillId="89" borderId="10" xfId="0" applyFill="1" applyBorder="1" applyAlignment="1" applyProtection="1">
      <alignment horizontal="center" vertical="center"/>
    </xf>
    <xf numFmtId="0" fontId="0" fillId="89" borderId="10" xfId="0" applyFill="1" applyBorder="1" applyAlignment="1" applyProtection="1">
      <alignment horizontal="left" vertical="center"/>
    </xf>
    <xf numFmtId="0" fontId="16" fillId="0" borderId="0" xfId="0" applyFont="1" applyFill="1" applyProtection="1"/>
    <xf numFmtId="0" fontId="16" fillId="0" borderId="34" xfId="0" applyFont="1" applyFill="1" applyBorder="1" applyAlignment="1" applyProtection="1">
      <alignment horizontal="left" vertical="top"/>
    </xf>
    <xf numFmtId="0" fontId="0" fillId="0" borderId="33" xfId="0" applyBorder="1" applyAlignment="1" applyProtection="1">
      <alignment horizontal="left" vertical="top"/>
    </xf>
    <xf numFmtId="0" fontId="16" fillId="0" borderId="33" xfId="1" applyBorder="1" applyAlignment="1" applyProtection="1">
      <alignment horizontal="left" vertical="top"/>
    </xf>
    <xf numFmtId="0" fontId="0" fillId="0" borderId="35" xfId="0" applyBorder="1" applyAlignment="1" applyProtection="1">
      <alignment horizontal="left" vertical="top"/>
    </xf>
    <xf numFmtId="0" fontId="0" fillId="0" borderId="28" xfId="0" quotePrefix="1" applyFill="1" applyBorder="1" applyAlignment="1" applyProtection="1">
      <alignment horizontal="left" vertical="top"/>
    </xf>
    <xf numFmtId="0" fontId="0" fillId="0" borderId="36" xfId="0" applyBorder="1" applyAlignment="1" applyProtection="1">
      <alignment horizontal="left" vertical="top"/>
    </xf>
    <xf numFmtId="0" fontId="0" fillId="89" borderId="28" xfId="0" quotePrefix="1" applyFill="1" applyBorder="1" applyAlignment="1" applyProtection="1">
      <alignment horizontal="left" vertical="top"/>
    </xf>
    <xf numFmtId="0" fontId="14" fillId="0" borderId="28" xfId="0" quotePrefix="1" applyFont="1" applyFill="1" applyBorder="1" applyAlignment="1" applyProtection="1">
      <alignment horizontal="left" vertical="top"/>
    </xf>
    <xf numFmtId="0" fontId="0" fillId="89" borderId="28" xfId="0" applyFill="1" applyBorder="1" applyAlignment="1" applyProtection="1">
      <alignment horizontal="left" vertical="top"/>
    </xf>
    <xf numFmtId="0" fontId="0" fillId="89" borderId="36" xfId="0" quotePrefix="1" applyFill="1" applyBorder="1" applyAlignment="1" applyProtection="1">
      <alignment horizontal="left" vertical="top" wrapText="1"/>
    </xf>
    <xf numFmtId="0" fontId="0" fillId="89" borderId="28" xfId="0" quotePrefix="1" applyFill="1" applyBorder="1" applyAlignment="1" applyProtection="1">
      <alignment horizontal="left" vertical="top" wrapText="1"/>
    </xf>
    <xf numFmtId="0" fontId="0" fillId="89" borderId="37" xfId="0" quotePrefix="1" applyFill="1" applyBorder="1" applyProtection="1"/>
    <xf numFmtId="0" fontId="16" fillId="0" borderId="31" xfId="1" applyBorder="1" applyProtection="1"/>
    <xf numFmtId="0" fontId="16" fillId="0" borderId="0" xfId="0" applyFont="1" applyProtection="1">
      <protection locked="0"/>
    </xf>
    <xf numFmtId="0" fontId="0" fillId="90" borderId="30" xfId="0" applyFill="1" applyBorder="1" applyAlignment="1" applyProtection="1">
      <alignment horizontal="left" vertical="center"/>
      <protection locked="0"/>
    </xf>
    <xf numFmtId="0" fontId="0" fillId="90" borderId="40" xfId="0" applyFill="1" applyBorder="1" applyAlignment="1" applyProtection="1">
      <alignment horizontal="left" vertical="center"/>
      <protection locked="0"/>
    </xf>
    <xf numFmtId="0" fontId="0" fillId="90" borderId="27" xfId="0" applyFill="1" applyBorder="1" applyAlignment="1" applyProtection="1">
      <alignment horizontal="left" vertical="center" wrapText="1"/>
      <protection locked="0"/>
    </xf>
    <xf numFmtId="0" fontId="0" fillId="0" borderId="0" xfId="0" applyFont="1" applyAlignment="1" applyProtection="1">
      <alignment horizontal="left" wrapText="1"/>
      <protection hidden="1"/>
    </xf>
    <xf numFmtId="0" fontId="16" fillId="0" borderId="0" xfId="0" applyFont="1" applyBorder="1" applyAlignment="1" applyProtection="1">
      <alignment horizontal="left"/>
      <protection hidden="1"/>
    </xf>
    <xf numFmtId="0" fontId="0" fillId="0" borderId="0" xfId="0" applyFont="1" applyAlignment="1" applyProtection="1">
      <alignment horizontal="left" wrapText="1"/>
      <protection locked="0" hidden="1"/>
    </xf>
    <xf numFmtId="0" fontId="16" fillId="0" borderId="0" xfId="0" applyFont="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wrapText="1"/>
    </xf>
    <xf numFmtId="0" fontId="0" fillId="0" borderId="0" xfId="0" applyFont="1" applyFill="1" applyAlignment="1" applyProtection="1">
      <alignment horizontal="left" wrapText="1"/>
      <protection hidden="1"/>
    </xf>
    <xf numFmtId="0" fontId="13" fillId="92" borderId="10" xfId="0" applyFont="1" applyFill="1" applyBorder="1" applyAlignment="1">
      <alignment horizontal="center" textRotation="90" wrapText="1"/>
    </xf>
    <xf numFmtId="0" fontId="0" fillId="0" borderId="39"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xf numFmtId="167" fontId="16" fillId="94" borderId="39" xfId="0" applyNumberFormat="1" applyFont="1" applyFill="1" applyBorder="1" applyAlignment="1">
      <alignment horizontal="center"/>
    </xf>
    <xf numFmtId="167" fontId="16" fillId="94" borderId="29" xfId="0" applyNumberFormat="1" applyFont="1" applyFill="1" applyBorder="1" applyAlignment="1">
      <alignment horizontal="center"/>
    </xf>
    <xf numFmtId="167" fontId="16" fillId="94" borderId="32" xfId="0" applyNumberFormat="1" applyFont="1" applyFill="1" applyBorder="1" applyAlignment="1">
      <alignment horizontal="center"/>
    </xf>
    <xf numFmtId="0" fontId="13" fillId="92" borderId="10" xfId="0" applyFont="1" applyFill="1" applyBorder="1" applyAlignment="1">
      <alignment horizontal="center" vertical="center" textRotation="90" wrapText="1"/>
    </xf>
    <xf numFmtId="0" fontId="0" fillId="0" borderId="34" xfId="0"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0" fillId="0" borderId="27" xfId="0" applyBorder="1" applyAlignment="1">
      <alignment horizontal="left"/>
    </xf>
    <xf numFmtId="0" fontId="0" fillId="0" borderId="63" xfId="0" applyBorder="1" applyAlignment="1">
      <alignment horizontal="left"/>
    </xf>
    <xf numFmtId="0" fontId="13" fillId="92" borderId="39" xfId="0" applyFont="1" applyFill="1" applyBorder="1" applyAlignment="1">
      <alignment horizontal="center" vertical="center" textRotation="90" wrapText="1"/>
    </xf>
    <xf numFmtId="0" fontId="13" fillId="92" borderId="29" xfId="0" applyFont="1" applyFill="1" applyBorder="1" applyAlignment="1">
      <alignment horizontal="center" vertical="center" textRotation="90" wrapText="1"/>
    </xf>
    <xf numFmtId="0" fontId="13" fillId="92" borderId="32" xfId="0" applyFont="1" applyFill="1" applyBorder="1" applyAlignment="1">
      <alignment horizontal="center" vertical="center" textRotation="90" wrapText="1"/>
    </xf>
    <xf numFmtId="0" fontId="13" fillId="92" borderId="34" xfId="0" applyFont="1" applyFill="1" applyBorder="1" applyAlignment="1">
      <alignment horizontal="center" vertical="center" textRotation="90" wrapText="1"/>
    </xf>
    <xf numFmtId="0" fontId="13" fillId="92" borderId="28" xfId="0" applyFont="1" applyFill="1" applyBorder="1" applyAlignment="1">
      <alignment horizontal="center" vertical="center" textRotation="90" wrapText="1"/>
    </xf>
    <xf numFmtId="0" fontId="13" fillId="92" borderId="37" xfId="0" applyFont="1" applyFill="1" applyBorder="1" applyAlignment="1">
      <alignment horizontal="center" vertical="center" textRotation="90" wrapText="1"/>
    </xf>
    <xf numFmtId="0" fontId="0" fillId="90" borderId="33" xfId="0" applyFill="1" applyBorder="1" applyAlignment="1">
      <alignment horizontal="center" vertical="center"/>
    </xf>
    <xf numFmtId="0" fontId="0" fillId="90" borderId="35" xfId="0" applyFill="1" applyBorder="1" applyAlignment="1">
      <alignment horizontal="center" vertical="center"/>
    </xf>
    <xf numFmtId="0" fontId="0" fillId="90" borderId="0" xfId="0" applyFill="1" applyBorder="1" applyAlignment="1">
      <alignment horizontal="center" vertical="center"/>
    </xf>
    <xf numFmtId="0" fontId="0" fillId="90" borderId="36" xfId="0" applyFill="1" applyBorder="1" applyAlignment="1">
      <alignment horizontal="center" vertical="center"/>
    </xf>
    <xf numFmtId="0" fontId="0" fillId="90" borderId="31" xfId="0" applyFill="1" applyBorder="1" applyAlignment="1">
      <alignment horizontal="center" vertical="center"/>
    </xf>
    <xf numFmtId="0" fontId="0" fillId="90" borderId="38" xfId="0" applyFill="1" applyBorder="1" applyAlignment="1">
      <alignment horizontal="center" vertical="center"/>
    </xf>
  </cellXfs>
  <cellStyles count="58934">
    <cellStyle name="20 % - Akzent1" xfId="20" builtinId="30" customBuiltin="1"/>
    <cellStyle name="20 % - Akzent1 2" xfId="45"/>
    <cellStyle name="20 % - Akzent1 2 2" xfId="89"/>
    <cellStyle name="20 % - Akzent1 2 3" xfId="18844"/>
    <cellStyle name="20 % - Akzent1 3" xfId="667"/>
    <cellStyle name="20 % - Akzent2" xfId="24" builtinId="34" customBuiltin="1"/>
    <cellStyle name="20 % - Akzent2 2" xfId="46"/>
    <cellStyle name="20 % - Akzent2 2 2" xfId="90"/>
    <cellStyle name="20 % - Akzent2 2 3" xfId="18845"/>
    <cellStyle name="20 % - Akzent2 3" xfId="670"/>
    <cellStyle name="20 % - Akzent3" xfId="28" builtinId="38" customBuiltin="1"/>
    <cellStyle name="20 % - Akzent3 2" xfId="47"/>
    <cellStyle name="20 % - Akzent3 2 2" xfId="91"/>
    <cellStyle name="20 % - Akzent3 2 3" xfId="18846"/>
    <cellStyle name="20 % - Akzent3 3" xfId="673"/>
    <cellStyle name="20 % - Akzent4" xfId="32" builtinId="42" customBuiltin="1"/>
    <cellStyle name="20 % - Akzent4 2" xfId="48"/>
    <cellStyle name="20 % - Akzent4 2 2" xfId="92"/>
    <cellStyle name="20 % - Akzent4 2 3" xfId="18847"/>
    <cellStyle name="20 % - Akzent4 3" xfId="676"/>
    <cellStyle name="20 % - Akzent5" xfId="36" builtinId="46" customBuiltin="1"/>
    <cellStyle name="20 % - Akzent5 2" xfId="49"/>
    <cellStyle name="20 % - Akzent5 2 2" xfId="93"/>
    <cellStyle name="20 % - Akzent5 2 3" xfId="18848"/>
    <cellStyle name="20 % - Akzent5 3" xfId="679"/>
    <cellStyle name="20 % - Akzent6" xfId="40" builtinId="50" customBuiltin="1"/>
    <cellStyle name="20 % - Akzent6 2" xfId="50"/>
    <cellStyle name="20 % - Akzent6 2 2" xfId="94"/>
    <cellStyle name="20 % - Akzent6 2 3" xfId="18849"/>
    <cellStyle name="20 % - Akzent6 3" xfId="682"/>
    <cellStyle name="20 % - Accent1" xfId="18702"/>
    <cellStyle name="20 % - Accent2" xfId="18703"/>
    <cellStyle name="20 % - Accent3" xfId="18704"/>
    <cellStyle name="20 % - Accent4" xfId="18705"/>
    <cellStyle name="20 % - Accent5" xfId="18706"/>
    <cellStyle name="20 % - Accent6" xfId="18707"/>
    <cellStyle name="20% - Akzent1" xfId="95"/>
    <cellStyle name="20% - Akzent2" xfId="96"/>
    <cellStyle name="20% - Akzent3" xfId="97"/>
    <cellStyle name="20% - Akzent4" xfId="98"/>
    <cellStyle name="20% - Akzent5" xfId="99"/>
    <cellStyle name="20% - Akzent6" xfId="100"/>
    <cellStyle name="40 % - Akzent1" xfId="21" builtinId="31" customBuiltin="1"/>
    <cellStyle name="40 % - Akzent1 2" xfId="51"/>
    <cellStyle name="40 % - Akzent1 2 2" xfId="101"/>
    <cellStyle name="40 % - Akzent1 2 3" xfId="18850"/>
    <cellStyle name="40 % - Akzent1 3" xfId="668"/>
    <cellStyle name="40 % - Akzent2" xfId="25" builtinId="35" customBuiltin="1"/>
    <cellStyle name="40 % - Akzent2 2" xfId="52"/>
    <cellStyle name="40 % - Akzent2 2 2" xfId="102"/>
    <cellStyle name="40 % - Akzent2 2 3" xfId="18851"/>
    <cellStyle name="40 % - Akzent2 3" xfId="671"/>
    <cellStyle name="40 % - Akzent3" xfId="29" builtinId="39" customBuiltin="1"/>
    <cellStyle name="40 % - Akzent3 2" xfId="53"/>
    <cellStyle name="40 % - Akzent3 2 2" xfId="103"/>
    <cellStyle name="40 % - Akzent3 2 3" xfId="18852"/>
    <cellStyle name="40 % - Akzent3 3" xfId="674"/>
    <cellStyle name="40 % - Akzent4" xfId="33" builtinId="43" customBuiltin="1"/>
    <cellStyle name="40 % - Akzent4 2" xfId="54"/>
    <cellStyle name="40 % - Akzent4 2 2" xfId="104"/>
    <cellStyle name="40 % - Akzent4 2 3" xfId="18853"/>
    <cellStyle name="40 % - Akzent4 3" xfId="677"/>
    <cellStyle name="40 % - Akzent5" xfId="37" builtinId="47" customBuiltin="1"/>
    <cellStyle name="40 % - Akzent5 2" xfId="55"/>
    <cellStyle name="40 % - Akzent5 2 2" xfId="105"/>
    <cellStyle name="40 % - Akzent5 2 3" xfId="18854"/>
    <cellStyle name="40 % - Akzent5 3" xfId="680"/>
    <cellStyle name="40 % - Akzent6" xfId="41" builtinId="51" customBuiltin="1"/>
    <cellStyle name="40 % - Akzent6 2" xfId="56"/>
    <cellStyle name="40 % - Akzent6 2 2" xfId="106"/>
    <cellStyle name="40 % - Akzent6 2 3" xfId="18855"/>
    <cellStyle name="40 % - Akzent6 3" xfId="683"/>
    <cellStyle name="40 % - Accent1" xfId="18708"/>
    <cellStyle name="40 % - Accent2" xfId="18709"/>
    <cellStyle name="40 % - Accent3" xfId="18710"/>
    <cellStyle name="40 % - Accent4" xfId="18711"/>
    <cellStyle name="40 % - Accent5" xfId="18712"/>
    <cellStyle name="40 % - Accent6" xfId="18713"/>
    <cellStyle name="40% - Akzent1" xfId="107"/>
    <cellStyle name="40% - Akzent2" xfId="108"/>
    <cellStyle name="40% - Akzent3" xfId="109"/>
    <cellStyle name="40% - Akzent4" xfId="110"/>
    <cellStyle name="40% - Akzent5" xfId="111"/>
    <cellStyle name="40% - Akzent6" xfId="112"/>
    <cellStyle name="60 % - Akzent1" xfId="22" builtinId="32" customBuiltin="1"/>
    <cellStyle name="60 % - Akzent1 2" xfId="57"/>
    <cellStyle name="60 % - Akzent1 2 2" xfId="113"/>
    <cellStyle name="60 % - Akzent1 2 3" xfId="18856"/>
    <cellStyle name="60 % - Akzent1 3" xfId="669"/>
    <cellStyle name="60 % - Akzent2" xfId="26" builtinId="36" customBuiltin="1"/>
    <cellStyle name="60 % - Akzent2 2" xfId="58"/>
    <cellStyle name="60 % - Akzent2 2 2" xfId="114"/>
    <cellStyle name="60 % - Akzent2 2 3" xfId="18857"/>
    <cellStyle name="60 % - Akzent2 3" xfId="672"/>
    <cellStyle name="60 % - Akzent3" xfId="30" builtinId="40" customBuiltin="1"/>
    <cellStyle name="60 % - Akzent3 2" xfId="59"/>
    <cellStyle name="60 % - Akzent3 2 2" xfId="115"/>
    <cellStyle name="60 % - Akzent3 2 3" xfId="18858"/>
    <cellStyle name="60 % - Akzent3 3" xfId="675"/>
    <cellStyle name="60 % - Akzent4" xfId="34" builtinId="44" customBuiltin="1"/>
    <cellStyle name="60 % - Akzent4 2" xfId="60"/>
    <cellStyle name="60 % - Akzent4 2 2" xfId="116"/>
    <cellStyle name="60 % - Akzent4 2 3" xfId="18859"/>
    <cellStyle name="60 % - Akzent4 3" xfId="678"/>
    <cellStyle name="60 % - Akzent5" xfId="38" builtinId="48" customBuiltin="1"/>
    <cellStyle name="60 % - Akzent5 2" xfId="61"/>
    <cellStyle name="60 % - Akzent5 2 2" xfId="117"/>
    <cellStyle name="60 % - Akzent5 2 3" xfId="18860"/>
    <cellStyle name="60 % - Akzent5 3" xfId="681"/>
    <cellStyle name="60 % - Akzent6" xfId="42" builtinId="52" customBuiltin="1"/>
    <cellStyle name="60 % - Akzent6 2" xfId="62"/>
    <cellStyle name="60 % - Akzent6 2 2" xfId="118"/>
    <cellStyle name="60 % - Akzent6 2 3" xfId="18861"/>
    <cellStyle name="60 % - Akzent6 3" xfId="684"/>
    <cellStyle name="60 % - Accent1" xfId="18714"/>
    <cellStyle name="60 % - Accent2" xfId="18715"/>
    <cellStyle name="60 % - Accent3" xfId="18716"/>
    <cellStyle name="60 % - Accent4" xfId="18717"/>
    <cellStyle name="60 % - Accent5" xfId="18718"/>
    <cellStyle name="60 % - Accent6" xfId="18719"/>
    <cellStyle name="60% - Akzent1" xfId="119"/>
    <cellStyle name="60% - Akzent2" xfId="120"/>
    <cellStyle name="60% - Akzent3" xfId="121"/>
    <cellStyle name="60% - Akzent4" xfId="122"/>
    <cellStyle name="60% - Akzent5" xfId="123"/>
    <cellStyle name="60% - Akzent6" xfId="124"/>
    <cellStyle name="Accent1" xfId="18720"/>
    <cellStyle name="Accent1 - 20%" xfId="456"/>
    <cellStyle name="Accent1 - 40%" xfId="457"/>
    <cellStyle name="Accent1 - 60%" xfId="458"/>
    <cellStyle name="Accent2" xfId="18721"/>
    <cellStyle name="Accent2 - 20%" xfId="459"/>
    <cellStyle name="Accent2 - 40%" xfId="460"/>
    <cellStyle name="Accent2 - 60%" xfId="461"/>
    <cellStyle name="Accent3" xfId="18722"/>
    <cellStyle name="Accent3 - 20%" xfId="462"/>
    <cellStyle name="Accent3 - 40%" xfId="463"/>
    <cellStyle name="Accent3 - 60%" xfId="464"/>
    <cellStyle name="Accent4" xfId="18723"/>
    <cellStyle name="Accent4 - 20%" xfId="465"/>
    <cellStyle name="Accent4 - 40%" xfId="466"/>
    <cellStyle name="Accent4 - 60%" xfId="467"/>
    <cellStyle name="Accent5" xfId="18724"/>
    <cellStyle name="Accent5 - 20%" xfId="468"/>
    <cellStyle name="Accent5 - 40%" xfId="469"/>
    <cellStyle name="Accent5 - 60%" xfId="470"/>
    <cellStyle name="Accent6" xfId="18725"/>
    <cellStyle name="Accent6 - 20%" xfId="471"/>
    <cellStyle name="Accent6 - 40%" xfId="472"/>
    <cellStyle name="Accent6 - 60%" xfId="473"/>
    <cellStyle name="Akzent1" xfId="19" builtinId="29" customBuiltin="1"/>
    <cellStyle name="Akzent1 2" xfId="63"/>
    <cellStyle name="Akzent1 2 2" xfId="703"/>
    <cellStyle name="Akzent1 3" xfId="445"/>
    <cellStyle name="Akzent1 4" xfId="18838"/>
    <cellStyle name="Akzent2" xfId="23" builtinId="33" customBuiltin="1"/>
    <cellStyle name="Akzent2 2" xfId="64"/>
    <cellStyle name="Akzent2 2 2" xfId="704"/>
    <cellStyle name="Akzent2 3" xfId="446"/>
    <cellStyle name="Akzent2 4" xfId="18839"/>
    <cellStyle name="Akzent3" xfId="27" builtinId="37" customBuiltin="1"/>
    <cellStyle name="Akzent3 2" xfId="65"/>
    <cellStyle name="Akzent3 2 2" xfId="705"/>
    <cellStyle name="Akzent3 3" xfId="447"/>
    <cellStyle name="Akzent3 4" xfId="18840"/>
    <cellStyle name="Akzent4" xfId="31" builtinId="41" customBuiltin="1"/>
    <cellStyle name="Akzent4 2" xfId="66"/>
    <cellStyle name="Akzent4 2 2" xfId="706"/>
    <cellStyle name="Akzent4 3" xfId="448"/>
    <cellStyle name="Akzent4 4" xfId="18841"/>
    <cellStyle name="Akzent5" xfId="35" builtinId="45" customBuiltin="1"/>
    <cellStyle name="Akzent5 2" xfId="67"/>
    <cellStyle name="Akzent5 2 2" xfId="707"/>
    <cellStyle name="Akzent5 3" xfId="449"/>
    <cellStyle name="Akzent5 4" xfId="18842"/>
    <cellStyle name="Akzent6" xfId="39" builtinId="49" customBuiltin="1"/>
    <cellStyle name="Akzent6 2" xfId="68"/>
    <cellStyle name="Akzent6 2 2" xfId="708"/>
    <cellStyle name="Akzent6 3" xfId="450"/>
    <cellStyle name="Akzent6 4" xfId="18843"/>
    <cellStyle name="Ausgabe" xfId="11" builtinId="21" customBuiltin="1"/>
    <cellStyle name="Ausgabe 2" xfId="69"/>
    <cellStyle name="Ausgabe 2 10" xfId="125" hidden="1"/>
    <cellStyle name="Ausgabe 2 10" xfId="531" hidden="1"/>
    <cellStyle name="Ausgabe 2 10" xfId="586" hidden="1"/>
    <cellStyle name="Ausgabe 2 10" xfId="594" hidden="1"/>
    <cellStyle name="Ausgabe 2 10" xfId="629" hidden="1"/>
    <cellStyle name="Ausgabe 2 10" xfId="741" hidden="1"/>
    <cellStyle name="Ausgabe 2 10" xfId="939" hidden="1"/>
    <cellStyle name="Ausgabe 2 10" xfId="994" hidden="1"/>
    <cellStyle name="Ausgabe 2 10" xfId="1002" hidden="1"/>
    <cellStyle name="Ausgabe 2 10" xfId="1037" hidden="1"/>
    <cellStyle name="Ausgabe 2 10" xfId="894" hidden="1"/>
    <cellStyle name="Ausgabe 2 10" xfId="1086" hidden="1"/>
    <cellStyle name="Ausgabe 2 10" xfId="1141" hidden="1"/>
    <cellStyle name="Ausgabe 2 10" xfId="1149" hidden="1"/>
    <cellStyle name="Ausgabe 2 10" xfId="1184" hidden="1"/>
    <cellStyle name="Ausgabe 2 10" xfId="918" hidden="1"/>
    <cellStyle name="Ausgabe 2 10" xfId="1227" hidden="1"/>
    <cellStyle name="Ausgabe 2 10" xfId="1282" hidden="1"/>
    <cellStyle name="Ausgabe 2 10" xfId="1290" hidden="1"/>
    <cellStyle name="Ausgabe 2 10" xfId="1325" hidden="1"/>
    <cellStyle name="Ausgabe 2 10" xfId="1360" hidden="1"/>
    <cellStyle name="Ausgabe 2 10" xfId="1444" hidden="1"/>
    <cellStyle name="Ausgabe 2 10" xfId="1499" hidden="1"/>
    <cellStyle name="Ausgabe 2 10" xfId="1507" hidden="1"/>
    <cellStyle name="Ausgabe 2 10" xfId="1542" hidden="1"/>
    <cellStyle name="Ausgabe 2 10" xfId="1592" hidden="1"/>
    <cellStyle name="Ausgabe 2 10" xfId="1736" hidden="1"/>
    <cellStyle name="Ausgabe 2 10" xfId="1791" hidden="1"/>
    <cellStyle name="Ausgabe 2 10" xfId="1799" hidden="1"/>
    <cellStyle name="Ausgabe 2 10" xfId="1834" hidden="1"/>
    <cellStyle name="Ausgabe 2 10" xfId="1714" hidden="1"/>
    <cellStyle name="Ausgabe 2 10" xfId="1878" hidden="1"/>
    <cellStyle name="Ausgabe 2 10" xfId="1933" hidden="1"/>
    <cellStyle name="Ausgabe 2 10" xfId="1941" hidden="1"/>
    <cellStyle name="Ausgabe 2 10" xfId="1976" hidden="1"/>
    <cellStyle name="Ausgabe 2 10" xfId="2048" hidden="1"/>
    <cellStyle name="Ausgabe 2 10" xfId="2409" hidden="1"/>
    <cellStyle name="Ausgabe 2 10" xfId="2464" hidden="1"/>
    <cellStyle name="Ausgabe 2 10" xfId="2472" hidden="1"/>
    <cellStyle name="Ausgabe 2 10" xfId="2507" hidden="1"/>
    <cellStyle name="Ausgabe 2 10" xfId="2611" hidden="1"/>
    <cellStyle name="Ausgabe 2 10" xfId="2809" hidden="1"/>
    <cellStyle name="Ausgabe 2 10" xfId="2864" hidden="1"/>
    <cellStyle name="Ausgabe 2 10" xfId="2872" hidden="1"/>
    <cellStyle name="Ausgabe 2 10" xfId="2907" hidden="1"/>
    <cellStyle name="Ausgabe 2 10" xfId="2764" hidden="1"/>
    <cellStyle name="Ausgabe 2 10" xfId="2956" hidden="1"/>
    <cellStyle name="Ausgabe 2 10" xfId="3011" hidden="1"/>
    <cellStyle name="Ausgabe 2 10" xfId="3019" hidden="1"/>
    <cellStyle name="Ausgabe 2 10" xfId="3054" hidden="1"/>
    <cellStyle name="Ausgabe 2 10" xfId="2788" hidden="1"/>
    <cellStyle name="Ausgabe 2 10" xfId="3097" hidden="1"/>
    <cellStyle name="Ausgabe 2 10" xfId="3152" hidden="1"/>
    <cellStyle name="Ausgabe 2 10" xfId="3160" hidden="1"/>
    <cellStyle name="Ausgabe 2 10" xfId="3195" hidden="1"/>
    <cellStyle name="Ausgabe 2 10" xfId="3230" hidden="1"/>
    <cellStyle name="Ausgabe 2 10" xfId="3314" hidden="1"/>
    <cellStyle name="Ausgabe 2 10" xfId="3369" hidden="1"/>
    <cellStyle name="Ausgabe 2 10" xfId="3377" hidden="1"/>
    <cellStyle name="Ausgabe 2 10" xfId="3412" hidden="1"/>
    <cellStyle name="Ausgabe 2 10" xfId="3462" hidden="1"/>
    <cellStyle name="Ausgabe 2 10" xfId="3606" hidden="1"/>
    <cellStyle name="Ausgabe 2 10" xfId="3661" hidden="1"/>
    <cellStyle name="Ausgabe 2 10" xfId="3669" hidden="1"/>
    <cellStyle name="Ausgabe 2 10" xfId="3704" hidden="1"/>
    <cellStyle name="Ausgabe 2 10" xfId="3584" hidden="1"/>
    <cellStyle name="Ausgabe 2 10" xfId="3748" hidden="1"/>
    <cellStyle name="Ausgabe 2 10" xfId="3803" hidden="1"/>
    <cellStyle name="Ausgabe 2 10" xfId="3811" hidden="1"/>
    <cellStyle name="Ausgabe 2 10" xfId="3846" hidden="1"/>
    <cellStyle name="Ausgabe 2 10" xfId="2386" hidden="1"/>
    <cellStyle name="Ausgabe 2 10" xfId="3915" hidden="1"/>
    <cellStyle name="Ausgabe 2 10" xfId="3970" hidden="1"/>
    <cellStyle name="Ausgabe 2 10" xfId="3978" hidden="1"/>
    <cellStyle name="Ausgabe 2 10" xfId="4013" hidden="1"/>
    <cellStyle name="Ausgabe 2 10" xfId="4117" hidden="1"/>
    <cellStyle name="Ausgabe 2 10" xfId="4315" hidden="1"/>
    <cellStyle name="Ausgabe 2 10" xfId="4370" hidden="1"/>
    <cellStyle name="Ausgabe 2 10" xfId="4378" hidden="1"/>
    <cellStyle name="Ausgabe 2 10" xfId="4413" hidden="1"/>
    <cellStyle name="Ausgabe 2 10" xfId="4270" hidden="1"/>
    <cellStyle name="Ausgabe 2 10" xfId="4462" hidden="1"/>
    <cellStyle name="Ausgabe 2 10" xfId="4517" hidden="1"/>
    <cellStyle name="Ausgabe 2 10" xfId="4525" hidden="1"/>
    <cellStyle name="Ausgabe 2 10" xfId="4560" hidden="1"/>
    <cellStyle name="Ausgabe 2 10" xfId="4294" hidden="1"/>
    <cellStyle name="Ausgabe 2 10" xfId="4603" hidden="1"/>
    <cellStyle name="Ausgabe 2 10" xfId="4658" hidden="1"/>
    <cellStyle name="Ausgabe 2 10" xfId="4666" hidden="1"/>
    <cellStyle name="Ausgabe 2 10" xfId="4701" hidden="1"/>
    <cellStyle name="Ausgabe 2 10" xfId="4736" hidden="1"/>
    <cellStyle name="Ausgabe 2 10" xfId="4820" hidden="1"/>
    <cellStyle name="Ausgabe 2 10" xfId="4875" hidden="1"/>
    <cellStyle name="Ausgabe 2 10" xfId="4883" hidden="1"/>
    <cellStyle name="Ausgabe 2 10" xfId="4918" hidden="1"/>
    <cellStyle name="Ausgabe 2 10" xfId="4968" hidden="1"/>
    <cellStyle name="Ausgabe 2 10" xfId="5112" hidden="1"/>
    <cellStyle name="Ausgabe 2 10" xfId="5167" hidden="1"/>
    <cellStyle name="Ausgabe 2 10" xfId="5175" hidden="1"/>
    <cellStyle name="Ausgabe 2 10" xfId="5210" hidden="1"/>
    <cellStyle name="Ausgabe 2 10" xfId="5090" hidden="1"/>
    <cellStyle name="Ausgabe 2 10" xfId="5254" hidden="1"/>
    <cellStyle name="Ausgabe 2 10" xfId="5309" hidden="1"/>
    <cellStyle name="Ausgabe 2 10" xfId="5317" hidden="1"/>
    <cellStyle name="Ausgabe 2 10" xfId="5352" hidden="1"/>
    <cellStyle name="Ausgabe 2 10" xfId="3893" hidden="1"/>
    <cellStyle name="Ausgabe 2 10" xfId="5420" hidden="1"/>
    <cellStyle name="Ausgabe 2 10" xfId="5475" hidden="1"/>
    <cellStyle name="Ausgabe 2 10" xfId="5483" hidden="1"/>
    <cellStyle name="Ausgabe 2 10" xfId="5518" hidden="1"/>
    <cellStyle name="Ausgabe 2 10" xfId="5621" hidden="1"/>
    <cellStyle name="Ausgabe 2 10" xfId="5819" hidden="1"/>
    <cellStyle name="Ausgabe 2 10" xfId="5874" hidden="1"/>
    <cellStyle name="Ausgabe 2 10" xfId="5882" hidden="1"/>
    <cellStyle name="Ausgabe 2 10" xfId="5917" hidden="1"/>
    <cellStyle name="Ausgabe 2 10" xfId="5774" hidden="1"/>
    <cellStyle name="Ausgabe 2 10" xfId="5966" hidden="1"/>
    <cellStyle name="Ausgabe 2 10" xfId="6021" hidden="1"/>
    <cellStyle name="Ausgabe 2 10" xfId="6029" hidden="1"/>
    <cellStyle name="Ausgabe 2 10" xfId="6064" hidden="1"/>
    <cellStyle name="Ausgabe 2 10" xfId="5798" hidden="1"/>
    <cellStyle name="Ausgabe 2 10" xfId="6107" hidden="1"/>
    <cellStyle name="Ausgabe 2 10" xfId="6162" hidden="1"/>
    <cellStyle name="Ausgabe 2 10" xfId="6170" hidden="1"/>
    <cellStyle name="Ausgabe 2 10" xfId="6205" hidden="1"/>
    <cellStyle name="Ausgabe 2 10" xfId="6240" hidden="1"/>
    <cellStyle name="Ausgabe 2 10" xfId="6324" hidden="1"/>
    <cellStyle name="Ausgabe 2 10" xfId="6379" hidden="1"/>
    <cellStyle name="Ausgabe 2 10" xfId="6387" hidden="1"/>
    <cellStyle name="Ausgabe 2 10" xfId="6422" hidden="1"/>
    <cellStyle name="Ausgabe 2 10" xfId="6472" hidden="1"/>
    <cellStyle name="Ausgabe 2 10" xfId="6616" hidden="1"/>
    <cellStyle name="Ausgabe 2 10" xfId="6671" hidden="1"/>
    <cellStyle name="Ausgabe 2 10" xfId="6679" hidden="1"/>
    <cellStyle name="Ausgabe 2 10" xfId="6714" hidden="1"/>
    <cellStyle name="Ausgabe 2 10" xfId="6594" hidden="1"/>
    <cellStyle name="Ausgabe 2 10" xfId="6758" hidden="1"/>
    <cellStyle name="Ausgabe 2 10" xfId="6813" hidden="1"/>
    <cellStyle name="Ausgabe 2 10" xfId="6821" hidden="1"/>
    <cellStyle name="Ausgabe 2 10" xfId="6856" hidden="1"/>
    <cellStyle name="Ausgabe 2 10" xfId="5399" hidden="1"/>
    <cellStyle name="Ausgabe 2 10" xfId="6922" hidden="1"/>
    <cellStyle name="Ausgabe 2 10" xfId="6977" hidden="1"/>
    <cellStyle name="Ausgabe 2 10" xfId="6985" hidden="1"/>
    <cellStyle name="Ausgabe 2 10" xfId="7020" hidden="1"/>
    <cellStyle name="Ausgabe 2 10" xfId="7119" hidden="1"/>
    <cellStyle name="Ausgabe 2 10" xfId="7317" hidden="1"/>
    <cellStyle name="Ausgabe 2 10" xfId="7372" hidden="1"/>
    <cellStyle name="Ausgabe 2 10" xfId="7380" hidden="1"/>
    <cellStyle name="Ausgabe 2 10" xfId="7415" hidden="1"/>
    <cellStyle name="Ausgabe 2 10" xfId="7272" hidden="1"/>
    <cellStyle name="Ausgabe 2 10" xfId="7464" hidden="1"/>
    <cellStyle name="Ausgabe 2 10" xfId="7519" hidden="1"/>
    <cellStyle name="Ausgabe 2 10" xfId="7527" hidden="1"/>
    <cellStyle name="Ausgabe 2 10" xfId="7562" hidden="1"/>
    <cellStyle name="Ausgabe 2 10" xfId="7296" hidden="1"/>
    <cellStyle name="Ausgabe 2 10" xfId="7605" hidden="1"/>
    <cellStyle name="Ausgabe 2 10" xfId="7660" hidden="1"/>
    <cellStyle name="Ausgabe 2 10" xfId="7668" hidden="1"/>
    <cellStyle name="Ausgabe 2 10" xfId="7703" hidden="1"/>
    <cellStyle name="Ausgabe 2 10" xfId="7738" hidden="1"/>
    <cellStyle name="Ausgabe 2 10" xfId="7822" hidden="1"/>
    <cellStyle name="Ausgabe 2 10" xfId="7877" hidden="1"/>
    <cellStyle name="Ausgabe 2 10" xfId="7885" hidden="1"/>
    <cellStyle name="Ausgabe 2 10" xfId="7920" hidden="1"/>
    <cellStyle name="Ausgabe 2 10" xfId="7970" hidden="1"/>
    <cellStyle name="Ausgabe 2 10" xfId="8114" hidden="1"/>
    <cellStyle name="Ausgabe 2 10" xfId="8169" hidden="1"/>
    <cellStyle name="Ausgabe 2 10" xfId="8177" hidden="1"/>
    <cellStyle name="Ausgabe 2 10" xfId="8212" hidden="1"/>
    <cellStyle name="Ausgabe 2 10" xfId="8092" hidden="1"/>
    <cellStyle name="Ausgabe 2 10" xfId="8256" hidden="1"/>
    <cellStyle name="Ausgabe 2 10" xfId="8311" hidden="1"/>
    <cellStyle name="Ausgabe 2 10" xfId="8319" hidden="1"/>
    <cellStyle name="Ausgabe 2 10" xfId="8354" hidden="1"/>
    <cellStyle name="Ausgabe 2 10" xfId="6903" hidden="1"/>
    <cellStyle name="Ausgabe 2 10" xfId="8417" hidden="1"/>
    <cellStyle name="Ausgabe 2 10" xfId="8472" hidden="1"/>
    <cellStyle name="Ausgabe 2 10" xfId="8480" hidden="1"/>
    <cellStyle name="Ausgabe 2 10" xfId="8515" hidden="1"/>
    <cellStyle name="Ausgabe 2 10" xfId="8612" hidden="1"/>
    <cellStyle name="Ausgabe 2 10" xfId="8810" hidden="1"/>
    <cellStyle name="Ausgabe 2 10" xfId="8865" hidden="1"/>
    <cellStyle name="Ausgabe 2 10" xfId="8873" hidden="1"/>
    <cellStyle name="Ausgabe 2 10" xfId="8908" hidden="1"/>
    <cellStyle name="Ausgabe 2 10" xfId="8765" hidden="1"/>
    <cellStyle name="Ausgabe 2 10" xfId="8957" hidden="1"/>
    <cellStyle name="Ausgabe 2 10" xfId="9012" hidden="1"/>
    <cellStyle name="Ausgabe 2 10" xfId="9020" hidden="1"/>
    <cellStyle name="Ausgabe 2 10" xfId="9055" hidden="1"/>
    <cellStyle name="Ausgabe 2 10" xfId="8789" hidden="1"/>
    <cellStyle name="Ausgabe 2 10" xfId="9098" hidden="1"/>
    <cellStyle name="Ausgabe 2 10" xfId="9153" hidden="1"/>
    <cellStyle name="Ausgabe 2 10" xfId="9161" hidden="1"/>
    <cellStyle name="Ausgabe 2 10" xfId="9196" hidden="1"/>
    <cellStyle name="Ausgabe 2 10" xfId="9231" hidden="1"/>
    <cellStyle name="Ausgabe 2 10" xfId="9315" hidden="1"/>
    <cellStyle name="Ausgabe 2 10" xfId="9370" hidden="1"/>
    <cellStyle name="Ausgabe 2 10" xfId="9378" hidden="1"/>
    <cellStyle name="Ausgabe 2 10" xfId="9413" hidden="1"/>
    <cellStyle name="Ausgabe 2 10" xfId="9463" hidden="1"/>
    <cellStyle name="Ausgabe 2 10" xfId="9607" hidden="1"/>
    <cellStyle name="Ausgabe 2 10" xfId="9662" hidden="1"/>
    <cellStyle name="Ausgabe 2 10" xfId="9670" hidden="1"/>
    <cellStyle name="Ausgabe 2 10" xfId="9705" hidden="1"/>
    <cellStyle name="Ausgabe 2 10" xfId="9585" hidden="1"/>
    <cellStyle name="Ausgabe 2 10" xfId="9749" hidden="1"/>
    <cellStyle name="Ausgabe 2 10" xfId="9804" hidden="1"/>
    <cellStyle name="Ausgabe 2 10" xfId="9812" hidden="1"/>
    <cellStyle name="Ausgabe 2 10" xfId="9847" hidden="1"/>
    <cellStyle name="Ausgabe 2 10" xfId="8401" hidden="1"/>
    <cellStyle name="Ausgabe 2 10" xfId="9908" hidden="1"/>
    <cellStyle name="Ausgabe 2 10" xfId="9963" hidden="1"/>
    <cellStyle name="Ausgabe 2 10" xfId="9971" hidden="1"/>
    <cellStyle name="Ausgabe 2 10" xfId="10006" hidden="1"/>
    <cellStyle name="Ausgabe 2 10" xfId="10098" hidden="1"/>
    <cellStyle name="Ausgabe 2 10" xfId="10296" hidden="1"/>
    <cellStyle name="Ausgabe 2 10" xfId="10351" hidden="1"/>
    <cellStyle name="Ausgabe 2 10" xfId="10359" hidden="1"/>
    <cellStyle name="Ausgabe 2 10" xfId="10394" hidden="1"/>
    <cellStyle name="Ausgabe 2 10" xfId="10251" hidden="1"/>
    <cellStyle name="Ausgabe 2 10" xfId="10443" hidden="1"/>
    <cellStyle name="Ausgabe 2 10" xfId="10498" hidden="1"/>
    <cellStyle name="Ausgabe 2 10" xfId="10506" hidden="1"/>
    <cellStyle name="Ausgabe 2 10" xfId="10541" hidden="1"/>
    <cellStyle name="Ausgabe 2 10" xfId="10275" hidden="1"/>
    <cellStyle name="Ausgabe 2 10" xfId="10584" hidden="1"/>
    <cellStyle name="Ausgabe 2 10" xfId="10639" hidden="1"/>
    <cellStyle name="Ausgabe 2 10" xfId="10647" hidden="1"/>
    <cellStyle name="Ausgabe 2 10" xfId="10682" hidden="1"/>
    <cellStyle name="Ausgabe 2 10" xfId="10717" hidden="1"/>
    <cellStyle name="Ausgabe 2 10" xfId="10801" hidden="1"/>
    <cellStyle name="Ausgabe 2 10" xfId="10856" hidden="1"/>
    <cellStyle name="Ausgabe 2 10" xfId="10864" hidden="1"/>
    <cellStyle name="Ausgabe 2 10" xfId="10899" hidden="1"/>
    <cellStyle name="Ausgabe 2 10" xfId="10949" hidden="1"/>
    <cellStyle name="Ausgabe 2 10" xfId="11093" hidden="1"/>
    <cellStyle name="Ausgabe 2 10" xfId="11148" hidden="1"/>
    <cellStyle name="Ausgabe 2 10" xfId="11156" hidden="1"/>
    <cellStyle name="Ausgabe 2 10" xfId="11191" hidden="1"/>
    <cellStyle name="Ausgabe 2 10" xfId="11071" hidden="1"/>
    <cellStyle name="Ausgabe 2 10" xfId="11235" hidden="1"/>
    <cellStyle name="Ausgabe 2 10" xfId="11290" hidden="1"/>
    <cellStyle name="Ausgabe 2 10" xfId="11298" hidden="1"/>
    <cellStyle name="Ausgabe 2 10" xfId="11333" hidden="1"/>
    <cellStyle name="Ausgabe 2 10" xfId="9894" hidden="1"/>
    <cellStyle name="Ausgabe 2 10" xfId="11391" hidden="1"/>
    <cellStyle name="Ausgabe 2 10" xfId="11446" hidden="1"/>
    <cellStyle name="Ausgabe 2 10" xfId="11454" hidden="1"/>
    <cellStyle name="Ausgabe 2 10" xfId="11489" hidden="1"/>
    <cellStyle name="Ausgabe 2 10" xfId="11578" hidden="1"/>
    <cellStyle name="Ausgabe 2 10" xfId="11776" hidden="1"/>
    <cellStyle name="Ausgabe 2 10" xfId="11831" hidden="1"/>
    <cellStyle name="Ausgabe 2 10" xfId="11839" hidden="1"/>
    <cellStyle name="Ausgabe 2 10" xfId="11874" hidden="1"/>
    <cellStyle name="Ausgabe 2 10" xfId="11731" hidden="1"/>
    <cellStyle name="Ausgabe 2 10" xfId="11923" hidden="1"/>
    <cellStyle name="Ausgabe 2 10" xfId="11978" hidden="1"/>
    <cellStyle name="Ausgabe 2 10" xfId="11986" hidden="1"/>
    <cellStyle name="Ausgabe 2 10" xfId="12021" hidden="1"/>
    <cellStyle name="Ausgabe 2 10" xfId="11755" hidden="1"/>
    <cellStyle name="Ausgabe 2 10" xfId="12064" hidden="1"/>
    <cellStyle name="Ausgabe 2 10" xfId="12119" hidden="1"/>
    <cellStyle name="Ausgabe 2 10" xfId="12127" hidden="1"/>
    <cellStyle name="Ausgabe 2 10" xfId="12162" hidden="1"/>
    <cellStyle name="Ausgabe 2 10" xfId="12197" hidden="1"/>
    <cellStyle name="Ausgabe 2 10" xfId="12281" hidden="1"/>
    <cellStyle name="Ausgabe 2 10" xfId="12336" hidden="1"/>
    <cellStyle name="Ausgabe 2 10" xfId="12344" hidden="1"/>
    <cellStyle name="Ausgabe 2 10" xfId="12379" hidden="1"/>
    <cellStyle name="Ausgabe 2 10" xfId="12429" hidden="1"/>
    <cellStyle name="Ausgabe 2 10" xfId="12573" hidden="1"/>
    <cellStyle name="Ausgabe 2 10" xfId="12628" hidden="1"/>
    <cellStyle name="Ausgabe 2 10" xfId="12636" hidden="1"/>
    <cellStyle name="Ausgabe 2 10" xfId="12671" hidden="1"/>
    <cellStyle name="Ausgabe 2 10" xfId="12551" hidden="1"/>
    <cellStyle name="Ausgabe 2 10" xfId="12715" hidden="1"/>
    <cellStyle name="Ausgabe 2 10" xfId="12770" hidden="1"/>
    <cellStyle name="Ausgabe 2 10" xfId="12778" hidden="1"/>
    <cellStyle name="Ausgabe 2 10" xfId="12813" hidden="1"/>
    <cellStyle name="Ausgabe 2 10" xfId="11380" hidden="1"/>
    <cellStyle name="Ausgabe 2 10" xfId="12870" hidden="1"/>
    <cellStyle name="Ausgabe 2 10" xfId="12925" hidden="1"/>
    <cellStyle name="Ausgabe 2 10" xfId="12933" hidden="1"/>
    <cellStyle name="Ausgabe 2 10" xfId="12968" hidden="1"/>
    <cellStyle name="Ausgabe 2 10" xfId="13049" hidden="1"/>
    <cellStyle name="Ausgabe 2 10" xfId="13247" hidden="1"/>
    <cellStyle name="Ausgabe 2 10" xfId="13302" hidden="1"/>
    <cellStyle name="Ausgabe 2 10" xfId="13310" hidden="1"/>
    <cellStyle name="Ausgabe 2 10" xfId="13345" hidden="1"/>
    <cellStyle name="Ausgabe 2 10" xfId="13202" hidden="1"/>
    <cellStyle name="Ausgabe 2 10" xfId="13394" hidden="1"/>
    <cellStyle name="Ausgabe 2 10" xfId="13449" hidden="1"/>
    <cellStyle name="Ausgabe 2 10" xfId="13457" hidden="1"/>
    <cellStyle name="Ausgabe 2 10" xfId="13492" hidden="1"/>
    <cellStyle name="Ausgabe 2 10" xfId="13226" hidden="1"/>
    <cellStyle name="Ausgabe 2 10" xfId="13535" hidden="1"/>
    <cellStyle name="Ausgabe 2 10" xfId="13590" hidden="1"/>
    <cellStyle name="Ausgabe 2 10" xfId="13598" hidden="1"/>
    <cellStyle name="Ausgabe 2 10" xfId="13633" hidden="1"/>
    <cellStyle name="Ausgabe 2 10" xfId="13668" hidden="1"/>
    <cellStyle name="Ausgabe 2 10" xfId="13752" hidden="1"/>
    <cellStyle name="Ausgabe 2 10" xfId="13807" hidden="1"/>
    <cellStyle name="Ausgabe 2 10" xfId="13815" hidden="1"/>
    <cellStyle name="Ausgabe 2 10" xfId="13850" hidden="1"/>
    <cellStyle name="Ausgabe 2 10" xfId="13900" hidden="1"/>
    <cellStyle name="Ausgabe 2 10" xfId="14044" hidden="1"/>
    <cellStyle name="Ausgabe 2 10" xfId="14099" hidden="1"/>
    <cellStyle name="Ausgabe 2 10" xfId="14107" hidden="1"/>
    <cellStyle name="Ausgabe 2 10" xfId="14142" hidden="1"/>
    <cellStyle name="Ausgabe 2 10" xfId="14022" hidden="1"/>
    <cellStyle name="Ausgabe 2 10" xfId="14186" hidden="1"/>
    <cellStyle name="Ausgabe 2 10" xfId="14241" hidden="1"/>
    <cellStyle name="Ausgabe 2 10" xfId="14249" hidden="1"/>
    <cellStyle name="Ausgabe 2 10" xfId="14284" hidden="1"/>
    <cellStyle name="Ausgabe 2 10" xfId="12860" hidden="1"/>
    <cellStyle name="Ausgabe 2 10" xfId="14337" hidden="1"/>
    <cellStyle name="Ausgabe 2 10" xfId="14392" hidden="1"/>
    <cellStyle name="Ausgabe 2 10" xfId="14400" hidden="1"/>
    <cellStyle name="Ausgabe 2 10" xfId="14435" hidden="1"/>
    <cellStyle name="Ausgabe 2 10" xfId="14511" hidden="1"/>
    <cellStyle name="Ausgabe 2 10" xfId="14709" hidden="1"/>
    <cellStyle name="Ausgabe 2 10" xfId="14764" hidden="1"/>
    <cellStyle name="Ausgabe 2 10" xfId="14772" hidden="1"/>
    <cellStyle name="Ausgabe 2 10" xfId="14807" hidden="1"/>
    <cellStyle name="Ausgabe 2 10" xfId="14664" hidden="1"/>
    <cellStyle name="Ausgabe 2 10" xfId="14856" hidden="1"/>
    <cellStyle name="Ausgabe 2 10" xfId="14911" hidden="1"/>
    <cellStyle name="Ausgabe 2 10" xfId="14919" hidden="1"/>
    <cellStyle name="Ausgabe 2 10" xfId="14954" hidden="1"/>
    <cellStyle name="Ausgabe 2 10" xfId="14688" hidden="1"/>
    <cellStyle name="Ausgabe 2 10" xfId="14997" hidden="1"/>
    <cellStyle name="Ausgabe 2 10" xfId="15052" hidden="1"/>
    <cellStyle name="Ausgabe 2 10" xfId="15060" hidden="1"/>
    <cellStyle name="Ausgabe 2 10" xfId="15095" hidden="1"/>
    <cellStyle name="Ausgabe 2 10" xfId="15130" hidden="1"/>
    <cellStyle name="Ausgabe 2 10" xfId="15214" hidden="1"/>
    <cellStyle name="Ausgabe 2 10" xfId="15269" hidden="1"/>
    <cellStyle name="Ausgabe 2 10" xfId="15277" hidden="1"/>
    <cellStyle name="Ausgabe 2 10" xfId="15312" hidden="1"/>
    <cellStyle name="Ausgabe 2 10" xfId="15362" hidden="1"/>
    <cellStyle name="Ausgabe 2 10" xfId="15506" hidden="1"/>
    <cellStyle name="Ausgabe 2 10" xfId="15561" hidden="1"/>
    <cellStyle name="Ausgabe 2 10" xfId="15569" hidden="1"/>
    <cellStyle name="Ausgabe 2 10" xfId="15604" hidden="1"/>
    <cellStyle name="Ausgabe 2 10" xfId="15484" hidden="1"/>
    <cellStyle name="Ausgabe 2 10" xfId="15648" hidden="1"/>
    <cellStyle name="Ausgabe 2 10" xfId="15703" hidden="1"/>
    <cellStyle name="Ausgabe 2 10" xfId="15711" hidden="1"/>
    <cellStyle name="Ausgabe 2 10" xfId="15746" hidden="1"/>
    <cellStyle name="Ausgabe 2 10" xfId="14329" hidden="1"/>
    <cellStyle name="Ausgabe 2 10" xfId="15799" hidden="1"/>
    <cellStyle name="Ausgabe 2 10" xfId="15854" hidden="1"/>
    <cellStyle name="Ausgabe 2 10" xfId="15862" hidden="1"/>
    <cellStyle name="Ausgabe 2 10" xfId="15897" hidden="1"/>
    <cellStyle name="Ausgabe 2 10" xfId="15967" hidden="1"/>
    <cellStyle name="Ausgabe 2 10" xfId="16165" hidden="1"/>
    <cellStyle name="Ausgabe 2 10" xfId="16220" hidden="1"/>
    <cellStyle name="Ausgabe 2 10" xfId="16228" hidden="1"/>
    <cellStyle name="Ausgabe 2 10" xfId="16263" hidden="1"/>
    <cellStyle name="Ausgabe 2 10" xfId="16120" hidden="1"/>
    <cellStyle name="Ausgabe 2 10" xfId="16312" hidden="1"/>
    <cellStyle name="Ausgabe 2 10" xfId="16367" hidden="1"/>
    <cellStyle name="Ausgabe 2 10" xfId="16375" hidden="1"/>
    <cellStyle name="Ausgabe 2 10" xfId="16410" hidden="1"/>
    <cellStyle name="Ausgabe 2 10" xfId="16144" hidden="1"/>
    <cellStyle name="Ausgabe 2 10" xfId="16453" hidden="1"/>
    <cellStyle name="Ausgabe 2 10" xfId="16508" hidden="1"/>
    <cellStyle name="Ausgabe 2 10" xfId="16516" hidden="1"/>
    <cellStyle name="Ausgabe 2 10" xfId="16551" hidden="1"/>
    <cellStyle name="Ausgabe 2 10" xfId="16586" hidden="1"/>
    <cellStyle name="Ausgabe 2 10" xfId="16670" hidden="1"/>
    <cellStyle name="Ausgabe 2 10" xfId="16725" hidden="1"/>
    <cellStyle name="Ausgabe 2 10" xfId="16733" hidden="1"/>
    <cellStyle name="Ausgabe 2 10" xfId="16768" hidden="1"/>
    <cellStyle name="Ausgabe 2 10" xfId="16818" hidden="1"/>
    <cellStyle name="Ausgabe 2 10" xfId="16962" hidden="1"/>
    <cellStyle name="Ausgabe 2 10" xfId="17017" hidden="1"/>
    <cellStyle name="Ausgabe 2 10" xfId="17025" hidden="1"/>
    <cellStyle name="Ausgabe 2 10" xfId="17060" hidden="1"/>
    <cellStyle name="Ausgabe 2 10" xfId="16940" hidden="1"/>
    <cellStyle name="Ausgabe 2 10" xfId="17104" hidden="1"/>
    <cellStyle name="Ausgabe 2 10" xfId="17159" hidden="1"/>
    <cellStyle name="Ausgabe 2 10" xfId="17167" hidden="1"/>
    <cellStyle name="Ausgabe 2 10" xfId="17202" hidden="1"/>
    <cellStyle name="Ausgabe 2 10" xfId="15791" hidden="1"/>
    <cellStyle name="Ausgabe 2 10" xfId="17244" hidden="1"/>
    <cellStyle name="Ausgabe 2 10" xfId="17299" hidden="1"/>
    <cellStyle name="Ausgabe 2 10" xfId="17307" hidden="1"/>
    <cellStyle name="Ausgabe 2 10" xfId="17342" hidden="1"/>
    <cellStyle name="Ausgabe 2 10" xfId="17409" hidden="1"/>
    <cellStyle name="Ausgabe 2 10" xfId="17607" hidden="1"/>
    <cellStyle name="Ausgabe 2 10" xfId="17662" hidden="1"/>
    <cellStyle name="Ausgabe 2 10" xfId="17670" hidden="1"/>
    <cellStyle name="Ausgabe 2 10" xfId="17705" hidden="1"/>
    <cellStyle name="Ausgabe 2 10" xfId="17562" hidden="1"/>
    <cellStyle name="Ausgabe 2 10" xfId="17754" hidden="1"/>
    <cellStyle name="Ausgabe 2 10" xfId="17809" hidden="1"/>
    <cellStyle name="Ausgabe 2 10" xfId="17817" hidden="1"/>
    <cellStyle name="Ausgabe 2 10" xfId="17852" hidden="1"/>
    <cellStyle name="Ausgabe 2 10" xfId="17586" hidden="1"/>
    <cellStyle name="Ausgabe 2 10" xfId="17895" hidden="1"/>
    <cellStyle name="Ausgabe 2 10" xfId="17950" hidden="1"/>
    <cellStyle name="Ausgabe 2 10" xfId="17958" hidden="1"/>
    <cellStyle name="Ausgabe 2 10" xfId="17993" hidden="1"/>
    <cellStyle name="Ausgabe 2 10" xfId="18028" hidden="1"/>
    <cellStyle name="Ausgabe 2 10" xfId="18112" hidden="1"/>
    <cellStyle name="Ausgabe 2 10" xfId="18167" hidden="1"/>
    <cellStyle name="Ausgabe 2 10" xfId="18175" hidden="1"/>
    <cellStyle name="Ausgabe 2 10" xfId="18210" hidden="1"/>
    <cellStyle name="Ausgabe 2 10" xfId="18260" hidden="1"/>
    <cellStyle name="Ausgabe 2 10" xfId="18404" hidden="1"/>
    <cellStyle name="Ausgabe 2 10" xfId="18459" hidden="1"/>
    <cellStyle name="Ausgabe 2 10" xfId="18467" hidden="1"/>
    <cellStyle name="Ausgabe 2 10" xfId="18502" hidden="1"/>
    <cellStyle name="Ausgabe 2 10" xfId="18382" hidden="1"/>
    <cellStyle name="Ausgabe 2 10" xfId="18546" hidden="1"/>
    <cellStyle name="Ausgabe 2 10" xfId="18601" hidden="1"/>
    <cellStyle name="Ausgabe 2 10" xfId="18609" hidden="1"/>
    <cellStyle name="Ausgabe 2 10" xfId="18644" hidden="1"/>
    <cellStyle name="Ausgabe 2 10" xfId="18877" hidden="1"/>
    <cellStyle name="Ausgabe 2 10" xfId="19044" hidden="1"/>
    <cellStyle name="Ausgabe 2 10" xfId="19099" hidden="1"/>
    <cellStyle name="Ausgabe 2 10" xfId="19107" hidden="1"/>
    <cellStyle name="Ausgabe 2 10" xfId="19142" hidden="1"/>
    <cellStyle name="Ausgabe 2 10" xfId="19216" hidden="1"/>
    <cellStyle name="Ausgabe 2 10" xfId="19414" hidden="1"/>
    <cellStyle name="Ausgabe 2 10" xfId="19469" hidden="1"/>
    <cellStyle name="Ausgabe 2 10" xfId="19477" hidden="1"/>
    <cellStyle name="Ausgabe 2 10" xfId="19512" hidden="1"/>
    <cellStyle name="Ausgabe 2 10" xfId="19369" hidden="1"/>
    <cellStyle name="Ausgabe 2 10" xfId="19561" hidden="1"/>
    <cellStyle name="Ausgabe 2 10" xfId="19616" hidden="1"/>
    <cellStyle name="Ausgabe 2 10" xfId="19624" hidden="1"/>
    <cellStyle name="Ausgabe 2 10" xfId="19659" hidden="1"/>
    <cellStyle name="Ausgabe 2 10" xfId="19393" hidden="1"/>
    <cellStyle name="Ausgabe 2 10" xfId="19702" hidden="1"/>
    <cellStyle name="Ausgabe 2 10" xfId="19757" hidden="1"/>
    <cellStyle name="Ausgabe 2 10" xfId="19765" hidden="1"/>
    <cellStyle name="Ausgabe 2 10" xfId="19800" hidden="1"/>
    <cellStyle name="Ausgabe 2 10" xfId="19835" hidden="1"/>
    <cellStyle name="Ausgabe 2 10" xfId="19919" hidden="1"/>
    <cellStyle name="Ausgabe 2 10" xfId="19974" hidden="1"/>
    <cellStyle name="Ausgabe 2 10" xfId="19982" hidden="1"/>
    <cellStyle name="Ausgabe 2 10" xfId="20017" hidden="1"/>
    <cellStyle name="Ausgabe 2 10" xfId="20067" hidden="1"/>
    <cellStyle name="Ausgabe 2 10" xfId="20211" hidden="1"/>
    <cellStyle name="Ausgabe 2 10" xfId="20266" hidden="1"/>
    <cellStyle name="Ausgabe 2 10" xfId="20274" hidden="1"/>
    <cellStyle name="Ausgabe 2 10" xfId="20309" hidden="1"/>
    <cellStyle name="Ausgabe 2 10" xfId="20189" hidden="1"/>
    <cellStyle name="Ausgabe 2 10" xfId="20353" hidden="1"/>
    <cellStyle name="Ausgabe 2 10" xfId="20408" hidden="1"/>
    <cellStyle name="Ausgabe 2 10" xfId="20416" hidden="1"/>
    <cellStyle name="Ausgabe 2 10" xfId="20451" hidden="1"/>
    <cellStyle name="Ausgabe 2 10" xfId="20486" hidden="1"/>
    <cellStyle name="Ausgabe 2 10" xfId="20570" hidden="1"/>
    <cellStyle name="Ausgabe 2 10" xfId="20625" hidden="1"/>
    <cellStyle name="Ausgabe 2 10" xfId="20633" hidden="1"/>
    <cellStyle name="Ausgabe 2 10" xfId="20668" hidden="1"/>
    <cellStyle name="Ausgabe 2 10" xfId="20723" hidden="1"/>
    <cellStyle name="Ausgabe 2 10" xfId="20961" hidden="1"/>
    <cellStyle name="Ausgabe 2 10" xfId="21016" hidden="1"/>
    <cellStyle name="Ausgabe 2 10" xfId="21024" hidden="1"/>
    <cellStyle name="Ausgabe 2 10" xfId="21059" hidden="1"/>
    <cellStyle name="Ausgabe 2 10" xfId="21126" hidden="1"/>
    <cellStyle name="Ausgabe 2 10" xfId="21270" hidden="1"/>
    <cellStyle name="Ausgabe 2 10" xfId="21325" hidden="1"/>
    <cellStyle name="Ausgabe 2 10" xfId="21333" hidden="1"/>
    <cellStyle name="Ausgabe 2 10" xfId="21368" hidden="1"/>
    <cellStyle name="Ausgabe 2 10" xfId="21248" hidden="1"/>
    <cellStyle name="Ausgabe 2 10" xfId="21414" hidden="1"/>
    <cellStyle name="Ausgabe 2 10" xfId="21469" hidden="1"/>
    <cellStyle name="Ausgabe 2 10" xfId="21477" hidden="1"/>
    <cellStyle name="Ausgabe 2 10" xfId="21512" hidden="1"/>
    <cellStyle name="Ausgabe 2 10" xfId="20952" hidden="1"/>
    <cellStyle name="Ausgabe 2 10" xfId="21571" hidden="1"/>
    <cellStyle name="Ausgabe 2 10" xfId="21626" hidden="1"/>
    <cellStyle name="Ausgabe 2 10" xfId="21634" hidden="1"/>
    <cellStyle name="Ausgabe 2 10" xfId="21669" hidden="1"/>
    <cellStyle name="Ausgabe 2 10" xfId="21742" hidden="1"/>
    <cellStyle name="Ausgabe 2 10" xfId="21941" hidden="1"/>
    <cellStyle name="Ausgabe 2 10" xfId="21996" hidden="1"/>
    <cellStyle name="Ausgabe 2 10" xfId="22004" hidden="1"/>
    <cellStyle name="Ausgabe 2 10" xfId="22039" hidden="1"/>
    <cellStyle name="Ausgabe 2 10" xfId="21895" hidden="1"/>
    <cellStyle name="Ausgabe 2 10" xfId="22090" hidden="1"/>
    <cellStyle name="Ausgabe 2 10" xfId="22145" hidden="1"/>
    <cellStyle name="Ausgabe 2 10" xfId="22153" hidden="1"/>
    <cellStyle name="Ausgabe 2 10" xfId="22188" hidden="1"/>
    <cellStyle name="Ausgabe 2 10" xfId="21920" hidden="1"/>
    <cellStyle name="Ausgabe 2 10" xfId="22233" hidden="1"/>
    <cellStyle name="Ausgabe 2 10" xfId="22288" hidden="1"/>
    <cellStyle name="Ausgabe 2 10" xfId="22296" hidden="1"/>
    <cellStyle name="Ausgabe 2 10" xfId="22331" hidden="1"/>
    <cellStyle name="Ausgabe 2 10" xfId="22368" hidden="1"/>
    <cellStyle name="Ausgabe 2 10" xfId="22452" hidden="1"/>
    <cellStyle name="Ausgabe 2 10" xfId="22507" hidden="1"/>
    <cellStyle name="Ausgabe 2 10" xfId="22515" hidden="1"/>
    <cellStyle name="Ausgabe 2 10" xfId="22550" hidden="1"/>
    <cellStyle name="Ausgabe 2 10" xfId="22600" hidden="1"/>
    <cellStyle name="Ausgabe 2 10" xfId="22744" hidden="1"/>
    <cellStyle name="Ausgabe 2 10" xfId="22799" hidden="1"/>
    <cellStyle name="Ausgabe 2 10" xfId="22807" hidden="1"/>
    <cellStyle name="Ausgabe 2 10" xfId="22842" hidden="1"/>
    <cellStyle name="Ausgabe 2 10" xfId="22722" hidden="1"/>
    <cellStyle name="Ausgabe 2 10" xfId="22886" hidden="1"/>
    <cellStyle name="Ausgabe 2 10" xfId="22941" hidden="1"/>
    <cellStyle name="Ausgabe 2 10" xfId="22949" hidden="1"/>
    <cellStyle name="Ausgabe 2 10" xfId="22984" hidden="1"/>
    <cellStyle name="Ausgabe 2 10" xfId="21556" hidden="1"/>
    <cellStyle name="Ausgabe 2 10" xfId="23026" hidden="1"/>
    <cellStyle name="Ausgabe 2 10" xfId="23081" hidden="1"/>
    <cellStyle name="Ausgabe 2 10" xfId="23089" hidden="1"/>
    <cellStyle name="Ausgabe 2 10" xfId="23124" hidden="1"/>
    <cellStyle name="Ausgabe 2 10" xfId="23195" hidden="1"/>
    <cellStyle name="Ausgabe 2 10" xfId="23393" hidden="1"/>
    <cellStyle name="Ausgabe 2 10" xfId="23448" hidden="1"/>
    <cellStyle name="Ausgabe 2 10" xfId="23456" hidden="1"/>
    <cellStyle name="Ausgabe 2 10" xfId="23491" hidden="1"/>
    <cellStyle name="Ausgabe 2 10" xfId="23348" hidden="1"/>
    <cellStyle name="Ausgabe 2 10" xfId="23542" hidden="1"/>
    <cellStyle name="Ausgabe 2 10" xfId="23597" hidden="1"/>
    <cellStyle name="Ausgabe 2 10" xfId="23605" hidden="1"/>
    <cellStyle name="Ausgabe 2 10" xfId="23640" hidden="1"/>
    <cellStyle name="Ausgabe 2 10" xfId="23372" hidden="1"/>
    <cellStyle name="Ausgabe 2 10" xfId="23685" hidden="1"/>
    <cellStyle name="Ausgabe 2 10" xfId="23740" hidden="1"/>
    <cellStyle name="Ausgabe 2 10" xfId="23748" hidden="1"/>
    <cellStyle name="Ausgabe 2 10" xfId="23783" hidden="1"/>
    <cellStyle name="Ausgabe 2 10" xfId="23819" hidden="1"/>
    <cellStyle name="Ausgabe 2 10" xfId="23903" hidden="1"/>
    <cellStyle name="Ausgabe 2 10" xfId="23958" hidden="1"/>
    <cellStyle name="Ausgabe 2 10" xfId="23966" hidden="1"/>
    <cellStyle name="Ausgabe 2 10" xfId="24001" hidden="1"/>
    <cellStyle name="Ausgabe 2 10" xfId="24051" hidden="1"/>
    <cellStyle name="Ausgabe 2 10" xfId="24195" hidden="1"/>
    <cellStyle name="Ausgabe 2 10" xfId="24250" hidden="1"/>
    <cellStyle name="Ausgabe 2 10" xfId="24258" hidden="1"/>
    <cellStyle name="Ausgabe 2 10" xfId="24293" hidden="1"/>
    <cellStyle name="Ausgabe 2 10" xfId="24173" hidden="1"/>
    <cellStyle name="Ausgabe 2 10" xfId="24337" hidden="1"/>
    <cellStyle name="Ausgabe 2 10" xfId="24392" hidden="1"/>
    <cellStyle name="Ausgabe 2 10" xfId="24400" hidden="1"/>
    <cellStyle name="Ausgabe 2 10" xfId="24435" hidden="1"/>
    <cellStyle name="Ausgabe 2 10" xfId="20718" hidden="1"/>
    <cellStyle name="Ausgabe 2 10" xfId="24477" hidden="1"/>
    <cellStyle name="Ausgabe 2 10" xfId="24532" hidden="1"/>
    <cellStyle name="Ausgabe 2 10" xfId="24540" hidden="1"/>
    <cellStyle name="Ausgabe 2 10" xfId="24575" hidden="1"/>
    <cellStyle name="Ausgabe 2 10" xfId="24642" hidden="1"/>
    <cellStyle name="Ausgabe 2 10" xfId="24840" hidden="1"/>
    <cellStyle name="Ausgabe 2 10" xfId="24895" hidden="1"/>
    <cellStyle name="Ausgabe 2 10" xfId="24903" hidden="1"/>
    <cellStyle name="Ausgabe 2 10" xfId="24938" hidden="1"/>
    <cellStyle name="Ausgabe 2 10" xfId="24795" hidden="1"/>
    <cellStyle name="Ausgabe 2 10" xfId="24987" hidden="1"/>
    <cellStyle name="Ausgabe 2 10" xfId="25042" hidden="1"/>
    <cellStyle name="Ausgabe 2 10" xfId="25050" hidden="1"/>
    <cellStyle name="Ausgabe 2 10" xfId="25085" hidden="1"/>
    <cellStyle name="Ausgabe 2 10" xfId="24819" hidden="1"/>
    <cellStyle name="Ausgabe 2 10" xfId="25128" hidden="1"/>
    <cellStyle name="Ausgabe 2 10" xfId="25183" hidden="1"/>
    <cellStyle name="Ausgabe 2 10" xfId="25191" hidden="1"/>
    <cellStyle name="Ausgabe 2 10" xfId="25226" hidden="1"/>
    <cellStyle name="Ausgabe 2 10" xfId="25261" hidden="1"/>
    <cellStyle name="Ausgabe 2 10" xfId="25345" hidden="1"/>
    <cellStyle name="Ausgabe 2 10" xfId="25400" hidden="1"/>
    <cellStyle name="Ausgabe 2 10" xfId="25408" hidden="1"/>
    <cellStyle name="Ausgabe 2 10" xfId="25443" hidden="1"/>
    <cellStyle name="Ausgabe 2 10" xfId="25493" hidden="1"/>
    <cellStyle name="Ausgabe 2 10" xfId="25637" hidden="1"/>
    <cellStyle name="Ausgabe 2 10" xfId="25692" hidden="1"/>
    <cellStyle name="Ausgabe 2 10" xfId="25700" hidden="1"/>
    <cellStyle name="Ausgabe 2 10" xfId="25735" hidden="1"/>
    <cellStyle name="Ausgabe 2 10" xfId="25615" hidden="1"/>
    <cellStyle name="Ausgabe 2 10" xfId="25779" hidden="1"/>
    <cellStyle name="Ausgabe 2 10" xfId="25834" hidden="1"/>
    <cellStyle name="Ausgabe 2 10" xfId="25842" hidden="1"/>
    <cellStyle name="Ausgabe 2 10" xfId="25877" hidden="1"/>
    <cellStyle name="Ausgabe 2 10" xfId="25914" hidden="1"/>
    <cellStyle name="Ausgabe 2 10" xfId="26072" hidden="1"/>
    <cellStyle name="Ausgabe 2 10" xfId="26127" hidden="1"/>
    <cellStyle name="Ausgabe 2 10" xfId="26135" hidden="1"/>
    <cellStyle name="Ausgabe 2 10" xfId="26170" hidden="1"/>
    <cellStyle name="Ausgabe 2 10" xfId="26238" hidden="1"/>
    <cellStyle name="Ausgabe 2 10" xfId="26436" hidden="1"/>
    <cellStyle name="Ausgabe 2 10" xfId="26491" hidden="1"/>
    <cellStyle name="Ausgabe 2 10" xfId="26499" hidden="1"/>
    <cellStyle name="Ausgabe 2 10" xfId="26534" hidden="1"/>
    <cellStyle name="Ausgabe 2 10" xfId="26391" hidden="1"/>
    <cellStyle name="Ausgabe 2 10" xfId="26583" hidden="1"/>
    <cellStyle name="Ausgabe 2 10" xfId="26638" hidden="1"/>
    <cellStyle name="Ausgabe 2 10" xfId="26646" hidden="1"/>
    <cellStyle name="Ausgabe 2 10" xfId="26681" hidden="1"/>
    <cellStyle name="Ausgabe 2 10" xfId="26415" hidden="1"/>
    <cellStyle name="Ausgabe 2 10" xfId="26724" hidden="1"/>
    <cellStyle name="Ausgabe 2 10" xfId="26779" hidden="1"/>
    <cellStyle name="Ausgabe 2 10" xfId="26787" hidden="1"/>
    <cellStyle name="Ausgabe 2 10" xfId="26822" hidden="1"/>
    <cellStyle name="Ausgabe 2 10" xfId="26857" hidden="1"/>
    <cellStyle name="Ausgabe 2 10" xfId="26941" hidden="1"/>
    <cellStyle name="Ausgabe 2 10" xfId="26996" hidden="1"/>
    <cellStyle name="Ausgabe 2 10" xfId="27004" hidden="1"/>
    <cellStyle name="Ausgabe 2 10" xfId="27039" hidden="1"/>
    <cellStyle name="Ausgabe 2 10" xfId="27089" hidden="1"/>
    <cellStyle name="Ausgabe 2 10" xfId="27233" hidden="1"/>
    <cellStyle name="Ausgabe 2 10" xfId="27288" hidden="1"/>
    <cellStyle name="Ausgabe 2 10" xfId="27296" hidden="1"/>
    <cellStyle name="Ausgabe 2 10" xfId="27331" hidden="1"/>
    <cellStyle name="Ausgabe 2 10" xfId="27211" hidden="1"/>
    <cellStyle name="Ausgabe 2 10" xfId="27375" hidden="1"/>
    <cellStyle name="Ausgabe 2 10" xfId="27430" hidden="1"/>
    <cellStyle name="Ausgabe 2 10" xfId="27438" hidden="1"/>
    <cellStyle name="Ausgabe 2 10" xfId="27473" hidden="1"/>
    <cellStyle name="Ausgabe 2 10" xfId="26064" hidden="1"/>
    <cellStyle name="Ausgabe 2 10" xfId="27515" hidden="1"/>
    <cellStyle name="Ausgabe 2 10" xfId="27570" hidden="1"/>
    <cellStyle name="Ausgabe 2 10" xfId="27578" hidden="1"/>
    <cellStyle name="Ausgabe 2 10" xfId="27613" hidden="1"/>
    <cellStyle name="Ausgabe 2 10" xfId="27680" hidden="1"/>
    <cellStyle name="Ausgabe 2 10" xfId="27878" hidden="1"/>
    <cellStyle name="Ausgabe 2 10" xfId="27933" hidden="1"/>
    <cellStyle name="Ausgabe 2 10" xfId="27941" hidden="1"/>
    <cellStyle name="Ausgabe 2 10" xfId="27976" hidden="1"/>
    <cellStyle name="Ausgabe 2 10" xfId="27833" hidden="1"/>
    <cellStyle name="Ausgabe 2 10" xfId="28025" hidden="1"/>
    <cellStyle name="Ausgabe 2 10" xfId="28080" hidden="1"/>
    <cellStyle name="Ausgabe 2 10" xfId="28088" hidden="1"/>
    <cellStyle name="Ausgabe 2 10" xfId="28123" hidden="1"/>
    <cellStyle name="Ausgabe 2 10" xfId="27857" hidden="1"/>
    <cellStyle name="Ausgabe 2 10" xfId="28166" hidden="1"/>
    <cellStyle name="Ausgabe 2 10" xfId="28221" hidden="1"/>
    <cellStyle name="Ausgabe 2 10" xfId="28229" hidden="1"/>
    <cellStyle name="Ausgabe 2 10" xfId="28264" hidden="1"/>
    <cellStyle name="Ausgabe 2 10" xfId="28299" hidden="1"/>
    <cellStyle name="Ausgabe 2 10" xfId="28383" hidden="1"/>
    <cellStyle name="Ausgabe 2 10" xfId="28438" hidden="1"/>
    <cellStyle name="Ausgabe 2 10" xfId="28446" hidden="1"/>
    <cellStyle name="Ausgabe 2 10" xfId="28481" hidden="1"/>
    <cellStyle name="Ausgabe 2 10" xfId="28531" hidden="1"/>
    <cellStyle name="Ausgabe 2 10" xfId="28675" hidden="1"/>
    <cellStyle name="Ausgabe 2 10" xfId="28730" hidden="1"/>
    <cellStyle name="Ausgabe 2 10" xfId="28738" hidden="1"/>
    <cellStyle name="Ausgabe 2 10" xfId="28773" hidden="1"/>
    <cellStyle name="Ausgabe 2 10" xfId="28653" hidden="1"/>
    <cellStyle name="Ausgabe 2 10" xfId="28817" hidden="1"/>
    <cellStyle name="Ausgabe 2 10" xfId="28872" hidden="1"/>
    <cellStyle name="Ausgabe 2 10" xfId="28880" hidden="1"/>
    <cellStyle name="Ausgabe 2 10" xfId="28915" hidden="1"/>
    <cellStyle name="Ausgabe 2 10" xfId="28951" hidden="1"/>
    <cellStyle name="Ausgabe 2 10" xfId="29035" hidden="1"/>
    <cellStyle name="Ausgabe 2 10" xfId="29090" hidden="1"/>
    <cellStyle name="Ausgabe 2 10" xfId="29098" hidden="1"/>
    <cellStyle name="Ausgabe 2 10" xfId="29133" hidden="1"/>
    <cellStyle name="Ausgabe 2 10" xfId="29200" hidden="1"/>
    <cellStyle name="Ausgabe 2 10" xfId="29398" hidden="1"/>
    <cellStyle name="Ausgabe 2 10" xfId="29453" hidden="1"/>
    <cellStyle name="Ausgabe 2 10" xfId="29461" hidden="1"/>
    <cellStyle name="Ausgabe 2 10" xfId="29496" hidden="1"/>
    <cellStyle name="Ausgabe 2 10" xfId="29353" hidden="1"/>
    <cellStyle name="Ausgabe 2 10" xfId="29545" hidden="1"/>
    <cellStyle name="Ausgabe 2 10" xfId="29600" hidden="1"/>
    <cellStyle name="Ausgabe 2 10" xfId="29608" hidden="1"/>
    <cellStyle name="Ausgabe 2 10" xfId="29643" hidden="1"/>
    <cellStyle name="Ausgabe 2 10" xfId="29377" hidden="1"/>
    <cellStyle name="Ausgabe 2 10" xfId="29686" hidden="1"/>
    <cellStyle name="Ausgabe 2 10" xfId="29741" hidden="1"/>
    <cellStyle name="Ausgabe 2 10" xfId="29749" hidden="1"/>
    <cellStyle name="Ausgabe 2 10" xfId="29784" hidden="1"/>
    <cellStyle name="Ausgabe 2 10" xfId="29819" hidden="1"/>
    <cellStyle name="Ausgabe 2 10" xfId="29903" hidden="1"/>
    <cellStyle name="Ausgabe 2 10" xfId="29958" hidden="1"/>
    <cellStyle name="Ausgabe 2 10" xfId="29966" hidden="1"/>
    <cellStyle name="Ausgabe 2 10" xfId="30001" hidden="1"/>
    <cellStyle name="Ausgabe 2 10" xfId="30051" hidden="1"/>
    <cellStyle name="Ausgabe 2 10" xfId="30195" hidden="1"/>
    <cellStyle name="Ausgabe 2 10" xfId="30250" hidden="1"/>
    <cellStyle name="Ausgabe 2 10" xfId="30258" hidden="1"/>
    <cellStyle name="Ausgabe 2 10" xfId="30293" hidden="1"/>
    <cellStyle name="Ausgabe 2 10" xfId="30173" hidden="1"/>
    <cellStyle name="Ausgabe 2 10" xfId="30337" hidden="1"/>
    <cellStyle name="Ausgabe 2 10" xfId="30392" hidden="1"/>
    <cellStyle name="Ausgabe 2 10" xfId="30400" hidden="1"/>
    <cellStyle name="Ausgabe 2 10" xfId="30435" hidden="1"/>
    <cellStyle name="Ausgabe 2 10" xfId="30470" hidden="1"/>
    <cellStyle name="Ausgabe 2 10" xfId="30554" hidden="1"/>
    <cellStyle name="Ausgabe 2 10" xfId="30609" hidden="1"/>
    <cellStyle name="Ausgabe 2 10" xfId="30617" hidden="1"/>
    <cellStyle name="Ausgabe 2 10" xfId="30652" hidden="1"/>
    <cellStyle name="Ausgabe 2 10" xfId="30707" hidden="1"/>
    <cellStyle name="Ausgabe 2 10" xfId="30945" hidden="1"/>
    <cellStyle name="Ausgabe 2 10" xfId="31000" hidden="1"/>
    <cellStyle name="Ausgabe 2 10" xfId="31008" hidden="1"/>
    <cellStyle name="Ausgabe 2 10" xfId="31043" hidden="1"/>
    <cellStyle name="Ausgabe 2 10" xfId="31110" hidden="1"/>
    <cellStyle name="Ausgabe 2 10" xfId="31254" hidden="1"/>
    <cellStyle name="Ausgabe 2 10" xfId="31309" hidden="1"/>
    <cellStyle name="Ausgabe 2 10" xfId="31317" hidden="1"/>
    <cellStyle name="Ausgabe 2 10" xfId="31352" hidden="1"/>
    <cellStyle name="Ausgabe 2 10" xfId="31232" hidden="1"/>
    <cellStyle name="Ausgabe 2 10" xfId="31398" hidden="1"/>
    <cellStyle name="Ausgabe 2 10" xfId="31453" hidden="1"/>
    <cellStyle name="Ausgabe 2 10" xfId="31461" hidden="1"/>
    <cellStyle name="Ausgabe 2 10" xfId="31496" hidden="1"/>
    <cellStyle name="Ausgabe 2 10" xfId="30936" hidden="1"/>
    <cellStyle name="Ausgabe 2 10" xfId="31555" hidden="1"/>
    <cellStyle name="Ausgabe 2 10" xfId="31610" hidden="1"/>
    <cellStyle name="Ausgabe 2 10" xfId="31618" hidden="1"/>
    <cellStyle name="Ausgabe 2 10" xfId="31653" hidden="1"/>
    <cellStyle name="Ausgabe 2 10" xfId="31726" hidden="1"/>
    <cellStyle name="Ausgabe 2 10" xfId="31925" hidden="1"/>
    <cellStyle name="Ausgabe 2 10" xfId="31980" hidden="1"/>
    <cellStyle name="Ausgabe 2 10" xfId="31988" hidden="1"/>
    <cellStyle name="Ausgabe 2 10" xfId="32023" hidden="1"/>
    <cellStyle name="Ausgabe 2 10" xfId="31879" hidden="1"/>
    <cellStyle name="Ausgabe 2 10" xfId="32074" hidden="1"/>
    <cellStyle name="Ausgabe 2 10" xfId="32129" hidden="1"/>
    <cellStyle name="Ausgabe 2 10" xfId="32137" hidden="1"/>
    <cellStyle name="Ausgabe 2 10" xfId="32172" hidden="1"/>
    <cellStyle name="Ausgabe 2 10" xfId="31904" hidden="1"/>
    <cellStyle name="Ausgabe 2 10" xfId="32217" hidden="1"/>
    <cellStyle name="Ausgabe 2 10" xfId="32272" hidden="1"/>
    <cellStyle name="Ausgabe 2 10" xfId="32280" hidden="1"/>
    <cellStyle name="Ausgabe 2 10" xfId="32315" hidden="1"/>
    <cellStyle name="Ausgabe 2 10" xfId="32352" hidden="1"/>
    <cellStyle name="Ausgabe 2 10" xfId="32436" hidden="1"/>
    <cellStyle name="Ausgabe 2 10" xfId="32491" hidden="1"/>
    <cellStyle name="Ausgabe 2 10" xfId="32499" hidden="1"/>
    <cellStyle name="Ausgabe 2 10" xfId="32534" hidden="1"/>
    <cellStyle name="Ausgabe 2 10" xfId="32584" hidden="1"/>
    <cellStyle name="Ausgabe 2 10" xfId="32728" hidden="1"/>
    <cellStyle name="Ausgabe 2 10" xfId="32783" hidden="1"/>
    <cellStyle name="Ausgabe 2 10" xfId="32791" hidden="1"/>
    <cellStyle name="Ausgabe 2 10" xfId="32826" hidden="1"/>
    <cellStyle name="Ausgabe 2 10" xfId="32706" hidden="1"/>
    <cellStyle name="Ausgabe 2 10" xfId="32870" hidden="1"/>
    <cellStyle name="Ausgabe 2 10" xfId="32925" hidden="1"/>
    <cellStyle name="Ausgabe 2 10" xfId="32933" hidden="1"/>
    <cellStyle name="Ausgabe 2 10" xfId="32968" hidden="1"/>
    <cellStyle name="Ausgabe 2 10" xfId="31540" hidden="1"/>
    <cellStyle name="Ausgabe 2 10" xfId="33010" hidden="1"/>
    <cellStyle name="Ausgabe 2 10" xfId="33065" hidden="1"/>
    <cellStyle name="Ausgabe 2 10" xfId="33073" hidden="1"/>
    <cellStyle name="Ausgabe 2 10" xfId="33108" hidden="1"/>
    <cellStyle name="Ausgabe 2 10" xfId="33178" hidden="1"/>
    <cellStyle name="Ausgabe 2 10" xfId="33376" hidden="1"/>
    <cellStyle name="Ausgabe 2 10" xfId="33431" hidden="1"/>
    <cellStyle name="Ausgabe 2 10" xfId="33439" hidden="1"/>
    <cellStyle name="Ausgabe 2 10" xfId="33474" hidden="1"/>
    <cellStyle name="Ausgabe 2 10" xfId="33331" hidden="1"/>
    <cellStyle name="Ausgabe 2 10" xfId="33525" hidden="1"/>
    <cellStyle name="Ausgabe 2 10" xfId="33580" hidden="1"/>
    <cellStyle name="Ausgabe 2 10" xfId="33588" hidden="1"/>
    <cellStyle name="Ausgabe 2 10" xfId="33623" hidden="1"/>
    <cellStyle name="Ausgabe 2 10" xfId="33355" hidden="1"/>
    <cellStyle name="Ausgabe 2 10" xfId="33668" hidden="1"/>
    <cellStyle name="Ausgabe 2 10" xfId="33723" hidden="1"/>
    <cellStyle name="Ausgabe 2 10" xfId="33731" hidden="1"/>
    <cellStyle name="Ausgabe 2 10" xfId="33766" hidden="1"/>
    <cellStyle name="Ausgabe 2 10" xfId="33802" hidden="1"/>
    <cellStyle name="Ausgabe 2 10" xfId="33886" hidden="1"/>
    <cellStyle name="Ausgabe 2 10" xfId="33941" hidden="1"/>
    <cellStyle name="Ausgabe 2 10" xfId="33949" hidden="1"/>
    <cellStyle name="Ausgabe 2 10" xfId="33984" hidden="1"/>
    <cellStyle name="Ausgabe 2 10" xfId="34034" hidden="1"/>
    <cellStyle name="Ausgabe 2 10" xfId="34178" hidden="1"/>
    <cellStyle name="Ausgabe 2 10" xfId="34233" hidden="1"/>
    <cellStyle name="Ausgabe 2 10" xfId="34241" hidden="1"/>
    <cellStyle name="Ausgabe 2 10" xfId="34276" hidden="1"/>
    <cellStyle name="Ausgabe 2 10" xfId="34156" hidden="1"/>
    <cellStyle name="Ausgabe 2 10" xfId="34320" hidden="1"/>
    <cellStyle name="Ausgabe 2 10" xfId="34375" hidden="1"/>
    <cellStyle name="Ausgabe 2 10" xfId="34383" hidden="1"/>
    <cellStyle name="Ausgabe 2 10" xfId="34418" hidden="1"/>
    <cellStyle name="Ausgabe 2 10" xfId="30702" hidden="1"/>
    <cellStyle name="Ausgabe 2 10" xfId="34460" hidden="1"/>
    <cellStyle name="Ausgabe 2 10" xfId="34515" hidden="1"/>
    <cellStyle name="Ausgabe 2 10" xfId="34523" hidden="1"/>
    <cellStyle name="Ausgabe 2 10" xfId="34558" hidden="1"/>
    <cellStyle name="Ausgabe 2 10" xfId="34625" hidden="1"/>
    <cellStyle name="Ausgabe 2 10" xfId="34823" hidden="1"/>
    <cellStyle name="Ausgabe 2 10" xfId="34878" hidden="1"/>
    <cellStyle name="Ausgabe 2 10" xfId="34886" hidden="1"/>
    <cellStyle name="Ausgabe 2 10" xfId="34921" hidden="1"/>
    <cellStyle name="Ausgabe 2 10" xfId="34778" hidden="1"/>
    <cellStyle name="Ausgabe 2 10" xfId="34970" hidden="1"/>
    <cellStyle name="Ausgabe 2 10" xfId="35025" hidden="1"/>
    <cellStyle name="Ausgabe 2 10" xfId="35033" hidden="1"/>
    <cellStyle name="Ausgabe 2 10" xfId="35068" hidden="1"/>
    <cellStyle name="Ausgabe 2 10" xfId="34802" hidden="1"/>
    <cellStyle name="Ausgabe 2 10" xfId="35111" hidden="1"/>
    <cellStyle name="Ausgabe 2 10" xfId="35166" hidden="1"/>
    <cellStyle name="Ausgabe 2 10" xfId="35174" hidden="1"/>
    <cellStyle name="Ausgabe 2 10" xfId="35209" hidden="1"/>
    <cellStyle name="Ausgabe 2 10" xfId="35244" hidden="1"/>
    <cellStyle name="Ausgabe 2 10" xfId="35328" hidden="1"/>
    <cellStyle name="Ausgabe 2 10" xfId="35383" hidden="1"/>
    <cellStyle name="Ausgabe 2 10" xfId="35391" hidden="1"/>
    <cellStyle name="Ausgabe 2 10" xfId="35426" hidden="1"/>
    <cellStyle name="Ausgabe 2 10" xfId="35476" hidden="1"/>
    <cellStyle name="Ausgabe 2 10" xfId="35620" hidden="1"/>
    <cellStyle name="Ausgabe 2 10" xfId="35675" hidden="1"/>
    <cellStyle name="Ausgabe 2 10" xfId="35683" hidden="1"/>
    <cellStyle name="Ausgabe 2 10" xfId="35718" hidden="1"/>
    <cellStyle name="Ausgabe 2 10" xfId="35598" hidden="1"/>
    <cellStyle name="Ausgabe 2 10" xfId="35762" hidden="1"/>
    <cellStyle name="Ausgabe 2 10" xfId="35817" hidden="1"/>
    <cellStyle name="Ausgabe 2 10" xfId="35825" hidden="1"/>
    <cellStyle name="Ausgabe 2 10" xfId="35860" hidden="1"/>
    <cellStyle name="Ausgabe 2 10" xfId="35897" hidden="1"/>
    <cellStyle name="Ausgabe 2 10" xfId="36055" hidden="1"/>
    <cellStyle name="Ausgabe 2 10" xfId="36110" hidden="1"/>
    <cellStyle name="Ausgabe 2 10" xfId="36118" hidden="1"/>
    <cellStyle name="Ausgabe 2 10" xfId="36153" hidden="1"/>
    <cellStyle name="Ausgabe 2 10" xfId="36221" hidden="1"/>
    <cellStyle name="Ausgabe 2 10" xfId="36419" hidden="1"/>
    <cellStyle name="Ausgabe 2 10" xfId="36474" hidden="1"/>
    <cellStyle name="Ausgabe 2 10" xfId="36482" hidden="1"/>
    <cellStyle name="Ausgabe 2 10" xfId="36517" hidden="1"/>
    <cellStyle name="Ausgabe 2 10" xfId="36374" hidden="1"/>
    <cellStyle name="Ausgabe 2 10" xfId="36566" hidden="1"/>
    <cellStyle name="Ausgabe 2 10" xfId="36621" hidden="1"/>
    <cellStyle name="Ausgabe 2 10" xfId="36629" hidden="1"/>
    <cellStyle name="Ausgabe 2 10" xfId="36664" hidden="1"/>
    <cellStyle name="Ausgabe 2 10" xfId="36398" hidden="1"/>
    <cellStyle name="Ausgabe 2 10" xfId="36707" hidden="1"/>
    <cellStyle name="Ausgabe 2 10" xfId="36762" hidden="1"/>
    <cellStyle name="Ausgabe 2 10" xfId="36770" hidden="1"/>
    <cellStyle name="Ausgabe 2 10" xfId="36805" hidden="1"/>
    <cellStyle name="Ausgabe 2 10" xfId="36840" hidden="1"/>
    <cellStyle name="Ausgabe 2 10" xfId="36924" hidden="1"/>
    <cellStyle name="Ausgabe 2 10" xfId="36979" hidden="1"/>
    <cellStyle name="Ausgabe 2 10" xfId="36987" hidden="1"/>
    <cellStyle name="Ausgabe 2 10" xfId="37022" hidden="1"/>
    <cellStyle name="Ausgabe 2 10" xfId="37072" hidden="1"/>
    <cellStyle name="Ausgabe 2 10" xfId="37216" hidden="1"/>
    <cellStyle name="Ausgabe 2 10" xfId="37271" hidden="1"/>
    <cellStyle name="Ausgabe 2 10" xfId="37279" hidden="1"/>
    <cellStyle name="Ausgabe 2 10" xfId="37314" hidden="1"/>
    <cellStyle name="Ausgabe 2 10" xfId="37194" hidden="1"/>
    <cellStyle name="Ausgabe 2 10" xfId="37358" hidden="1"/>
    <cellStyle name="Ausgabe 2 10" xfId="37413" hidden="1"/>
    <cellStyle name="Ausgabe 2 10" xfId="37421" hidden="1"/>
    <cellStyle name="Ausgabe 2 10" xfId="37456" hidden="1"/>
    <cellStyle name="Ausgabe 2 10" xfId="36047" hidden="1"/>
    <cellStyle name="Ausgabe 2 10" xfId="37498" hidden="1"/>
    <cellStyle name="Ausgabe 2 10" xfId="37553" hidden="1"/>
    <cellStyle name="Ausgabe 2 10" xfId="37561" hidden="1"/>
    <cellStyle name="Ausgabe 2 10" xfId="37596" hidden="1"/>
    <cellStyle name="Ausgabe 2 10" xfId="37663" hidden="1"/>
    <cellStyle name="Ausgabe 2 10" xfId="37861" hidden="1"/>
    <cellStyle name="Ausgabe 2 10" xfId="37916" hidden="1"/>
    <cellStyle name="Ausgabe 2 10" xfId="37924" hidden="1"/>
    <cellStyle name="Ausgabe 2 10" xfId="37959" hidden="1"/>
    <cellStyle name="Ausgabe 2 10" xfId="37816" hidden="1"/>
    <cellStyle name="Ausgabe 2 10" xfId="38008" hidden="1"/>
    <cellStyle name="Ausgabe 2 10" xfId="38063" hidden="1"/>
    <cellStyle name="Ausgabe 2 10" xfId="38071" hidden="1"/>
    <cellStyle name="Ausgabe 2 10" xfId="38106" hidden="1"/>
    <cellStyle name="Ausgabe 2 10" xfId="37840" hidden="1"/>
    <cellStyle name="Ausgabe 2 10" xfId="38149" hidden="1"/>
    <cellStyle name="Ausgabe 2 10" xfId="38204" hidden="1"/>
    <cellStyle name="Ausgabe 2 10" xfId="38212" hidden="1"/>
    <cellStyle name="Ausgabe 2 10" xfId="38247" hidden="1"/>
    <cellStyle name="Ausgabe 2 10" xfId="38282" hidden="1"/>
    <cellStyle name="Ausgabe 2 10" xfId="38366" hidden="1"/>
    <cellStyle name="Ausgabe 2 10" xfId="38421" hidden="1"/>
    <cellStyle name="Ausgabe 2 10" xfId="38429" hidden="1"/>
    <cellStyle name="Ausgabe 2 10" xfId="38464" hidden="1"/>
    <cellStyle name="Ausgabe 2 10" xfId="38514" hidden="1"/>
    <cellStyle name="Ausgabe 2 10" xfId="38658" hidden="1"/>
    <cellStyle name="Ausgabe 2 10" xfId="38713" hidden="1"/>
    <cellStyle name="Ausgabe 2 10" xfId="38721" hidden="1"/>
    <cellStyle name="Ausgabe 2 10" xfId="38756" hidden="1"/>
    <cellStyle name="Ausgabe 2 10" xfId="38636" hidden="1"/>
    <cellStyle name="Ausgabe 2 10" xfId="38800" hidden="1"/>
    <cellStyle name="Ausgabe 2 10" xfId="38855" hidden="1"/>
    <cellStyle name="Ausgabe 2 10" xfId="38863" hidden="1"/>
    <cellStyle name="Ausgabe 2 10" xfId="38898" hidden="1"/>
    <cellStyle name="Ausgabe 2 10" xfId="38934" hidden="1"/>
    <cellStyle name="Ausgabe 2 10" xfId="39038" hidden="1"/>
    <cellStyle name="Ausgabe 2 10" xfId="39093" hidden="1"/>
    <cellStyle name="Ausgabe 2 10" xfId="39101" hidden="1"/>
    <cellStyle name="Ausgabe 2 10" xfId="39136" hidden="1"/>
    <cellStyle name="Ausgabe 2 10" xfId="39203" hidden="1"/>
    <cellStyle name="Ausgabe 2 10" xfId="39401" hidden="1"/>
    <cellStyle name="Ausgabe 2 10" xfId="39456" hidden="1"/>
    <cellStyle name="Ausgabe 2 10" xfId="39464" hidden="1"/>
    <cellStyle name="Ausgabe 2 10" xfId="39499" hidden="1"/>
    <cellStyle name="Ausgabe 2 10" xfId="39356" hidden="1"/>
    <cellStyle name="Ausgabe 2 10" xfId="39548" hidden="1"/>
    <cellStyle name="Ausgabe 2 10" xfId="39603" hidden="1"/>
    <cellStyle name="Ausgabe 2 10" xfId="39611" hidden="1"/>
    <cellStyle name="Ausgabe 2 10" xfId="39646" hidden="1"/>
    <cellStyle name="Ausgabe 2 10" xfId="39380" hidden="1"/>
    <cellStyle name="Ausgabe 2 10" xfId="39689" hidden="1"/>
    <cellStyle name="Ausgabe 2 10" xfId="39744" hidden="1"/>
    <cellStyle name="Ausgabe 2 10" xfId="39752" hidden="1"/>
    <cellStyle name="Ausgabe 2 10" xfId="39787" hidden="1"/>
    <cellStyle name="Ausgabe 2 10" xfId="39822" hidden="1"/>
    <cellStyle name="Ausgabe 2 10" xfId="39906" hidden="1"/>
    <cellStyle name="Ausgabe 2 10" xfId="39961" hidden="1"/>
    <cellStyle name="Ausgabe 2 10" xfId="39969" hidden="1"/>
    <cellStyle name="Ausgabe 2 10" xfId="40004" hidden="1"/>
    <cellStyle name="Ausgabe 2 10" xfId="40054" hidden="1"/>
    <cellStyle name="Ausgabe 2 10" xfId="40198" hidden="1"/>
    <cellStyle name="Ausgabe 2 10" xfId="40253" hidden="1"/>
    <cellStyle name="Ausgabe 2 10" xfId="40261" hidden="1"/>
    <cellStyle name="Ausgabe 2 10" xfId="40296" hidden="1"/>
    <cellStyle name="Ausgabe 2 10" xfId="40176" hidden="1"/>
    <cellStyle name="Ausgabe 2 10" xfId="40340" hidden="1"/>
    <cellStyle name="Ausgabe 2 10" xfId="40395" hidden="1"/>
    <cellStyle name="Ausgabe 2 10" xfId="40403" hidden="1"/>
    <cellStyle name="Ausgabe 2 10" xfId="40438" hidden="1"/>
    <cellStyle name="Ausgabe 2 10" xfId="40473" hidden="1"/>
    <cellStyle name="Ausgabe 2 10" xfId="40557" hidden="1"/>
    <cellStyle name="Ausgabe 2 10" xfId="40612" hidden="1"/>
    <cellStyle name="Ausgabe 2 10" xfId="40620" hidden="1"/>
    <cellStyle name="Ausgabe 2 10" xfId="40655" hidden="1"/>
    <cellStyle name="Ausgabe 2 10" xfId="40710" hidden="1"/>
    <cellStyle name="Ausgabe 2 10" xfId="40948" hidden="1"/>
    <cellStyle name="Ausgabe 2 10" xfId="41003" hidden="1"/>
    <cellStyle name="Ausgabe 2 10" xfId="41011" hidden="1"/>
    <cellStyle name="Ausgabe 2 10" xfId="41046" hidden="1"/>
    <cellStyle name="Ausgabe 2 10" xfId="41113" hidden="1"/>
    <cellStyle name="Ausgabe 2 10" xfId="41257" hidden="1"/>
    <cellStyle name="Ausgabe 2 10" xfId="41312" hidden="1"/>
    <cellStyle name="Ausgabe 2 10" xfId="41320" hidden="1"/>
    <cellStyle name="Ausgabe 2 10" xfId="41355" hidden="1"/>
    <cellStyle name="Ausgabe 2 10" xfId="41235" hidden="1"/>
    <cellStyle name="Ausgabe 2 10" xfId="41401" hidden="1"/>
    <cellStyle name="Ausgabe 2 10" xfId="41456" hidden="1"/>
    <cellStyle name="Ausgabe 2 10" xfId="41464" hidden="1"/>
    <cellStyle name="Ausgabe 2 10" xfId="41499" hidden="1"/>
    <cellStyle name="Ausgabe 2 10" xfId="40939" hidden="1"/>
    <cellStyle name="Ausgabe 2 10" xfId="41558" hidden="1"/>
    <cellStyle name="Ausgabe 2 10" xfId="41613" hidden="1"/>
    <cellStyle name="Ausgabe 2 10" xfId="41621" hidden="1"/>
    <cellStyle name="Ausgabe 2 10" xfId="41656" hidden="1"/>
    <cellStyle name="Ausgabe 2 10" xfId="41729" hidden="1"/>
    <cellStyle name="Ausgabe 2 10" xfId="41928" hidden="1"/>
    <cellStyle name="Ausgabe 2 10" xfId="41983" hidden="1"/>
    <cellStyle name="Ausgabe 2 10" xfId="41991" hidden="1"/>
    <cellStyle name="Ausgabe 2 10" xfId="42026" hidden="1"/>
    <cellStyle name="Ausgabe 2 10" xfId="41882" hidden="1"/>
    <cellStyle name="Ausgabe 2 10" xfId="42077" hidden="1"/>
    <cellStyle name="Ausgabe 2 10" xfId="42132" hidden="1"/>
    <cellStyle name="Ausgabe 2 10" xfId="42140" hidden="1"/>
    <cellStyle name="Ausgabe 2 10" xfId="42175" hidden="1"/>
    <cellStyle name="Ausgabe 2 10" xfId="41907" hidden="1"/>
    <cellStyle name="Ausgabe 2 10" xfId="42220" hidden="1"/>
    <cellStyle name="Ausgabe 2 10" xfId="42275" hidden="1"/>
    <cellStyle name="Ausgabe 2 10" xfId="42283" hidden="1"/>
    <cellStyle name="Ausgabe 2 10" xfId="42318" hidden="1"/>
    <cellStyle name="Ausgabe 2 10" xfId="42355" hidden="1"/>
    <cellStyle name="Ausgabe 2 10" xfId="42439" hidden="1"/>
    <cellStyle name="Ausgabe 2 10" xfId="42494" hidden="1"/>
    <cellStyle name="Ausgabe 2 10" xfId="42502" hidden="1"/>
    <cellStyle name="Ausgabe 2 10" xfId="42537" hidden="1"/>
    <cellStyle name="Ausgabe 2 10" xfId="42587" hidden="1"/>
    <cellStyle name="Ausgabe 2 10" xfId="42731" hidden="1"/>
    <cellStyle name="Ausgabe 2 10" xfId="42786" hidden="1"/>
    <cellStyle name="Ausgabe 2 10" xfId="42794" hidden="1"/>
    <cellStyle name="Ausgabe 2 10" xfId="42829" hidden="1"/>
    <cellStyle name="Ausgabe 2 10" xfId="42709" hidden="1"/>
    <cellStyle name="Ausgabe 2 10" xfId="42873" hidden="1"/>
    <cellStyle name="Ausgabe 2 10" xfId="42928" hidden="1"/>
    <cellStyle name="Ausgabe 2 10" xfId="42936" hidden="1"/>
    <cellStyle name="Ausgabe 2 10" xfId="42971" hidden="1"/>
    <cellStyle name="Ausgabe 2 10" xfId="41543" hidden="1"/>
    <cellStyle name="Ausgabe 2 10" xfId="43013" hidden="1"/>
    <cellStyle name="Ausgabe 2 10" xfId="43068" hidden="1"/>
    <cellStyle name="Ausgabe 2 10" xfId="43076" hidden="1"/>
    <cellStyle name="Ausgabe 2 10" xfId="43111" hidden="1"/>
    <cellStyle name="Ausgabe 2 10" xfId="43181" hidden="1"/>
    <cellStyle name="Ausgabe 2 10" xfId="43379" hidden="1"/>
    <cellStyle name="Ausgabe 2 10" xfId="43434" hidden="1"/>
    <cellStyle name="Ausgabe 2 10" xfId="43442" hidden="1"/>
    <cellStyle name="Ausgabe 2 10" xfId="43477" hidden="1"/>
    <cellStyle name="Ausgabe 2 10" xfId="43334" hidden="1"/>
    <cellStyle name="Ausgabe 2 10" xfId="43528" hidden="1"/>
    <cellStyle name="Ausgabe 2 10" xfId="43583" hidden="1"/>
    <cellStyle name="Ausgabe 2 10" xfId="43591" hidden="1"/>
    <cellStyle name="Ausgabe 2 10" xfId="43626" hidden="1"/>
    <cellStyle name="Ausgabe 2 10" xfId="43358" hidden="1"/>
    <cellStyle name="Ausgabe 2 10" xfId="43671" hidden="1"/>
    <cellStyle name="Ausgabe 2 10" xfId="43726" hidden="1"/>
    <cellStyle name="Ausgabe 2 10" xfId="43734" hidden="1"/>
    <cellStyle name="Ausgabe 2 10" xfId="43769" hidden="1"/>
    <cellStyle name="Ausgabe 2 10" xfId="43805" hidden="1"/>
    <cellStyle name="Ausgabe 2 10" xfId="43889" hidden="1"/>
    <cellStyle name="Ausgabe 2 10" xfId="43944" hidden="1"/>
    <cellStyle name="Ausgabe 2 10" xfId="43952" hidden="1"/>
    <cellStyle name="Ausgabe 2 10" xfId="43987" hidden="1"/>
    <cellStyle name="Ausgabe 2 10" xfId="44037" hidden="1"/>
    <cellStyle name="Ausgabe 2 10" xfId="44181" hidden="1"/>
    <cellStyle name="Ausgabe 2 10" xfId="44236" hidden="1"/>
    <cellStyle name="Ausgabe 2 10" xfId="44244" hidden="1"/>
    <cellStyle name="Ausgabe 2 10" xfId="44279" hidden="1"/>
    <cellStyle name="Ausgabe 2 10" xfId="44159" hidden="1"/>
    <cellStyle name="Ausgabe 2 10" xfId="44323" hidden="1"/>
    <cellStyle name="Ausgabe 2 10" xfId="44378" hidden="1"/>
    <cellStyle name="Ausgabe 2 10" xfId="44386" hidden="1"/>
    <cellStyle name="Ausgabe 2 10" xfId="44421" hidden="1"/>
    <cellStyle name="Ausgabe 2 10" xfId="40705" hidden="1"/>
    <cellStyle name="Ausgabe 2 10" xfId="44463" hidden="1"/>
    <cellStyle name="Ausgabe 2 10" xfId="44518" hidden="1"/>
    <cellStyle name="Ausgabe 2 10" xfId="44526" hidden="1"/>
    <cellStyle name="Ausgabe 2 10" xfId="44561" hidden="1"/>
    <cellStyle name="Ausgabe 2 10" xfId="44628" hidden="1"/>
    <cellStyle name="Ausgabe 2 10" xfId="44826" hidden="1"/>
    <cellStyle name="Ausgabe 2 10" xfId="44881" hidden="1"/>
    <cellStyle name="Ausgabe 2 10" xfId="44889" hidden="1"/>
    <cellStyle name="Ausgabe 2 10" xfId="44924" hidden="1"/>
    <cellStyle name="Ausgabe 2 10" xfId="44781" hidden="1"/>
    <cellStyle name="Ausgabe 2 10" xfId="44973" hidden="1"/>
    <cellStyle name="Ausgabe 2 10" xfId="45028" hidden="1"/>
    <cellStyle name="Ausgabe 2 10" xfId="45036" hidden="1"/>
    <cellStyle name="Ausgabe 2 10" xfId="45071" hidden="1"/>
    <cellStyle name="Ausgabe 2 10" xfId="44805" hidden="1"/>
    <cellStyle name="Ausgabe 2 10" xfId="45114" hidden="1"/>
    <cellStyle name="Ausgabe 2 10" xfId="45169" hidden="1"/>
    <cellStyle name="Ausgabe 2 10" xfId="45177" hidden="1"/>
    <cellStyle name="Ausgabe 2 10" xfId="45212" hidden="1"/>
    <cellStyle name="Ausgabe 2 10" xfId="45247" hidden="1"/>
    <cellStyle name="Ausgabe 2 10" xfId="45331" hidden="1"/>
    <cellStyle name="Ausgabe 2 10" xfId="45386" hidden="1"/>
    <cellStyle name="Ausgabe 2 10" xfId="45394" hidden="1"/>
    <cellStyle name="Ausgabe 2 10" xfId="45429" hidden="1"/>
    <cellStyle name="Ausgabe 2 10" xfId="45479" hidden="1"/>
    <cellStyle name="Ausgabe 2 10" xfId="45623" hidden="1"/>
    <cellStyle name="Ausgabe 2 10" xfId="45678" hidden="1"/>
    <cellStyle name="Ausgabe 2 10" xfId="45686" hidden="1"/>
    <cellStyle name="Ausgabe 2 10" xfId="45721" hidden="1"/>
    <cellStyle name="Ausgabe 2 10" xfId="45601" hidden="1"/>
    <cellStyle name="Ausgabe 2 10" xfId="45765" hidden="1"/>
    <cellStyle name="Ausgabe 2 10" xfId="45820" hidden="1"/>
    <cellStyle name="Ausgabe 2 10" xfId="45828" hidden="1"/>
    <cellStyle name="Ausgabe 2 10" xfId="45863" hidden="1"/>
    <cellStyle name="Ausgabe 2 10" xfId="45900" hidden="1"/>
    <cellStyle name="Ausgabe 2 10" xfId="46058" hidden="1"/>
    <cellStyle name="Ausgabe 2 10" xfId="46113" hidden="1"/>
    <cellStyle name="Ausgabe 2 10" xfId="46121" hidden="1"/>
    <cellStyle name="Ausgabe 2 10" xfId="46156" hidden="1"/>
    <cellStyle name="Ausgabe 2 10" xfId="46224" hidden="1"/>
    <cellStyle name="Ausgabe 2 10" xfId="46422" hidden="1"/>
    <cellStyle name="Ausgabe 2 10" xfId="46477" hidden="1"/>
    <cellStyle name="Ausgabe 2 10" xfId="46485" hidden="1"/>
    <cellStyle name="Ausgabe 2 10" xfId="46520" hidden="1"/>
    <cellStyle name="Ausgabe 2 10" xfId="46377" hidden="1"/>
    <cellStyle name="Ausgabe 2 10" xfId="46569" hidden="1"/>
    <cellStyle name="Ausgabe 2 10" xfId="46624" hidden="1"/>
    <cellStyle name="Ausgabe 2 10" xfId="46632" hidden="1"/>
    <cellStyle name="Ausgabe 2 10" xfId="46667" hidden="1"/>
    <cellStyle name="Ausgabe 2 10" xfId="46401" hidden="1"/>
    <cellStyle name="Ausgabe 2 10" xfId="46710" hidden="1"/>
    <cellStyle name="Ausgabe 2 10" xfId="46765" hidden="1"/>
    <cellStyle name="Ausgabe 2 10" xfId="46773" hidden="1"/>
    <cellStyle name="Ausgabe 2 10" xfId="46808" hidden="1"/>
    <cellStyle name="Ausgabe 2 10" xfId="46843" hidden="1"/>
    <cellStyle name="Ausgabe 2 10" xfId="46927" hidden="1"/>
    <cellStyle name="Ausgabe 2 10" xfId="46982" hidden="1"/>
    <cellStyle name="Ausgabe 2 10" xfId="46990" hidden="1"/>
    <cellStyle name="Ausgabe 2 10" xfId="47025" hidden="1"/>
    <cellStyle name="Ausgabe 2 10" xfId="47075" hidden="1"/>
    <cellStyle name="Ausgabe 2 10" xfId="47219" hidden="1"/>
    <cellStyle name="Ausgabe 2 10" xfId="47274" hidden="1"/>
    <cellStyle name="Ausgabe 2 10" xfId="47282" hidden="1"/>
    <cellStyle name="Ausgabe 2 10" xfId="47317" hidden="1"/>
    <cellStyle name="Ausgabe 2 10" xfId="47197" hidden="1"/>
    <cellStyle name="Ausgabe 2 10" xfId="47361" hidden="1"/>
    <cellStyle name="Ausgabe 2 10" xfId="47416" hidden="1"/>
    <cellStyle name="Ausgabe 2 10" xfId="47424" hidden="1"/>
    <cellStyle name="Ausgabe 2 10" xfId="47459" hidden="1"/>
    <cellStyle name="Ausgabe 2 10" xfId="46050" hidden="1"/>
    <cellStyle name="Ausgabe 2 10" xfId="47501" hidden="1"/>
    <cellStyle name="Ausgabe 2 10" xfId="47556" hidden="1"/>
    <cellStyle name="Ausgabe 2 10" xfId="47564" hidden="1"/>
    <cellStyle name="Ausgabe 2 10" xfId="47599" hidden="1"/>
    <cellStyle name="Ausgabe 2 10" xfId="47666" hidden="1"/>
    <cellStyle name="Ausgabe 2 10" xfId="47864" hidden="1"/>
    <cellStyle name="Ausgabe 2 10" xfId="47919" hidden="1"/>
    <cellStyle name="Ausgabe 2 10" xfId="47927" hidden="1"/>
    <cellStyle name="Ausgabe 2 10" xfId="47962" hidden="1"/>
    <cellStyle name="Ausgabe 2 10" xfId="47819" hidden="1"/>
    <cellStyle name="Ausgabe 2 10" xfId="48011" hidden="1"/>
    <cellStyle name="Ausgabe 2 10" xfId="48066" hidden="1"/>
    <cellStyle name="Ausgabe 2 10" xfId="48074" hidden="1"/>
    <cellStyle name="Ausgabe 2 10" xfId="48109" hidden="1"/>
    <cellStyle name="Ausgabe 2 10" xfId="47843" hidden="1"/>
    <cellStyle name="Ausgabe 2 10" xfId="48152" hidden="1"/>
    <cellStyle name="Ausgabe 2 10" xfId="48207" hidden="1"/>
    <cellStyle name="Ausgabe 2 10" xfId="48215" hidden="1"/>
    <cellStyle name="Ausgabe 2 10" xfId="48250" hidden="1"/>
    <cellStyle name="Ausgabe 2 10" xfId="48285" hidden="1"/>
    <cellStyle name="Ausgabe 2 10" xfId="48369" hidden="1"/>
    <cellStyle name="Ausgabe 2 10" xfId="48424" hidden="1"/>
    <cellStyle name="Ausgabe 2 10" xfId="48432" hidden="1"/>
    <cellStyle name="Ausgabe 2 10" xfId="48467" hidden="1"/>
    <cellStyle name="Ausgabe 2 10" xfId="48517" hidden="1"/>
    <cellStyle name="Ausgabe 2 10" xfId="48661" hidden="1"/>
    <cellStyle name="Ausgabe 2 10" xfId="48716" hidden="1"/>
    <cellStyle name="Ausgabe 2 10" xfId="48724" hidden="1"/>
    <cellStyle name="Ausgabe 2 10" xfId="48759" hidden="1"/>
    <cellStyle name="Ausgabe 2 10" xfId="48639" hidden="1"/>
    <cellStyle name="Ausgabe 2 10" xfId="48803" hidden="1"/>
    <cellStyle name="Ausgabe 2 10" xfId="48858" hidden="1"/>
    <cellStyle name="Ausgabe 2 10" xfId="48866" hidden="1"/>
    <cellStyle name="Ausgabe 2 10" xfId="48901" hidden="1"/>
    <cellStyle name="Ausgabe 2 10" xfId="48936" hidden="1"/>
    <cellStyle name="Ausgabe 2 10" xfId="49020" hidden="1"/>
    <cellStyle name="Ausgabe 2 10" xfId="49075" hidden="1"/>
    <cellStyle name="Ausgabe 2 10" xfId="49083" hidden="1"/>
    <cellStyle name="Ausgabe 2 10" xfId="49118" hidden="1"/>
    <cellStyle name="Ausgabe 2 10" xfId="49185" hidden="1"/>
    <cellStyle name="Ausgabe 2 10" xfId="49383" hidden="1"/>
    <cellStyle name="Ausgabe 2 10" xfId="49438" hidden="1"/>
    <cellStyle name="Ausgabe 2 10" xfId="49446" hidden="1"/>
    <cellStyle name="Ausgabe 2 10" xfId="49481" hidden="1"/>
    <cellStyle name="Ausgabe 2 10" xfId="49338" hidden="1"/>
    <cellStyle name="Ausgabe 2 10" xfId="49530" hidden="1"/>
    <cellStyle name="Ausgabe 2 10" xfId="49585" hidden="1"/>
    <cellStyle name="Ausgabe 2 10" xfId="49593" hidden="1"/>
    <cellStyle name="Ausgabe 2 10" xfId="49628" hidden="1"/>
    <cellStyle name="Ausgabe 2 10" xfId="49362" hidden="1"/>
    <cellStyle name="Ausgabe 2 10" xfId="49671" hidden="1"/>
    <cellStyle name="Ausgabe 2 10" xfId="49726" hidden="1"/>
    <cellStyle name="Ausgabe 2 10" xfId="49734" hidden="1"/>
    <cellStyle name="Ausgabe 2 10" xfId="49769" hidden="1"/>
    <cellStyle name="Ausgabe 2 10" xfId="49804" hidden="1"/>
    <cellStyle name="Ausgabe 2 10" xfId="49888" hidden="1"/>
    <cellStyle name="Ausgabe 2 10" xfId="49943" hidden="1"/>
    <cellStyle name="Ausgabe 2 10" xfId="49951" hidden="1"/>
    <cellStyle name="Ausgabe 2 10" xfId="49986" hidden="1"/>
    <cellStyle name="Ausgabe 2 10" xfId="50036" hidden="1"/>
    <cellStyle name="Ausgabe 2 10" xfId="50180" hidden="1"/>
    <cellStyle name="Ausgabe 2 10" xfId="50235" hidden="1"/>
    <cellStyle name="Ausgabe 2 10" xfId="50243" hidden="1"/>
    <cellStyle name="Ausgabe 2 10" xfId="50278" hidden="1"/>
    <cellStyle name="Ausgabe 2 10" xfId="50158" hidden="1"/>
    <cellStyle name="Ausgabe 2 10" xfId="50322" hidden="1"/>
    <cellStyle name="Ausgabe 2 10" xfId="50377" hidden="1"/>
    <cellStyle name="Ausgabe 2 10" xfId="50385" hidden="1"/>
    <cellStyle name="Ausgabe 2 10" xfId="50420" hidden="1"/>
    <cellStyle name="Ausgabe 2 10" xfId="50455" hidden="1"/>
    <cellStyle name="Ausgabe 2 10" xfId="50539" hidden="1"/>
    <cellStyle name="Ausgabe 2 10" xfId="50594" hidden="1"/>
    <cellStyle name="Ausgabe 2 10" xfId="50602" hidden="1"/>
    <cellStyle name="Ausgabe 2 10" xfId="50637" hidden="1"/>
    <cellStyle name="Ausgabe 2 10" xfId="50692" hidden="1"/>
    <cellStyle name="Ausgabe 2 10" xfId="50930" hidden="1"/>
    <cellStyle name="Ausgabe 2 10" xfId="50985" hidden="1"/>
    <cellStyle name="Ausgabe 2 10" xfId="50993" hidden="1"/>
    <cellStyle name="Ausgabe 2 10" xfId="51028" hidden="1"/>
    <cellStyle name="Ausgabe 2 10" xfId="51095" hidden="1"/>
    <cellStyle name="Ausgabe 2 10" xfId="51239" hidden="1"/>
    <cellStyle name="Ausgabe 2 10" xfId="51294" hidden="1"/>
    <cellStyle name="Ausgabe 2 10" xfId="51302" hidden="1"/>
    <cellStyle name="Ausgabe 2 10" xfId="51337" hidden="1"/>
    <cellStyle name="Ausgabe 2 10" xfId="51217" hidden="1"/>
    <cellStyle name="Ausgabe 2 10" xfId="51383" hidden="1"/>
    <cellStyle name="Ausgabe 2 10" xfId="51438" hidden="1"/>
    <cellStyle name="Ausgabe 2 10" xfId="51446" hidden="1"/>
    <cellStyle name="Ausgabe 2 10" xfId="51481" hidden="1"/>
    <cellStyle name="Ausgabe 2 10" xfId="50921" hidden="1"/>
    <cellStyle name="Ausgabe 2 10" xfId="51540" hidden="1"/>
    <cellStyle name="Ausgabe 2 10" xfId="51595" hidden="1"/>
    <cellStyle name="Ausgabe 2 10" xfId="51603" hidden="1"/>
    <cellStyle name="Ausgabe 2 10" xfId="51638" hidden="1"/>
    <cellStyle name="Ausgabe 2 10" xfId="51711" hidden="1"/>
    <cellStyle name="Ausgabe 2 10" xfId="51910" hidden="1"/>
    <cellStyle name="Ausgabe 2 10" xfId="51965" hidden="1"/>
    <cellStyle name="Ausgabe 2 10" xfId="51973" hidden="1"/>
    <cellStyle name="Ausgabe 2 10" xfId="52008" hidden="1"/>
    <cellStyle name="Ausgabe 2 10" xfId="51864" hidden="1"/>
    <cellStyle name="Ausgabe 2 10" xfId="52059" hidden="1"/>
    <cellStyle name="Ausgabe 2 10" xfId="52114" hidden="1"/>
    <cellStyle name="Ausgabe 2 10" xfId="52122" hidden="1"/>
    <cellStyle name="Ausgabe 2 10" xfId="52157" hidden="1"/>
    <cellStyle name="Ausgabe 2 10" xfId="51889" hidden="1"/>
    <cellStyle name="Ausgabe 2 10" xfId="52202" hidden="1"/>
    <cellStyle name="Ausgabe 2 10" xfId="52257" hidden="1"/>
    <cellStyle name="Ausgabe 2 10" xfId="52265" hidden="1"/>
    <cellStyle name="Ausgabe 2 10" xfId="52300" hidden="1"/>
    <cellStyle name="Ausgabe 2 10" xfId="52337" hidden="1"/>
    <cellStyle name="Ausgabe 2 10" xfId="52421" hidden="1"/>
    <cellStyle name="Ausgabe 2 10" xfId="52476" hidden="1"/>
    <cellStyle name="Ausgabe 2 10" xfId="52484" hidden="1"/>
    <cellStyle name="Ausgabe 2 10" xfId="52519" hidden="1"/>
    <cellStyle name="Ausgabe 2 10" xfId="52569" hidden="1"/>
    <cellStyle name="Ausgabe 2 10" xfId="52713" hidden="1"/>
    <cellStyle name="Ausgabe 2 10" xfId="52768" hidden="1"/>
    <cellStyle name="Ausgabe 2 10" xfId="52776" hidden="1"/>
    <cellStyle name="Ausgabe 2 10" xfId="52811" hidden="1"/>
    <cellStyle name="Ausgabe 2 10" xfId="52691" hidden="1"/>
    <cellStyle name="Ausgabe 2 10" xfId="52855" hidden="1"/>
    <cellStyle name="Ausgabe 2 10" xfId="52910" hidden="1"/>
    <cellStyle name="Ausgabe 2 10" xfId="52918" hidden="1"/>
    <cellStyle name="Ausgabe 2 10" xfId="52953" hidden="1"/>
    <cellStyle name="Ausgabe 2 10" xfId="51525" hidden="1"/>
    <cellStyle name="Ausgabe 2 10" xfId="52995" hidden="1"/>
    <cellStyle name="Ausgabe 2 10" xfId="53050" hidden="1"/>
    <cellStyle name="Ausgabe 2 10" xfId="53058" hidden="1"/>
    <cellStyle name="Ausgabe 2 10" xfId="53093" hidden="1"/>
    <cellStyle name="Ausgabe 2 10" xfId="53163" hidden="1"/>
    <cellStyle name="Ausgabe 2 10" xfId="53361" hidden="1"/>
    <cellStyle name="Ausgabe 2 10" xfId="53416" hidden="1"/>
    <cellStyle name="Ausgabe 2 10" xfId="53424" hidden="1"/>
    <cellStyle name="Ausgabe 2 10" xfId="53459" hidden="1"/>
    <cellStyle name="Ausgabe 2 10" xfId="53316" hidden="1"/>
    <cellStyle name="Ausgabe 2 10" xfId="53510" hidden="1"/>
    <cellStyle name="Ausgabe 2 10" xfId="53565" hidden="1"/>
    <cellStyle name="Ausgabe 2 10" xfId="53573" hidden="1"/>
    <cellStyle name="Ausgabe 2 10" xfId="53608" hidden="1"/>
    <cellStyle name="Ausgabe 2 10" xfId="53340" hidden="1"/>
    <cellStyle name="Ausgabe 2 10" xfId="53653" hidden="1"/>
    <cellStyle name="Ausgabe 2 10" xfId="53708" hidden="1"/>
    <cellStyle name="Ausgabe 2 10" xfId="53716" hidden="1"/>
    <cellStyle name="Ausgabe 2 10" xfId="53751" hidden="1"/>
    <cellStyle name="Ausgabe 2 10" xfId="53787" hidden="1"/>
    <cellStyle name="Ausgabe 2 10" xfId="53871" hidden="1"/>
    <cellStyle name="Ausgabe 2 10" xfId="53926" hidden="1"/>
    <cellStyle name="Ausgabe 2 10" xfId="53934" hidden="1"/>
    <cellStyle name="Ausgabe 2 10" xfId="53969" hidden="1"/>
    <cellStyle name="Ausgabe 2 10" xfId="54019" hidden="1"/>
    <cellStyle name="Ausgabe 2 10" xfId="54163" hidden="1"/>
    <cellStyle name="Ausgabe 2 10" xfId="54218" hidden="1"/>
    <cellStyle name="Ausgabe 2 10" xfId="54226" hidden="1"/>
    <cellStyle name="Ausgabe 2 10" xfId="54261" hidden="1"/>
    <cellStyle name="Ausgabe 2 10" xfId="54141" hidden="1"/>
    <cellStyle name="Ausgabe 2 10" xfId="54305" hidden="1"/>
    <cellStyle name="Ausgabe 2 10" xfId="54360" hidden="1"/>
    <cellStyle name="Ausgabe 2 10" xfId="54368" hidden="1"/>
    <cellStyle name="Ausgabe 2 10" xfId="54403" hidden="1"/>
    <cellStyle name="Ausgabe 2 10" xfId="50687" hidden="1"/>
    <cellStyle name="Ausgabe 2 10" xfId="54445" hidden="1"/>
    <cellStyle name="Ausgabe 2 10" xfId="54500" hidden="1"/>
    <cellStyle name="Ausgabe 2 10" xfId="54508" hidden="1"/>
    <cellStyle name="Ausgabe 2 10" xfId="54543" hidden="1"/>
    <cellStyle name="Ausgabe 2 10" xfId="54610" hidden="1"/>
    <cellStyle name="Ausgabe 2 10" xfId="54808" hidden="1"/>
    <cellStyle name="Ausgabe 2 10" xfId="54863" hidden="1"/>
    <cellStyle name="Ausgabe 2 10" xfId="54871" hidden="1"/>
    <cellStyle name="Ausgabe 2 10" xfId="54906" hidden="1"/>
    <cellStyle name="Ausgabe 2 10" xfId="54763" hidden="1"/>
    <cellStyle name="Ausgabe 2 10" xfId="54955" hidden="1"/>
    <cellStyle name="Ausgabe 2 10" xfId="55010" hidden="1"/>
    <cellStyle name="Ausgabe 2 10" xfId="55018" hidden="1"/>
    <cellStyle name="Ausgabe 2 10" xfId="55053" hidden="1"/>
    <cellStyle name="Ausgabe 2 10" xfId="54787" hidden="1"/>
    <cellStyle name="Ausgabe 2 10" xfId="55096" hidden="1"/>
    <cellStyle name="Ausgabe 2 10" xfId="55151" hidden="1"/>
    <cellStyle name="Ausgabe 2 10" xfId="55159" hidden="1"/>
    <cellStyle name="Ausgabe 2 10" xfId="55194" hidden="1"/>
    <cellStyle name="Ausgabe 2 10" xfId="55229" hidden="1"/>
    <cellStyle name="Ausgabe 2 10" xfId="55313" hidden="1"/>
    <cellStyle name="Ausgabe 2 10" xfId="55368" hidden="1"/>
    <cellStyle name="Ausgabe 2 10" xfId="55376" hidden="1"/>
    <cellStyle name="Ausgabe 2 10" xfId="55411" hidden="1"/>
    <cellStyle name="Ausgabe 2 10" xfId="55461" hidden="1"/>
    <cellStyle name="Ausgabe 2 10" xfId="55605" hidden="1"/>
    <cellStyle name="Ausgabe 2 10" xfId="55660" hidden="1"/>
    <cellStyle name="Ausgabe 2 10" xfId="55668" hidden="1"/>
    <cellStyle name="Ausgabe 2 10" xfId="55703" hidden="1"/>
    <cellStyle name="Ausgabe 2 10" xfId="55583" hidden="1"/>
    <cellStyle name="Ausgabe 2 10" xfId="55747" hidden="1"/>
    <cellStyle name="Ausgabe 2 10" xfId="55802" hidden="1"/>
    <cellStyle name="Ausgabe 2 10" xfId="55810" hidden="1"/>
    <cellStyle name="Ausgabe 2 10" xfId="55845" hidden="1"/>
    <cellStyle name="Ausgabe 2 10" xfId="55882" hidden="1"/>
    <cellStyle name="Ausgabe 2 10" xfId="56040" hidden="1"/>
    <cellStyle name="Ausgabe 2 10" xfId="56095" hidden="1"/>
    <cellStyle name="Ausgabe 2 10" xfId="56103" hidden="1"/>
    <cellStyle name="Ausgabe 2 10" xfId="56138" hidden="1"/>
    <cellStyle name="Ausgabe 2 10" xfId="56206" hidden="1"/>
    <cellStyle name="Ausgabe 2 10" xfId="56404" hidden="1"/>
    <cellStyle name="Ausgabe 2 10" xfId="56459" hidden="1"/>
    <cellStyle name="Ausgabe 2 10" xfId="56467" hidden="1"/>
    <cellStyle name="Ausgabe 2 10" xfId="56502" hidden="1"/>
    <cellStyle name="Ausgabe 2 10" xfId="56359" hidden="1"/>
    <cellStyle name="Ausgabe 2 10" xfId="56551" hidden="1"/>
    <cellStyle name="Ausgabe 2 10" xfId="56606" hidden="1"/>
    <cellStyle name="Ausgabe 2 10" xfId="56614" hidden="1"/>
    <cellStyle name="Ausgabe 2 10" xfId="56649" hidden="1"/>
    <cellStyle name="Ausgabe 2 10" xfId="56383" hidden="1"/>
    <cellStyle name="Ausgabe 2 10" xfId="56692" hidden="1"/>
    <cellStyle name="Ausgabe 2 10" xfId="56747" hidden="1"/>
    <cellStyle name="Ausgabe 2 10" xfId="56755" hidden="1"/>
    <cellStyle name="Ausgabe 2 10" xfId="56790" hidden="1"/>
    <cellStyle name="Ausgabe 2 10" xfId="56825" hidden="1"/>
    <cellStyle name="Ausgabe 2 10" xfId="56909" hidden="1"/>
    <cellStyle name="Ausgabe 2 10" xfId="56964" hidden="1"/>
    <cellStyle name="Ausgabe 2 10" xfId="56972" hidden="1"/>
    <cellStyle name="Ausgabe 2 10" xfId="57007" hidden="1"/>
    <cellStyle name="Ausgabe 2 10" xfId="57057" hidden="1"/>
    <cellStyle name="Ausgabe 2 10" xfId="57201" hidden="1"/>
    <cellStyle name="Ausgabe 2 10" xfId="57256" hidden="1"/>
    <cellStyle name="Ausgabe 2 10" xfId="57264" hidden="1"/>
    <cellStyle name="Ausgabe 2 10" xfId="57299" hidden="1"/>
    <cellStyle name="Ausgabe 2 10" xfId="57179" hidden="1"/>
    <cellStyle name="Ausgabe 2 10" xfId="57343" hidden="1"/>
    <cellStyle name="Ausgabe 2 10" xfId="57398" hidden="1"/>
    <cellStyle name="Ausgabe 2 10" xfId="57406" hidden="1"/>
    <cellStyle name="Ausgabe 2 10" xfId="57441" hidden="1"/>
    <cellStyle name="Ausgabe 2 10" xfId="56032" hidden="1"/>
    <cellStyle name="Ausgabe 2 10" xfId="57483" hidden="1"/>
    <cellStyle name="Ausgabe 2 10" xfId="57538" hidden="1"/>
    <cellStyle name="Ausgabe 2 10" xfId="57546" hidden="1"/>
    <cellStyle name="Ausgabe 2 10" xfId="57581" hidden="1"/>
    <cellStyle name="Ausgabe 2 10" xfId="57648" hidden="1"/>
    <cellStyle name="Ausgabe 2 10" xfId="57846" hidden="1"/>
    <cellStyle name="Ausgabe 2 10" xfId="57901" hidden="1"/>
    <cellStyle name="Ausgabe 2 10" xfId="57909" hidden="1"/>
    <cellStyle name="Ausgabe 2 10" xfId="57944" hidden="1"/>
    <cellStyle name="Ausgabe 2 10" xfId="57801" hidden="1"/>
    <cellStyle name="Ausgabe 2 10" xfId="57993" hidden="1"/>
    <cellStyle name="Ausgabe 2 10" xfId="58048" hidden="1"/>
    <cellStyle name="Ausgabe 2 10" xfId="58056" hidden="1"/>
    <cellStyle name="Ausgabe 2 10" xfId="58091" hidden="1"/>
    <cellStyle name="Ausgabe 2 10" xfId="57825" hidden="1"/>
    <cellStyle name="Ausgabe 2 10" xfId="58134" hidden="1"/>
    <cellStyle name="Ausgabe 2 10" xfId="58189" hidden="1"/>
    <cellStyle name="Ausgabe 2 10" xfId="58197" hidden="1"/>
    <cellStyle name="Ausgabe 2 10" xfId="58232" hidden="1"/>
    <cellStyle name="Ausgabe 2 10" xfId="58267" hidden="1"/>
    <cellStyle name="Ausgabe 2 10" xfId="58351" hidden="1"/>
    <cellStyle name="Ausgabe 2 10" xfId="58406" hidden="1"/>
    <cellStyle name="Ausgabe 2 10" xfId="58414" hidden="1"/>
    <cellStyle name="Ausgabe 2 10" xfId="58449" hidden="1"/>
    <cellStyle name="Ausgabe 2 10" xfId="58499" hidden="1"/>
    <cellStyle name="Ausgabe 2 10" xfId="58643" hidden="1"/>
    <cellStyle name="Ausgabe 2 10" xfId="58698" hidden="1"/>
    <cellStyle name="Ausgabe 2 10" xfId="58706" hidden="1"/>
    <cellStyle name="Ausgabe 2 10" xfId="58741" hidden="1"/>
    <cellStyle name="Ausgabe 2 10" xfId="58621" hidden="1"/>
    <cellStyle name="Ausgabe 2 10" xfId="58785" hidden="1"/>
    <cellStyle name="Ausgabe 2 10" xfId="58840" hidden="1"/>
    <cellStyle name="Ausgabe 2 10" xfId="58848" hidden="1"/>
    <cellStyle name="Ausgabe 2 10" xfId="58883" hidden="1"/>
    <cellStyle name="Ausgabe 2 10" xfId="695"/>
    <cellStyle name="Ausgabe 2 11" xfId="126" hidden="1"/>
    <cellStyle name="Ausgabe 2 11" xfId="532" hidden="1"/>
    <cellStyle name="Ausgabe 2 11" xfId="585" hidden="1"/>
    <cellStyle name="Ausgabe 2 11" xfId="595" hidden="1"/>
    <cellStyle name="Ausgabe 2 11" xfId="630" hidden="1"/>
    <cellStyle name="Ausgabe 2 11" xfId="742" hidden="1"/>
    <cellStyle name="Ausgabe 2 11" xfId="940" hidden="1"/>
    <cellStyle name="Ausgabe 2 11" xfId="993" hidden="1"/>
    <cellStyle name="Ausgabe 2 11" xfId="1003" hidden="1"/>
    <cellStyle name="Ausgabe 2 11" xfId="1038" hidden="1"/>
    <cellStyle name="Ausgabe 2 11" xfId="893" hidden="1"/>
    <cellStyle name="Ausgabe 2 11" xfId="1087" hidden="1"/>
    <cellStyle name="Ausgabe 2 11" xfId="1140" hidden="1"/>
    <cellStyle name="Ausgabe 2 11" xfId="1150" hidden="1"/>
    <cellStyle name="Ausgabe 2 11" xfId="1185" hidden="1"/>
    <cellStyle name="Ausgabe 2 11" xfId="927" hidden="1"/>
    <cellStyle name="Ausgabe 2 11" xfId="1228" hidden="1"/>
    <cellStyle name="Ausgabe 2 11" xfId="1281" hidden="1"/>
    <cellStyle name="Ausgabe 2 11" xfId="1291" hidden="1"/>
    <cellStyle name="Ausgabe 2 11" xfId="1326" hidden="1"/>
    <cellStyle name="Ausgabe 2 11" xfId="1361" hidden="1"/>
    <cellStyle name="Ausgabe 2 11" xfId="1445" hidden="1"/>
    <cellStyle name="Ausgabe 2 11" xfId="1498" hidden="1"/>
    <cellStyle name="Ausgabe 2 11" xfId="1508" hidden="1"/>
    <cellStyle name="Ausgabe 2 11" xfId="1543" hidden="1"/>
    <cellStyle name="Ausgabe 2 11" xfId="1593" hidden="1"/>
    <cellStyle name="Ausgabe 2 11" xfId="1737" hidden="1"/>
    <cellStyle name="Ausgabe 2 11" xfId="1790" hidden="1"/>
    <cellStyle name="Ausgabe 2 11" xfId="1800" hidden="1"/>
    <cellStyle name="Ausgabe 2 11" xfId="1835" hidden="1"/>
    <cellStyle name="Ausgabe 2 11" xfId="1713" hidden="1"/>
    <cellStyle name="Ausgabe 2 11" xfId="1879" hidden="1"/>
    <cellStyle name="Ausgabe 2 11" xfId="1932" hidden="1"/>
    <cellStyle name="Ausgabe 2 11" xfId="1942" hidden="1"/>
    <cellStyle name="Ausgabe 2 11" xfId="1977" hidden="1"/>
    <cellStyle name="Ausgabe 2 11" xfId="2049" hidden="1"/>
    <cellStyle name="Ausgabe 2 11" xfId="2410" hidden="1"/>
    <cellStyle name="Ausgabe 2 11" xfId="2463" hidden="1"/>
    <cellStyle name="Ausgabe 2 11" xfId="2473" hidden="1"/>
    <cellStyle name="Ausgabe 2 11" xfId="2508" hidden="1"/>
    <cellStyle name="Ausgabe 2 11" xfId="2612" hidden="1"/>
    <cellStyle name="Ausgabe 2 11" xfId="2810" hidden="1"/>
    <cellStyle name="Ausgabe 2 11" xfId="2863" hidden="1"/>
    <cellStyle name="Ausgabe 2 11" xfId="2873" hidden="1"/>
    <cellStyle name="Ausgabe 2 11" xfId="2908" hidden="1"/>
    <cellStyle name="Ausgabe 2 11" xfId="2763" hidden="1"/>
    <cellStyle name="Ausgabe 2 11" xfId="2957" hidden="1"/>
    <cellStyle name="Ausgabe 2 11" xfId="3010" hidden="1"/>
    <cellStyle name="Ausgabe 2 11" xfId="3020" hidden="1"/>
    <cellStyle name="Ausgabe 2 11" xfId="3055" hidden="1"/>
    <cellStyle name="Ausgabe 2 11" xfId="2797" hidden="1"/>
    <cellStyle name="Ausgabe 2 11" xfId="3098" hidden="1"/>
    <cellStyle name="Ausgabe 2 11" xfId="3151" hidden="1"/>
    <cellStyle name="Ausgabe 2 11" xfId="3161" hidden="1"/>
    <cellStyle name="Ausgabe 2 11" xfId="3196" hidden="1"/>
    <cellStyle name="Ausgabe 2 11" xfId="3231" hidden="1"/>
    <cellStyle name="Ausgabe 2 11" xfId="3315" hidden="1"/>
    <cellStyle name="Ausgabe 2 11" xfId="3368" hidden="1"/>
    <cellStyle name="Ausgabe 2 11" xfId="3378" hidden="1"/>
    <cellStyle name="Ausgabe 2 11" xfId="3413" hidden="1"/>
    <cellStyle name="Ausgabe 2 11" xfId="3463" hidden="1"/>
    <cellStyle name="Ausgabe 2 11" xfId="3607" hidden="1"/>
    <cellStyle name="Ausgabe 2 11" xfId="3660" hidden="1"/>
    <cellStyle name="Ausgabe 2 11" xfId="3670" hidden="1"/>
    <cellStyle name="Ausgabe 2 11" xfId="3705" hidden="1"/>
    <cellStyle name="Ausgabe 2 11" xfId="3583" hidden="1"/>
    <cellStyle name="Ausgabe 2 11" xfId="3749" hidden="1"/>
    <cellStyle name="Ausgabe 2 11" xfId="3802" hidden="1"/>
    <cellStyle name="Ausgabe 2 11" xfId="3812" hidden="1"/>
    <cellStyle name="Ausgabe 2 11" xfId="3847" hidden="1"/>
    <cellStyle name="Ausgabe 2 11" xfId="2385" hidden="1"/>
    <cellStyle name="Ausgabe 2 11" xfId="3916" hidden="1"/>
    <cellStyle name="Ausgabe 2 11" xfId="3969" hidden="1"/>
    <cellStyle name="Ausgabe 2 11" xfId="3979" hidden="1"/>
    <cellStyle name="Ausgabe 2 11" xfId="4014" hidden="1"/>
    <cellStyle name="Ausgabe 2 11" xfId="4118" hidden="1"/>
    <cellStyle name="Ausgabe 2 11" xfId="4316" hidden="1"/>
    <cellStyle name="Ausgabe 2 11" xfId="4369" hidden="1"/>
    <cellStyle name="Ausgabe 2 11" xfId="4379" hidden="1"/>
    <cellStyle name="Ausgabe 2 11" xfId="4414" hidden="1"/>
    <cellStyle name="Ausgabe 2 11" xfId="4269" hidden="1"/>
    <cellStyle name="Ausgabe 2 11" xfId="4463" hidden="1"/>
    <cellStyle name="Ausgabe 2 11" xfId="4516" hidden="1"/>
    <cellStyle name="Ausgabe 2 11" xfId="4526" hidden="1"/>
    <cellStyle name="Ausgabe 2 11" xfId="4561" hidden="1"/>
    <cellStyle name="Ausgabe 2 11" xfId="4303" hidden="1"/>
    <cellStyle name="Ausgabe 2 11" xfId="4604" hidden="1"/>
    <cellStyle name="Ausgabe 2 11" xfId="4657" hidden="1"/>
    <cellStyle name="Ausgabe 2 11" xfId="4667" hidden="1"/>
    <cellStyle name="Ausgabe 2 11" xfId="4702" hidden="1"/>
    <cellStyle name="Ausgabe 2 11" xfId="4737" hidden="1"/>
    <cellStyle name="Ausgabe 2 11" xfId="4821" hidden="1"/>
    <cellStyle name="Ausgabe 2 11" xfId="4874" hidden="1"/>
    <cellStyle name="Ausgabe 2 11" xfId="4884" hidden="1"/>
    <cellStyle name="Ausgabe 2 11" xfId="4919" hidden="1"/>
    <cellStyle name="Ausgabe 2 11" xfId="4969" hidden="1"/>
    <cellStyle name="Ausgabe 2 11" xfId="5113" hidden="1"/>
    <cellStyle name="Ausgabe 2 11" xfId="5166" hidden="1"/>
    <cellStyle name="Ausgabe 2 11" xfId="5176" hidden="1"/>
    <cellStyle name="Ausgabe 2 11" xfId="5211" hidden="1"/>
    <cellStyle name="Ausgabe 2 11" xfId="5089" hidden="1"/>
    <cellStyle name="Ausgabe 2 11" xfId="5255" hidden="1"/>
    <cellStyle name="Ausgabe 2 11" xfId="5308" hidden="1"/>
    <cellStyle name="Ausgabe 2 11" xfId="5318" hidden="1"/>
    <cellStyle name="Ausgabe 2 11" xfId="5353" hidden="1"/>
    <cellStyle name="Ausgabe 2 11" xfId="3892" hidden="1"/>
    <cellStyle name="Ausgabe 2 11" xfId="5421" hidden="1"/>
    <cellStyle name="Ausgabe 2 11" xfId="5474" hidden="1"/>
    <cellStyle name="Ausgabe 2 11" xfId="5484" hidden="1"/>
    <cellStyle name="Ausgabe 2 11" xfId="5519" hidden="1"/>
    <cellStyle name="Ausgabe 2 11" xfId="5622" hidden="1"/>
    <cellStyle name="Ausgabe 2 11" xfId="5820" hidden="1"/>
    <cellStyle name="Ausgabe 2 11" xfId="5873" hidden="1"/>
    <cellStyle name="Ausgabe 2 11" xfId="5883" hidden="1"/>
    <cellStyle name="Ausgabe 2 11" xfId="5918" hidden="1"/>
    <cellStyle name="Ausgabe 2 11" xfId="5773" hidden="1"/>
    <cellStyle name="Ausgabe 2 11" xfId="5967" hidden="1"/>
    <cellStyle name="Ausgabe 2 11" xfId="6020" hidden="1"/>
    <cellStyle name="Ausgabe 2 11" xfId="6030" hidden="1"/>
    <cellStyle name="Ausgabe 2 11" xfId="6065" hidden="1"/>
    <cellStyle name="Ausgabe 2 11" xfId="5807" hidden="1"/>
    <cellStyle name="Ausgabe 2 11" xfId="6108" hidden="1"/>
    <cellStyle name="Ausgabe 2 11" xfId="6161" hidden="1"/>
    <cellStyle name="Ausgabe 2 11" xfId="6171" hidden="1"/>
    <cellStyle name="Ausgabe 2 11" xfId="6206" hidden="1"/>
    <cellStyle name="Ausgabe 2 11" xfId="6241" hidden="1"/>
    <cellStyle name="Ausgabe 2 11" xfId="6325" hidden="1"/>
    <cellStyle name="Ausgabe 2 11" xfId="6378" hidden="1"/>
    <cellStyle name="Ausgabe 2 11" xfId="6388" hidden="1"/>
    <cellStyle name="Ausgabe 2 11" xfId="6423" hidden="1"/>
    <cellStyle name="Ausgabe 2 11" xfId="6473" hidden="1"/>
    <cellStyle name="Ausgabe 2 11" xfId="6617" hidden="1"/>
    <cellStyle name="Ausgabe 2 11" xfId="6670" hidden="1"/>
    <cellStyle name="Ausgabe 2 11" xfId="6680" hidden="1"/>
    <cellStyle name="Ausgabe 2 11" xfId="6715" hidden="1"/>
    <cellStyle name="Ausgabe 2 11" xfId="6593" hidden="1"/>
    <cellStyle name="Ausgabe 2 11" xfId="6759" hidden="1"/>
    <cellStyle name="Ausgabe 2 11" xfId="6812" hidden="1"/>
    <cellStyle name="Ausgabe 2 11" xfId="6822" hidden="1"/>
    <cellStyle name="Ausgabe 2 11" xfId="6857" hidden="1"/>
    <cellStyle name="Ausgabe 2 11" xfId="5398" hidden="1"/>
    <cellStyle name="Ausgabe 2 11" xfId="6923" hidden="1"/>
    <cellStyle name="Ausgabe 2 11" xfId="6976" hidden="1"/>
    <cellStyle name="Ausgabe 2 11" xfId="6986" hidden="1"/>
    <cellStyle name="Ausgabe 2 11" xfId="7021" hidden="1"/>
    <cellStyle name="Ausgabe 2 11" xfId="7120" hidden="1"/>
    <cellStyle name="Ausgabe 2 11" xfId="7318" hidden="1"/>
    <cellStyle name="Ausgabe 2 11" xfId="7371" hidden="1"/>
    <cellStyle name="Ausgabe 2 11" xfId="7381" hidden="1"/>
    <cellStyle name="Ausgabe 2 11" xfId="7416" hidden="1"/>
    <cellStyle name="Ausgabe 2 11" xfId="7271" hidden="1"/>
    <cellStyle name="Ausgabe 2 11" xfId="7465" hidden="1"/>
    <cellStyle name="Ausgabe 2 11" xfId="7518" hidden="1"/>
    <cellStyle name="Ausgabe 2 11" xfId="7528" hidden="1"/>
    <cellStyle name="Ausgabe 2 11" xfId="7563" hidden="1"/>
    <cellStyle name="Ausgabe 2 11" xfId="7305" hidden="1"/>
    <cellStyle name="Ausgabe 2 11" xfId="7606" hidden="1"/>
    <cellStyle name="Ausgabe 2 11" xfId="7659" hidden="1"/>
    <cellStyle name="Ausgabe 2 11" xfId="7669" hidden="1"/>
    <cellStyle name="Ausgabe 2 11" xfId="7704" hidden="1"/>
    <cellStyle name="Ausgabe 2 11" xfId="7739" hidden="1"/>
    <cellStyle name="Ausgabe 2 11" xfId="7823" hidden="1"/>
    <cellStyle name="Ausgabe 2 11" xfId="7876" hidden="1"/>
    <cellStyle name="Ausgabe 2 11" xfId="7886" hidden="1"/>
    <cellStyle name="Ausgabe 2 11" xfId="7921" hidden="1"/>
    <cellStyle name="Ausgabe 2 11" xfId="7971" hidden="1"/>
    <cellStyle name="Ausgabe 2 11" xfId="8115" hidden="1"/>
    <cellStyle name="Ausgabe 2 11" xfId="8168" hidden="1"/>
    <cellStyle name="Ausgabe 2 11" xfId="8178" hidden="1"/>
    <cellStyle name="Ausgabe 2 11" xfId="8213" hidden="1"/>
    <cellStyle name="Ausgabe 2 11" xfId="8091" hidden="1"/>
    <cellStyle name="Ausgabe 2 11" xfId="8257" hidden="1"/>
    <cellStyle name="Ausgabe 2 11" xfId="8310" hidden="1"/>
    <cellStyle name="Ausgabe 2 11" xfId="8320" hidden="1"/>
    <cellStyle name="Ausgabe 2 11" xfId="8355" hidden="1"/>
    <cellStyle name="Ausgabe 2 11" xfId="6902" hidden="1"/>
    <cellStyle name="Ausgabe 2 11" xfId="8418" hidden="1"/>
    <cellStyle name="Ausgabe 2 11" xfId="8471" hidden="1"/>
    <cellStyle name="Ausgabe 2 11" xfId="8481" hidden="1"/>
    <cellStyle name="Ausgabe 2 11" xfId="8516" hidden="1"/>
    <cellStyle name="Ausgabe 2 11" xfId="8613" hidden="1"/>
    <cellStyle name="Ausgabe 2 11" xfId="8811" hidden="1"/>
    <cellStyle name="Ausgabe 2 11" xfId="8864" hidden="1"/>
    <cellStyle name="Ausgabe 2 11" xfId="8874" hidden="1"/>
    <cellStyle name="Ausgabe 2 11" xfId="8909" hidden="1"/>
    <cellStyle name="Ausgabe 2 11" xfId="8764" hidden="1"/>
    <cellStyle name="Ausgabe 2 11" xfId="8958" hidden="1"/>
    <cellStyle name="Ausgabe 2 11" xfId="9011" hidden="1"/>
    <cellStyle name="Ausgabe 2 11" xfId="9021" hidden="1"/>
    <cellStyle name="Ausgabe 2 11" xfId="9056" hidden="1"/>
    <cellStyle name="Ausgabe 2 11" xfId="8798" hidden="1"/>
    <cellStyle name="Ausgabe 2 11" xfId="9099" hidden="1"/>
    <cellStyle name="Ausgabe 2 11" xfId="9152" hidden="1"/>
    <cellStyle name="Ausgabe 2 11" xfId="9162" hidden="1"/>
    <cellStyle name="Ausgabe 2 11" xfId="9197" hidden="1"/>
    <cellStyle name="Ausgabe 2 11" xfId="9232" hidden="1"/>
    <cellStyle name="Ausgabe 2 11" xfId="9316" hidden="1"/>
    <cellStyle name="Ausgabe 2 11" xfId="9369" hidden="1"/>
    <cellStyle name="Ausgabe 2 11" xfId="9379" hidden="1"/>
    <cellStyle name="Ausgabe 2 11" xfId="9414" hidden="1"/>
    <cellStyle name="Ausgabe 2 11" xfId="9464" hidden="1"/>
    <cellStyle name="Ausgabe 2 11" xfId="9608" hidden="1"/>
    <cellStyle name="Ausgabe 2 11" xfId="9661" hidden="1"/>
    <cellStyle name="Ausgabe 2 11" xfId="9671" hidden="1"/>
    <cellStyle name="Ausgabe 2 11" xfId="9706" hidden="1"/>
    <cellStyle name="Ausgabe 2 11" xfId="9584" hidden="1"/>
    <cellStyle name="Ausgabe 2 11" xfId="9750" hidden="1"/>
    <cellStyle name="Ausgabe 2 11" xfId="9803" hidden="1"/>
    <cellStyle name="Ausgabe 2 11" xfId="9813" hidden="1"/>
    <cellStyle name="Ausgabe 2 11" xfId="9848" hidden="1"/>
    <cellStyle name="Ausgabe 2 11" xfId="8400" hidden="1"/>
    <cellStyle name="Ausgabe 2 11" xfId="9909" hidden="1"/>
    <cellStyle name="Ausgabe 2 11" xfId="9962" hidden="1"/>
    <cellStyle name="Ausgabe 2 11" xfId="9972" hidden="1"/>
    <cellStyle name="Ausgabe 2 11" xfId="10007" hidden="1"/>
    <cellStyle name="Ausgabe 2 11" xfId="10099" hidden="1"/>
    <cellStyle name="Ausgabe 2 11" xfId="10297" hidden="1"/>
    <cellStyle name="Ausgabe 2 11" xfId="10350" hidden="1"/>
    <cellStyle name="Ausgabe 2 11" xfId="10360" hidden="1"/>
    <cellStyle name="Ausgabe 2 11" xfId="10395" hidden="1"/>
    <cellStyle name="Ausgabe 2 11" xfId="10250" hidden="1"/>
    <cellStyle name="Ausgabe 2 11" xfId="10444" hidden="1"/>
    <cellStyle name="Ausgabe 2 11" xfId="10497" hidden="1"/>
    <cellStyle name="Ausgabe 2 11" xfId="10507" hidden="1"/>
    <cellStyle name="Ausgabe 2 11" xfId="10542" hidden="1"/>
    <cellStyle name="Ausgabe 2 11" xfId="10284" hidden="1"/>
    <cellStyle name="Ausgabe 2 11" xfId="10585" hidden="1"/>
    <cellStyle name="Ausgabe 2 11" xfId="10638" hidden="1"/>
    <cellStyle name="Ausgabe 2 11" xfId="10648" hidden="1"/>
    <cellStyle name="Ausgabe 2 11" xfId="10683" hidden="1"/>
    <cellStyle name="Ausgabe 2 11" xfId="10718" hidden="1"/>
    <cellStyle name="Ausgabe 2 11" xfId="10802" hidden="1"/>
    <cellStyle name="Ausgabe 2 11" xfId="10855" hidden="1"/>
    <cellStyle name="Ausgabe 2 11" xfId="10865" hidden="1"/>
    <cellStyle name="Ausgabe 2 11" xfId="10900" hidden="1"/>
    <cellStyle name="Ausgabe 2 11" xfId="10950" hidden="1"/>
    <cellStyle name="Ausgabe 2 11" xfId="11094" hidden="1"/>
    <cellStyle name="Ausgabe 2 11" xfId="11147" hidden="1"/>
    <cellStyle name="Ausgabe 2 11" xfId="11157" hidden="1"/>
    <cellStyle name="Ausgabe 2 11" xfId="11192" hidden="1"/>
    <cellStyle name="Ausgabe 2 11" xfId="11070" hidden="1"/>
    <cellStyle name="Ausgabe 2 11" xfId="11236" hidden="1"/>
    <cellStyle name="Ausgabe 2 11" xfId="11289" hidden="1"/>
    <cellStyle name="Ausgabe 2 11" xfId="11299" hidden="1"/>
    <cellStyle name="Ausgabe 2 11" xfId="11334" hidden="1"/>
    <cellStyle name="Ausgabe 2 11" xfId="9893" hidden="1"/>
    <cellStyle name="Ausgabe 2 11" xfId="11392" hidden="1"/>
    <cellStyle name="Ausgabe 2 11" xfId="11445" hidden="1"/>
    <cellStyle name="Ausgabe 2 11" xfId="11455" hidden="1"/>
    <cellStyle name="Ausgabe 2 11" xfId="11490" hidden="1"/>
    <cellStyle name="Ausgabe 2 11" xfId="11579" hidden="1"/>
    <cellStyle name="Ausgabe 2 11" xfId="11777" hidden="1"/>
    <cellStyle name="Ausgabe 2 11" xfId="11830" hidden="1"/>
    <cellStyle name="Ausgabe 2 11" xfId="11840" hidden="1"/>
    <cellStyle name="Ausgabe 2 11" xfId="11875" hidden="1"/>
    <cellStyle name="Ausgabe 2 11" xfId="11730" hidden="1"/>
    <cellStyle name="Ausgabe 2 11" xfId="11924" hidden="1"/>
    <cellStyle name="Ausgabe 2 11" xfId="11977" hidden="1"/>
    <cellStyle name="Ausgabe 2 11" xfId="11987" hidden="1"/>
    <cellStyle name="Ausgabe 2 11" xfId="12022" hidden="1"/>
    <cellStyle name="Ausgabe 2 11" xfId="11764" hidden="1"/>
    <cellStyle name="Ausgabe 2 11" xfId="12065" hidden="1"/>
    <cellStyle name="Ausgabe 2 11" xfId="12118" hidden="1"/>
    <cellStyle name="Ausgabe 2 11" xfId="12128" hidden="1"/>
    <cellStyle name="Ausgabe 2 11" xfId="12163" hidden="1"/>
    <cellStyle name="Ausgabe 2 11" xfId="12198" hidden="1"/>
    <cellStyle name="Ausgabe 2 11" xfId="12282" hidden="1"/>
    <cellStyle name="Ausgabe 2 11" xfId="12335" hidden="1"/>
    <cellStyle name="Ausgabe 2 11" xfId="12345" hidden="1"/>
    <cellStyle name="Ausgabe 2 11" xfId="12380" hidden="1"/>
    <cellStyle name="Ausgabe 2 11" xfId="12430" hidden="1"/>
    <cellStyle name="Ausgabe 2 11" xfId="12574" hidden="1"/>
    <cellStyle name="Ausgabe 2 11" xfId="12627" hidden="1"/>
    <cellStyle name="Ausgabe 2 11" xfId="12637" hidden="1"/>
    <cellStyle name="Ausgabe 2 11" xfId="12672" hidden="1"/>
    <cellStyle name="Ausgabe 2 11" xfId="12550" hidden="1"/>
    <cellStyle name="Ausgabe 2 11" xfId="12716" hidden="1"/>
    <cellStyle name="Ausgabe 2 11" xfId="12769" hidden="1"/>
    <cellStyle name="Ausgabe 2 11" xfId="12779" hidden="1"/>
    <cellStyle name="Ausgabe 2 11" xfId="12814" hidden="1"/>
    <cellStyle name="Ausgabe 2 11" xfId="11379" hidden="1"/>
    <cellStyle name="Ausgabe 2 11" xfId="12871" hidden="1"/>
    <cellStyle name="Ausgabe 2 11" xfId="12924" hidden="1"/>
    <cellStyle name="Ausgabe 2 11" xfId="12934" hidden="1"/>
    <cellStyle name="Ausgabe 2 11" xfId="12969" hidden="1"/>
    <cellStyle name="Ausgabe 2 11" xfId="13050" hidden="1"/>
    <cellStyle name="Ausgabe 2 11" xfId="13248" hidden="1"/>
    <cellStyle name="Ausgabe 2 11" xfId="13301" hidden="1"/>
    <cellStyle name="Ausgabe 2 11" xfId="13311" hidden="1"/>
    <cellStyle name="Ausgabe 2 11" xfId="13346" hidden="1"/>
    <cellStyle name="Ausgabe 2 11" xfId="13201" hidden="1"/>
    <cellStyle name="Ausgabe 2 11" xfId="13395" hidden="1"/>
    <cellStyle name="Ausgabe 2 11" xfId="13448" hidden="1"/>
    <cellStyle name="Ausgabe 2 11" xfId="13458" hidden="1"/>
    <cellStyle name="Ausgabe 2 11" xfId="13493" hidden="1"/>
    <cellStyle name="Ausgabe 2 11" xfId="13235" hidden="1"/>
    <cellStyle name="Ausgabe 2 11" xfId="13536" hidden="1"/>
    <cellStyle name="Ausgabe 2 11" xfId="13589" hidden="1"/>
    <cellStyle name="Ausgabe 2 11" xfId="13599" hidden="1"/>
    <cellStyle name="Ausgabe 2 11" xfId="13634" hidden="1"/>
    <cellStyle name="Ausgabe 2 11" xfId="13669" hidden="1"/>
    <cellStyle name="Ausgabe 2 11" xfId="13753" hidden="1"/>
    <cellStyle name="Ausgabe 2 11" xfId="13806" hidden="1"/>
    <cellStyle name="Ausgabe 2 11" xfId="13816" hidden="1"/>
    <cellStyle name="Ausgabe 2 11" xfId="13851" hidden="1"/>
    <cellStyle name="Ausgabe 2 11" xfId="13901" hidden="1"/>
    <cellStyle name="Ausgabe 2 11" xfId="14045" hidden="1"/>
    <cellStyle name="Ausgabe 2 11" xfId="14098" hidden="1"/>
    <cellStyle name="Ausgabe 2 11" xfId="14108" hidden="1"/>
    <cellStyle name="Ausgabe 2 11" xfId="14143" hidden="1"/>
    <cellStyle name="Ausgabe 2 11" xfId="14021" hidden="1"/>
    <cellStyle name="Ausgabe 2 11" xfId="14187" hidden="1"/>
    <cellStyle name="Ausgabe 2 11" xfId="14240" hidden="1"/>
    <cellStyle name="Ausgabe 2 11" xfId="14250" hidden="1"/>
    <cellStyle name="Ausgabe 2 11" xfId="14285" hidden="1"/>
    <cellStyle name="Ausgabe 2 11" xfId="12859" hidden="1"/>
    <cellStyle name="Ausgabe 2 11" xfId="14338" hidden="1"/>
    <cellStyle name="Ausgabe 2 11" xfId="14391" hidden="1"/>
    <cellStyle name="Ausgabe 2 11" xfId="14401" hidden="1"/>
    <cellStyle name="Ausgabe 2 11" xfId="14436" hidden="1"/>
    <cellStyle name="Ausgabe 2 11" xfId="14512" hidden="1"/>
    <cellStyle name="Ausgabe 2 11" xfId="14710" hidden="1"/>
    <cellStyle name="Ausgabe 2 11" xfId="14763" hidden="1"/>
    <cellStyle name="Ausgabe 2 11" xfId="14773" hidden="1"/>
    <cellStyle name="Ausgabe 2 11" xfId="14808" hidden="1"/>
    <cellStyle name="Ausgabe 2 11" xfId="14663" hidden="1"/>
    <cellStyle name="Ausgabe 2 11" xfId="14857" hidden="1"/>
    <cellStyle name="Ausgabe 2 11" xfId="14910" hidden="1"/>
    <cellStyle name="Ausgabe 2 11" xfId="14920" hidden="1"/>
    <cellStyle name="Ausgabe 2 11" xfId="14955" hidden="1"/>
    <cellStyle name="Ausgabe 2 11" xfId="14697" hidden="1"/>
    <cellStyle name="Ausgabe 2 11" xfId="14998" hidden="1"/>
    <cellStyle name="Ausgabe 2 11" xfId="15051" hidden="1"/>
    <cellStyle name="Ausgabe 2 11" xfId="15061" hidden="1"/>
    <cellStyle name="Ausgabe 2 11" xfId="15096" hidden="1"/>
    <cellStyle name="Ausgabe 2 11" xfId="15131" hidden="1"/>
    <cellStyle name="Ausgabe 2 11" xfId="15215" hidden="1"/>
    <cellStyle name="Ausgabe 2 11" xfId="15268" hidden="1"/>
    <cellStyle name="Ausgabe 2 11" xfId="15278" hidden="1"/>
    <cellStyle name="Ausgabe 2 11" xfId="15313" hidden="1"/>
    <cellStyle name="Ausgabe 2 11" xfId="15363" hidden="1"/>
    <cellStyle name="Ausgabe 2 11" xfId="15507" hidden="1"/>
    <cellStyle name="Ausgabe 2 11" xfId="15560" hidden="1"/>
    <cellStyle name="Ausgabe 2 11" xfId="15570" hidden="1"/>
    <cellStyle name="Ausgabe 2 11" xfId="15605" hidden="1"/>
    <cellStyle name="Ausgabe 2 11" xfId="15483" hidden="1"/>
    <cellStyle name="Ausgabe 2 11" xfId="15649" hidden="1"/>
    <cellStyle name="Ausgabe 2 11" xfId="15702" hidden="1"/>
    <cellStyle name="Ausgabe 2 11" xfId="15712" hidden="1"/>
    <cellStyle name="Ausgabe 2 11" xfId="15747" hidden="1"/>
    <cellStyle name="Ausgabe 2 11" xfId="14328" hidden="1"/>
    <cellStyle name="Ausgabe 2 11" xfId="15800" hidden="1"/>
    <cellStyle name="Ausgabe 2 11" xfId="15853" hidden="1"/>
    <cellStyle name="Ausgabe 2 11" xfId="15863" hidden="1"/>
    <cellStyle name="Ausgabe 2 11" xfId="15898" hidden="1"/>
    <cellStyle name="Ausgabe 2 11" xfId="15968" hidden="1"/>
    <cellStyle name="Ausgabe 2 11" xfId="16166" hidden="1"/>
    <cellStyle name="Ausgabe 2 11" xfId="16219" hidden="1"/>
    <cellStyle name="Ausgabe 2 11" xfId="16229" hidden="1"/>
    <cellStyle name="Ausgabe 2 11" xfId="16264" hidden="1"/>
    <cellStyle name="Ausgabe 2 11" xfId="16119" hidden="1"/>
    <cellStyle name="Ausgabe 2 11" xfId="16313" hidden="1"/>
    <cellStyle name="Ausgabe 2 11" xfId="16366" hidden="1"/>
    <cellStyle name="Ausgabe 2 11" xfId="16376" hidden="1"/>
    <cellStyle name="Ausgabe 2 11" xfId="16411" hidden="1"/>
    <cellStyle name="Ausgabe 2 11" xfId="16153" hidden="1"/>
    <cellStyle name="Ausgabe 2 11" xfId="16454" hidden="1"/>
    <cellStyle name="Ausgabe 2 11" xfId="16507" hidden="1"/>
    <cellStyle name="Ausgabe 2 11" xfId="16517" hidden="1"/>
    <cellStyle name="Ausgabe 2 11" xfId="16552" hidden="1"/>
    <cellStyle name="Ausgabe 2 11" xfId="16587" hidden="1"/>
    <cellStyle name="Ausgabe 2 11" xfId="16671" hidden="1"/>
    <cellStyle name="Ausgabe 2 11" xfId="16724" hidden="1"/>
    <cellStyle name="Ausgabe 2 11" xfId="16734" hidden="1"/>
    <cellStyle name="Ausgabe 2 11" xfId="16769" hidden="1"/>
    <cellStyle name="Ausgabe 2 11" xfId="16819" hidden="1"/>
    <cellStyle name="Ausgabe 2 11" xfId="16963" hidden="1"/>
    <cellStyle name="Ausgabe 2 11" xfId="17016" hidden="1"/>
    <cellStyle name="Ausgabe 2 11" xfId="17026" hidden="1"/>
    <cellStyle name="Ausgabe 2 11" xfId="17061" hidden="1"/>
    <cellStyle name="Ausgabe 2 11" xfId="16939" hidden="1"/>
    <cellStyle name="Ausgabe 2 11" xfId="17105" hidden="1"/>
    <cellStyle name="Ausgabe 2 11" xfId="17158" hidden="1"/>
    <cellStyle name="Ausgabe 2 11" xfId="17168" hidden="1"/>
    <cellStyle name="Ausgabe 2 11" xfId="17203" hidden="1"/>
    <cellStyle name="Ausgabe 2 11" xfId="15790" hidden="1"/>
    <cellStyle name="Ausgabe 2 11" xfId="17245" hidden="1"/>
    <cellStyle name="Ausgabe 2 11" xfId="17298" hidden="1"/>
    <cellStyle name="Ausgabe 2 11" xfId="17308" hidden="1"/>
    <cellStyle name="Ausgabe 2 11" xfId="17343" hidden="1"/>
    <cellStyle name="Ausgabe 2 11" xfId="17410" hidden="1"/>
    <cellStyle name="Ausgabe 2 11" xfId="17608" hidden="1"/>
    <cellStyle name="Ausgabe 2 11" xfId="17661" hidden="1"/>
    <cellStyle name="Ausgabe 2 11" xfId="17671" hidden="1"/>
    <cellStyle name="Ausgabe 2 11" xfId="17706" hidden="1"/>
    <cellStyle name="Ausgabe 2 11" xfId="17561" hidden="1"/>
    <cellStyle name="Ausgabe 2 11" xfId="17755" hidden="1"/>
    <cellStyle name="Ausgabe 2 11" xfId="17808" hidden="1"/>
    <cellStyle name="Ausgabe 2 11" xfId="17818" hidden="1"/>
    <cellStyle name="Ausgabe 2 11" xfId="17853" hidden="1"/>
    <cellStyle name="Ausgabe 2 11" xfId="17595" hidden="1"/>
    <cellStyle name="Ausgabe 2 11" xfId="17896" hidden="1"/>
    <cellStyle name="Ausgabe 2 11" xfId="17949" hidden="1"/>
    <cellStyle name="Ausgabe 2 11" xfId="17959" hidden="1"/>
    <cellStyle name="Ausgabe 2 11" xfId="17994" hidden="1"/>
    <cellStyle name="Ausgabe 2 11" xfId="18029" hidden="1"/>
    <cellStyle name="Ausgabe 2 11" xfId="18113" hidden="1"/>
    <cellStyle name="Ausgabe 2 11" xfId="18166" hidden="1"/>
    <cellStyle name="Ausgabe 2 11" xfId="18176" hidden="1"/>
    <cellStyle name="Ausgabe 2 11" xfId="18211" hidden="1"/>
    <cellStyle name="Ausgabe 2 11" xfId="18261" hidden="1"/>
    <cellStyle name="Ausgabe 2 11" xfId="18405" hidden="1"/>
    <cellStyle name="Ausgabe 2 11" xfId="18458" hidden="1"/>
    <cellStyle name="Ausgabe 2 11" xfId="18468" hidden="1"/>
    <cellStyle name="Ausgabe 2 11" xfId="18503" hidden="1"/>
    <cellStyle name="Ausgabe 2 11" xfId="18381" hidden="1"/>
    <cellStyle name="Ausgabe 2 11" xfId="18547" hidden="1"/>
    <cellStyle name="Ausgabe 2 11" xfId="18600" hidden="1"/>
    <cellStyle name="Ausgabe 2 11" xfId="18610" hidden="1"/>
    <cellStyle name="Ausgabe 2 11" xfId="18645" hidden="1"/>
    <cellStyle name="Ausgabe 2 11" xfId="18878" hidden="1"/>
    <cellStyle name="Ausgabe 2 11" xfId="19045" hidden="1"/>
    <cellStyle name="Ausgabe 2 11" xfId="19098" hidden="1"/>
    <cellStyle name="Ausgabe 2 11" xfId="19108" hidden="1"/>
    <cellStyle name="Ausgabe 2 11" xfId="19143" hidden="1"/>
    <cellStyle name="Ausgabe 2 11" xfId="19217" hidden="1"/>
    <cellStyle name="Ausgabe 2 11" xfId="19415" hidden="1"/>
    <cellStyle name="Ausgabe 2 11" xfId="19468" hidden="1"/>
    <cellStyle name="Ausgabe 2 11" xfId="19478" hidden="1"/>
    <cellStyle name="Ausgabe 2 11" xfId="19513" hidden="1"/>
    <cellStyle name="Ausgabe 2 11" xfId="19368" hidden="1"/>
    <cellStyle name="Ausgabe 2 11" xfId="19562" hidden="1"/>
    <cellStyle name="Ausgabe 2 11" xfId="19615" hidden="1"/>
    <cellStyle name="Ausgabe 2 11" xfId="19625" hidden="1"/>
    <cellStyle name="Ausgabe 2 11" xfId="19660" hidden="1"/>
    <cellStyle name="Ausgabe 2 11" xfId="19402" hidden="1"/>
    <cellStyle name="Ausgabe 2 11" xfId="19703" hidden="1"/>
    <cellStyle name="Ausgabe 2 11" xfId="19756" hidden="1"/>
    <cellStyle name="Ausgabe 2 11" xfId="19766" hidden="1"/>
    <cellStyle name="Ausgabe 2 11" xfId="19801" hidden="1"/>
    <cellStyle name="Ausgabe 2 11" xfId="19836" hidden="1"/>
    <cellStyle name="Ausgabe 2 11" xfId="19920" hidden="1"/>
    <cellStyle name="Ausgabe 2 11" xfId="19973" hidden="1"/>
    <cellStyle name="Ausgabe 2 11" xfId="19983" hidden="1"/>
    <cellStyle name="Ausgabe 2 11" xfId="20018" hidden="1"/>
    <cellStyle name="Ausgabe 2 11" xfId="20068" hidden="1"/>
    <cellStyle name="Ausgabe 2 11" xfId="20212" hidden="1"/>
    <cellStyle name="Ausgabe 2 11" xfId="20265" hidden="1"/>
    <cellStyle name="Ausgabe 2 11" xfId="20275" hidden="1"/>
    <cellStyle name="Ausgabe 2 11" xfId="20310" hidden="1"/>
    <cellStyle name="Ausgabe 2 11" xfId="20188" hidden="1"/>
    <cellStyle name="Ausgabe 2 11" xfId="20354" hidden="1"/>
    <cellStyle name="Ausgabe 2 11" xfId="20407" hidden="1"/>
    <cellStyle name="Ausgabe 2 11" xfId="20417" hidden="1"/>
    <cellStyle name="Ausgabe 2 11" xfId="20452" hidden="1"/>
    <cellStyle name="Ausgabe 2 11" xfId="20487" hidden="1"/>
    <cellStyle name="Ausgabe 2 11" xfId="20571" hidden="1"/>
    <cellStyle name="Ausgabe 2 11" xfId="20624" hidden="1"/>
    <cellStyle name="Ausgabe 2 11" xfId="20634" hidden="1"/>
    <cellStyle name="Ausgabe 2 11" xfId="20669" hidden="1"/>
    <cellStyle name="Ausgabe 2 11" xfId="20724" hidden="1"/>
    <cellStyle name="Ausgabe 2 11" xfId="20962" hidden="1"/>
    <cellStyle name="Ausgabe 2 11" xfId="21015" hidden="1"/>
    <cellStyle name="Ausgabe 2 11" xfId="21025" hidden="1"/>
    <cellStyle name="Ausgabe 2 11" xfId="21060" hidden="1"/>
    <cellStyle name="Ausgabe 2 11" xfId="21127" hidden="1"/>
    <cellStyle name="Ausgabe 2 11" xfId="21271" hidden="1"/>
    <cellStyle name="Ausgabe 2 11" xfId="21324" hidden="1"/>
    <cellStyle name="Ausgabe 2 11" xfId="21334" hidden="1"/>
    <cellStyle name="Ausgabe 2 11" xfId="21369" hidden="1"/>
    <cellStyle name="Ausgabe 2 11" xfId="21247" hidden="1"/>
    <cellStyle name="Ausgabe 2 11" xfId="21415" hidden="1"/>
    <cellStyle name="Ausgabe 2 11" xfId="21468" hidden="1"/>
    <cellStyle name="Ausgabe 2 11" xfId="21478" hidden="1"/>
    <cellStyle name="Ausgabe 2 11" xfId="21513" hidden="1"/>
    <cellStyle name="Ausgabe 2 11" xfId="20951" hidden="1"/>
    <cellStyle name="Ausgabe 2 11" xfId="21572" hidden="1"/>
    <cellStyle name="Ausgabe 2 11" xfId="21625" hidden="1"/>
    <cellStyle name="Ausgabe 2 11" xfId="21635" hidden="1"/>
    <cellStyle name="Ausgabe 2 11" xfId="21670" hidden="1"/>
    <cellStyle name="Ausgabe 2 11" xfId="21743" hidden="1"/>
    <cellStyle name="Ausgabe 2 11" xfId="21942" hidden="1"/>
    <cellStyle name="Ausgabe 2 11" xfId="21995" hidden="1"/>
    <cellStyle name="Ausgabe 2 11" xfId="22005" hidden="1"/>
    <cellStyle name="Ausgabe 2 11" xfId="22040" hidden="1"/>
    <cellStyle name="Ausgabe 2 11" xfId="21894" hidden="1"/>
    <cellStyle name="Ausgabe 2 11" xfId="22091" hidden="1"/>
    <cellStyle name="Ausgabe 2 11" xfId="22144" hidden="1"/>
    <cellStyle name="Ausgabe 2 11" xfId="22154" hidden="1"/>
    <cellStyle name="Ausgabe 2 11" xfId="22189" hidden="1"/>
    <cellStyle name="Ausgabe 2 11" xfId="21929" hidden="1"/>
    <cellStyle name="Ausgabe 2 11" xfId="22234" hidden="1"/>
    <cellStyle name="Ausgabe 2 11" xfId="22287" hidden="1"/>
    <cellStyle name="Ausgabe 2 11" xfId="22297" hidden="1"/>
    <cellStyle name="Ausgabe 2 11" xfId="22332" hidden="1"/>
    <cellStyle name="Ausgabe 2 11" xfId="22369" hidden="1"/>
    <cellStyle name="Ausgabe 2 11" xfId="22453" hidden="1"/>
    <cellStyle name="Ausgabe 2 11" xfId="22506" hidden="1"/>
    <cellStyle name="Ausgabe 2 11" xfId="22516" hidden="1"/>
    <cellStyle name="Ausgabe 2 11" xfId="22551" hidden="1"/>
    <cellStyle name="Ausgabe 2 11" xfId="22601" hidden="1"/>
    <cellStyle name="Ausgabe 2 11" xfId="22745" hidden="1"/>
    <cellStyle name="Ausgabe 2 11" xfId="22798" hidden="1"/>
    <cellStyle name="Ausgabe 2 11" xfId="22808" hidden="1"/>
    <cellStyle name="Ausgabe 2 11" xfId="22843" hidden="1"/>
    <cellStyle name="Ausgabe 2 11" xfId="22721" hidden="1"/>
    <cellStyle name="Ausgabe 2 11" xfId="22887" hidden="1"/>
    <cellStyle name="Ausgabe 2 11" xfId="22940" hidden="1"/>
    <cellStyle name="Ausgabe 2 11" xfId="22950" hidden="1"/>
    <cellStyle name="Ausgabe 2 11" xfId="22985" hidden="1"/>
    <cellStyle name="Ausgabe 2 11" xfId="21555" hidden="1"/>
    <cellStyle name="Ausgabe 2 11" xfId="23027" hidden="1"/>
    <cellStyle name="Ausgabe 2 11" xfId="23080" hidden="1"/>
    <cellStyle name="Ausgabe 2 11" xfId="23090" hidden="1"/>
    <cellStyle name="Ausgabe 2 11" xfId="23125" hidden="1"/>
    <cellStyle name="Ausgabe 2 11" xfId="23196" hidden="1"/>
    <cellStyle name="Ausgabe 2 11" xfId="23394" hidden="1"/>
    <cellStyle name="Ausgabe 2 11" xfId="23447" hidden="1"/>
    <cellStyle name="Ausgabe 2 11" xfId="23457" hidden="1"/>
    <cellStyle name="Ausgabe 2 11" xfId="23492" hidden="1"/>
    <cellStyle name="Ausgabe 2 11" xfId="23347" hidden="1"/>
    <cellStyle name="Ausgabe 2 11" xfId="23543" hidden="1"/>
    <cellStyle name="Ausgabe 2 11" xfId="23596" hidden="1"/>
    <cellStyle name="Ausgabe 2 11" xfId="23606" hidden="1"/>
    <cellStyle name="Ausgabe 2 11" xfId="23641" hidden="1"/>
    <cellStyle name="Ausgabe 2 11" xfId="23381" hidden="1"/>
    <cellStyle name="Ausgabe 2 11" xfId="23686" hidden="1"/>
    <cellStyle name="Ausgabe 2 11" xfId="23739" hidden="1"/>
    <cellStyle name="Ausgabe 2 11" xfId="23749" hidden="1"/>
    <cellStyle name="Ausgabe 2 11" xfId="23784" hidden="1"/>
    <cellStyle name="Ausgabe 2 11" xfId="23820" hidden="1"/>
    <cellStyle name="Ausgabe 2 11" xfId="23904" hidden="1"/>
    <cellStyle name="Ausgabe 2 11" xfId="23957" hidden="1"/>
    <cellStyle name="Ausgabe 2 11" xfId="23967" hidden="1"/>
    <cellStyle name="Ausgabe 2 11" xfId="24002" hidden="1"/>
    <cellStyle name="Ausgabe 2 11" xfId="24052" hidden="1"/>
    <cellStyle name="Ausgabe 2 11" xfId="24196" hidden="1"/>
    <cellStyle name="Ausgabe 2 11" xfId="24249" hidden="1"/>
    <cellStyle name="Ausgabe 2 11" xfId="24259" hidden="1"/>
    <cellStyle name="Ausgabe 2 11" xfId="24294" hidden="1"/>
    <cellStyle name="Ausgabe 2 11" xfId="24172" hidden="1"/>
    <cellStyle name="Ausgabe 2 11" xfId="24338" hidden="1"/>
    <cellStyle name="Ausgabe 2 11" xfId="24391" hidden="1"/>
    <cellStyle name="Ausgabe 2 11" xfId="24401" hidden="1"/>
    <cellStyle name="Ausgabe 2 11" xfId="24436" hidden="1"/>
    <cellStyle name="Ausgabe 2 11" xfId="20941" hidden="1"/>
    <cellStyle name="Ausgabe 2 11" xfId="24478" hidden="1"/>
    <cellStyle name="Ausgabe 2 11" xfId="24531" hidden="1"/>
    <cellStyle name="Ausgabe 2 11" xfId="24541" hidden="1"/>
    <cellStyle name="Ausgabe 2 11" xfId="24576" hidden="1"/>
    <cellStyle name="Ausgabe 2 11" xfId="24643" hidden="1"/>
    <cellStyle name="Ausgabe 2 11" xfId="24841" hidden="1"/>
    <cellStyle name="Ausgabe 2 11" xfId="24894" hidden="1"/>
    <cellStyle name="Ausgabe 2 11" xfId="24904" hidden="1"/>
    <cellStyle name="Ausgabe 2 11" xfId="24939" hidden="1"/>
    <cellStyle name="Ausgabe 2 11" xfId="24794" hidden="1"/>
    <cellStyle name="Ausgabe 2 11" xfId="24988" hidden="1"/>
    <cellStyle name="Ausgabe 2 11" xfId="25041" hidden="1"/>
    <cellStyle name="Ausgabe 2 11" xfId="25051" hidden="1"/>
    <cellStyle name="Ausgabe 2 11" xfId="25086" hidden="1"/>
    <cellStyle name="Ausgabe 2 11" xfId="24828" hidden="1"/>
    <cellStyle name="Ausgabe 2 11" xfId="25129" hidden="1"/>
    <cellStyle name="Ausgabe 2 11" xfId="25182" hidden="1"/>
    <cellStyle name="Ausgabe 2 11" xfId="25192" hidden="1"/>
    <cellStyle name="Ausgabe 2 11" xfId="25227" hidden="1"/>
    <cellStyle name="Ausgabe 2 11" xfId="25262" hidden="1"/>
    <cellStyle name="Ausgabe 2 11" xfId="25346" hidden="1"/>
    <cellStyle name="Ausgabe 2 11" xfId="25399" hidden="1"/>
    <cellStyle name="Ausgabe 2 11" xfId="25409" hidden="1"/>
    <cellStyle name="Ausgabe 2 11" xfId="25444" hidden="1"/>
    <cellStyle name="Ausgabe 2 11" xfId="25494" hidden="1"/>
    <cellStyle name="Ausgabe 2 11" xfId="25638" hidden="1"/>
    <cellStyle name="Ausgabe 2 11" xfId="25691" hidden="1"/>
    <cellStyle name="Ausgabe 2 11" xfId="25701" hidden="1"/>
    <cellStyle name="Ausgabe 2 11" xfId="25736" hidden="1"/>
    <cellStyle name="Ausgabe 2 11" xfId="25614" hidden="1"/>
    <cellStyle name="Ausgabe 2 11" xfId="25780" hidden="1"/>
    <cellStyle name="Ausgabe 2 11" xfId="25833" hidden="1"/>
    <cellStyle name="Ausgabe 2 11" xfId="25843" hidden="1"/>
    <cellStyle name="Ausgabe 2 11" xfId="25878" hidden="1"/>
    <cellStyle name="Ausgabe 2 11" xfId="25915" hidden="1"/>
    <cellStyle name="Ausgabe 2 11" xfId="26073" hidden="1"/>
    <cellStyle name="Ausgabe 2 11" xfId="26126" hidden="1"/>
    <cellStyle name="Ausgabe 2 11" xfId="26136" hidden="1"/>
    <cellStyle name="Ausgabe 2 11" xfId="26171" hidden="1"/>
    <cellStyle name="Ausgabe 2 11" xfId="26239" hidden="1"/>
    <cellStyle name="Ausgabe 2 11" xfId="26437" hidden="1"/>
    <cellStyle name="Ausgabe 2 11" xfId="26490" hidden="1"/>
    <cellStyle name="Ausgabe 2 11" xfId="26500" hidden="1"/>
    <cellStyle name="Ausgabe 2 11" xfId="26535" hidden="1"/>
    <cellStyle name="Ausgabe 2 11" xfId="26390" hidden="1"/>
    <cellStyle name="Ausgabe 2 11" xfId="26584" hidden="1"/>
    <cellStyle name="Ausgabe 2 11" xfId="26637" hidden="1"/>
    <cellStyle name="Ausgabe 2 11" xfId="26647" hidden="1"/>
    <cellStyle name="Ausgabe 2 11" xfId="26682" hidden="1"/>
    <cellStyle name="Ausgabe 2 11" xfId="26424" hidden="1"/>
    <cellStyle name="Ausgabe 2 11" xfId="26725" hidden="1"/>
    <cellStyle name="Ausgabe 2 11" xfId="26778" hidden="1"/>
    <cellStyle name="Ausgabe 2 11" xfId="26788" hidden="1"/>
    <cellStyle name="Ausgabe 2 11" xfId="26823" hidden="1"/>
    <cellStyle name="Ausgabe 2 11" xfId="26858" hidden="1"/>
    <cellStyle name="Ausgabe 2 11" xfId="26942" hidden="1"/>
    <cellStyle name="Ausgabe 2 11" xfId="26995" hidden="1"/>
    <cellStyle name="Ausgabe 2 11" xfId="27005" hidden="1"/>
    <cellStyle name="Ausgabe 2 11" xfId="27040" hidden="1"/>
    <cellStyle name="Ausgabe 2 11" xfId="27090" hidden="1"/>
    <cellStyle name="Ausgabe 2 11" xfId="27234" hidden="1"/>
    <cellStyle name="Ausgabe 2 11" xfId="27287" hidden="1"/>
    <cellStyle name="Ausgabe 2 11" xfId="27297" hidden="1"/>
    <cellStyle name="Ausgabe 2 11" xfId="27332" hidden="1"/>
    <cellStyle name="Ausgabe 2 11" xfId="27210" hidden="1"/>
    <cellStyle name="Ausgabe 2 11" xfId="27376" hidden="1"/>
    <cellStyle name="Ausgabe 2 11" xfId="27429" hidden="1"/>
    <cellStyle name="Ausgabe 2 11" xfId="27439" hidden="1"/>
    <cellStyle name="Ausgabe 2 11" xfId="27474" hidden="1"/>
    <cellStyle name="Ausgabe 2 11" xfId="26063" hidden="1"/>
    <cellStyle name="Ausgabe 2 11" xfId="27516" hidden="1"/>
    <cellStyle name="Ausgabe 2 11" xfId="27569" hidden="1"/>
    <cellStyle name="Ausgabe 2 11" xfId="27579" hidden="1"/>
    <cellStyle name="Ausgabe 2 11" xfId="27614" hidden="1"/>
    <cellStyle name="Ausgabe 2 11" xfId="27681" hidden="1"/>
    <cellStyle name="Ausgabe 2 11" xfId="27879" hidden="1"/>
    <cellStyle name="Ausgabe 2 11" xfId="27932" hidden="1"/>
    <cellStyle name="Ausgabe 2 11" xfId="27942" hidden="1"/>
    <cellStyle name="Ausgabe 2 11" xfId="27977" hidden="1"/>
    <cellStyle name="Ausgabe 2 11" xfId="27832" hidden="1"/>
    <cellStyle name="Ausgabe 2 11" xfId="28026" hidden="1"/>
    <cellStyle name="Ausgabe 2 11" xfId="28079" hidden="1"/>
    <cellStyle name="Ausgabe 2 11" xfId="28089" hidden="1"/>
    <cellStyle name="Ausgabe 2 11" xfId="28124" hidden="1"/>
    <cellStyle name="Ausgabe 2 11" xfId="27866" hidden="1"/>
    <cellStyle name="Ausgabe 2 11" xfId="28167" hidden="1"/>
    <cellStyle name="Ausgabe 2 11" xfId="28220" hidden="1"/>
    <cellStyle name="Ausgabe 2 11" xfId="28230" hidden="1"/>
    <cellStyle name="Ausgabe 2 11" xfId="28265" hidden="1"/>
    <cellStyle name="Ausgabe 2 11" xfId="28300" hidden="1"/>
    <cellStyle name="Ausgabe 2 11" xfId="28384" hidden="1"/>
    <cellStyle name="Ausgabe 2 11" xfId="28437" hidden="1"/>
    <cellStyle name="Ausgabe 2 11" xfId="28447" hidden="1"/>
    <cellStyle name="Ausgabe 2 11" xfId="28482" hidden="1"/>
    <cellStyle name="Ausgabe 2 11" xfId="28532" hidden="1"/>
    <cellStyle name="Ausgabe 2 11" xfId="28676" hidden="1"/>
    <cellStyle name="Ausgabe 2 11" xfId="28729" hidden="1"/>
    <cellStyle name="Ausgabe 2 11" xfId="28739" hidden="1"/>
    <cellStyle name="Ausgabe 2 11" xfId="28774" hidden="1"/>
    <cellStyle name="Ausgabe 2 11" xfId="28652" hidden="1"/>
    <cellStyle name="Ausgabe 2 11" xfId="28818" hidden="1"/>
    <cellStyle name="Ausgabe 2 11" xfId="28871" hidden="1"/>
    <cellStyle name="Ausgabe 2 11" xfId="28881" hidden="1"/>
    <cellStyle name="Ausgabe 2 11" xfId="28916" hidden="1"/>
    <cellStyle name="Ausgabe 2 11" xfId="28952" hidden="1"/>
    <cellStyle name="Ausgabe 2 11" xfId="29036" hidden="1"/>
    <cellStyle name="Ausgabe 2 11" xfId="29089" hidden="1"/>
    <cellStyle name="Ausgabe 2 11" xfId="29099" hidden="1"/>
    <cellStyle name="Ausgabe 2 11" xfId="29134" hidden="1"/>
    <cellStyle name="Ausgabe 2 11" xfId="29201" hidden="1"/>
    <cellStyle name="Ausgabe 2 11" xfId="29399" hidden="1"/>
    <cellStyle name="Ausgabe 2 11" xfId="29452" hidden="1"/>
    <cellStyle name="Ausgabe 2 11" xfId="29462" hidden="1"/>
    <cellStyle name="Ausgabe 2 11" xfId="29497" hidden="1"/>
    <cellStyle name="Ausgabe 2 11" xfId="29352" hidden="1"/>
    <cellStyle name="Ausgabe 2 11" xfId="29546" hidden="1"/>
    <cellStyle name="Ausgabe 2 11" xfId="29599" hidden="1"/>
    <cellStyle name="Ausgabe 2 11" xfId="29609" hidden="1"/>
    <cellStyle name="Ausgabe 2 11" xfId="29644" hidden="1"/>
    <cellStyle name="Ausgabe 2 11" xfId="29386" hidden="1"/>
    <cellStyle name="Ausgabe 2 11" xfId="29687" hidden="1"/>
    <cellStyle name="Ausgabe 2 11" xfId="29740" hidden="1"/>
    <cellStyle name="Ausgabe 2 11" xfId="29750" hidden="1"/>
    <cellStyle name="Ausgabe 2 11" xfId="29785" hidden="1"/>
    <cellStyle name="Ausgabe 2 11" xfId="29820" hidden="1"/>
    <cellStyle name="Ausgabe 2 11" xfId="29904" hidden="1"/>
    <cellStyle name="Ausgabe 2 11" xfId="29957" hidden="1"/>
    <cellStyle name="Ausgabe 2 11" xfId="29967" hidden="1"/>
    <cellStyle name="Ausgabe 2 11" xfId="30002" hidden="1"/>
    <cellStyle name="Ausgabe 2 11" xfId="30052" hidden="1"/>
    <cellStyle name="Ausgabe 2 11" xfId="30196" hidden="1"/>
    <cellStyle name="Ausgabe 2 11" xfId="30249" hidden="1"/>
    <cellStyle name="Ausgabe 2 11" xfId="30259" hidden="1"/>
    <cellStyle name="Ausgabe 2 11" xfId="30294" hidden="1"/>
    <cellStyle name="Ausgabe 2 11" xfId="30172" hidden="1"/>
    <cellStyle name="Ausgabe 2 11" xfId="30338" hidden="1"/>
    <cellStyle name="Ausgabe 2 11" xfId="30391" hidden="1"/>
    <cellStyle name="Ausgabe 2 11" xfId="30401" hidden="1"/>
    <cellStyle name="Ausgabe 2 11" xfId="30436" hidden="1"/>
    <cellStyle name="Ausgabe 2 11" xfId="30471" hidden="1"/>
    <cellStyle name="Ausgabe 2 11" xfId="30555" hidden="1"/>
    <cellStyle name="Ausgabe 2 11" xfId="30608" hidden="1"/>
    <cellStyle name="Ausgabe 2 11" xfId="30618" hidden="1"/>
    <cellStyle name="Ausgabe 2 11" xfId="30653" hidden="1"/>
    <cellStyle name="Ausgabe 2 11" xfId="30708" hidden="1"/>
    <cellStyle name="Ausgabe 2 11" xfId="30946" hidden="1"/>
    <cellStyle name="Ausgabe 2 11" xfId="30999" hidden="1"/>
    <cellStyle name="Ausgabe 2 11" xfId="31009" hidden="1"/>
    <cellStyle name="Ausgabe 2 11" xfId="31044" hidden="1"/>
    <cellStyle name="Ausgabe 2 11" xfId="31111" hidden="1"/>
    <cellStyle name="Ausgabe 2 11" xfId="31255" hidden="1"/>
    <cellStyle name="Ausgabe 2 11" xfId="31308" hidden="1"/>
    <cellStyle name="Ausgabe 2 11" xfId="31318" hidden="1"/>
    <cellStyle name="Ausgabe 2 11" xfId="31353" hidden="1"/>
    <cellStyle name="Ausgabe 2 11" xfId="31231" hidden="1"/>
    <cellStyle name="Ausgabe 2 11" xfId="31399" hidden="1"/>
    <cellStyle name="Ausgabe 2 11" xfId="31452" hidden="1"/>
    <cellStyle name="Ausgabe 2 11" xfId="31462" hidden="1"/>
    <cellStyle name="Ausgabe 2 11" xfId="31497" hidden="1"/>
    <cellStyle name="Ausgabe 2 11" xfId="30935" hidden="1"/>
    <cellStyle name="Ausgabe 2 11" xfId="31556" hidden="1"/>
    <cellStyle name="Ausgabe 2 11" xfId="31609" hidden="1"/>
    <cellStyle name="Ausgabe 2 11" xfId="31619" hidden="1"/>
    <cellStyle name="Ausgabe 2 11" xfId="31654" hidden="1"/>
    <cellStyle name="Ausgabe 2 11" xfId="31727" hidden="1"/>
    <cellStyle name="Ausgabe 2 11" xfId="31926" hidden="1"/>
    <cellStyle name="Ausgabe 2 11" xfId="31979" hidden="1"/>
    <cellStyle name="Ausgabe 2 11" xfId="31989" hidden="1"/>
    <cellStyle name="Ausgabe 2 11" xfId="32024" hidden="1"/>
    <cellStyle name="Ausgabe 2 11" xfId="31878" hidden="1"/>
    <cellStyle name="Ausgabe 2 11" xfId="32075" hidden="1"/>
    <cellStyle name="Ausgabe 2 11" xfId="32128" hidden="1"/>
    <cellStyle name="Ausgabe 2 11" xfId="32138" hidden="1"/>
    <cellStyle name="Ausgabe 2 11" xfId="32173" hidden="1"/>
    <cellStyle name="Ausgabe 2 11" xfId="31913" hidden="1"/>
    <cellStyle name="Ausgabe 2 11" xfId="32218" hidden="1"/>
    <cellStyle name="Ausgabe 2 11" xfId="32271" hidden="1"/>
    <cellStyle name="Ausgabe 2 11" xfId="32281" hidden="1"/>
    <cellStyle name="Ausgabe 2 11" xfId="32316" hidden="1"/>
    <cellStyle name="Ausgabe 2 11" xfId="32353" hidden="1"/>
    <cellStyle name="Ausgabe 2 11" xfId="32437" hidden="1"/>
    <cellStyle name="Ausgabe 2 11" xfId="32490" hidden="1"/>
    <cellStyle name="Ausgabe 2 11" xfId="32500" hidden="1"/>
    <cellStyle name="Ausgabe 2 11" xfId="32535" hidden="1"/>
    <cellStyle name="Ausgabe 2 11" xfId="32585" hidden="1"/>
    <cellStyle name="Ausgabe 2 11" xfId="32729" hidden="1"/>
    <cellStyle name="Ausgabe 2 11" xfId="32782" hidden="1"/>
    <cellStyle name="Ausgabe 2 11" xfId="32792" hidden="1"/>
    <cellStyle name="Ausgabe 2 11" xfId="32827" hidden="1"/>
    <cellStyle name="Ausgabe 2 11" xfId="32705" hidden="1"/>
    <cellStyle name="Ausgabe 2 11" xfId="32871" hidden="1"/>
    <cellStyle name="Ausgabe 2 11" xfId="32924" hidden="1"/>
    <cellStyle name="Ausgabe 2 11" xfId="32934" hidden="1"/>
    <cellStyle name="Ausgabe 2 11" xfId="32969" hidden="1"/>
    <cellStyle name="Ausgabe 2 11" xfId="31539" hidden="1"/>
    <cellStyle name="Ausgabe 2 11" xfId="33011" hidden="1"/>
    <cellStyle name="Ausgabe 2 11" xfId="33064" hidden="1"/>
    <cellStyle name="Ausgabe 2 11" xfId="33074" hidden="1"/>
    <cellStyle name="Ausgabe 2 11" xfId="33109" hidden="1"/>
    <cellStyle name="Ausgabe 2 11" xfId="33179" hidden="1"/>
    <cellStyle name="Ausgabe 2 11" xfId="33377" hidden="1"/>
    <cellStyle name="Ausgabe 2 11" xfId="33430" hidden="1"/>
    <cellStyle name="Ausgabe 2 11" xfId="33440" hidden="1"/>
    <cellStyle name="Ausgabe 2 11" xfId="33475" hidden="1"/>
    <cellStyle name="Ausgabe 2 11" xfId="33330" hidden="1"/>
    <cellStyle name="Ausgabe 2 11" xfId="33526" hidden="1"/>
    <cellStyle name="Ausgabe 2 11" xfId="33579" hidden="1"/>
    <cellStyle name="Ausgabe 2 11" xfId="33589" hidden="1"/>
    <cellStyle name="Ausgabe 2 11" xfId="33624" hidden="1"/>
    <cellStyle name="Ausgabe 2 11" xfId="33364" hidden="1"/>
    <cellStyle name="Ausgabe 2 11" xfId="33669" hidden="1"/>
    <cellStyle name="Ausgabe 2 11" xfId="33722" hidden="1"/>
    <cellStyle name="Ausgabe 2 11" xfId="33732" hidden="1"/>
    <cellStyle name="Ausgabe 2 11" xfId="33767" hidden="1"/>
    <cellStyle name="Ausgabe 2 11" xfId="33803" hidden="1"/>
    <cellStyle name="Ausgabe 2 11" xfId="33887" hidden="1"/>
    <cellStyle name="Ausgabe 2 11" xfId="33940" hidden="1"/>
    <cellStyle name="Ausgabe 2 11" xfId="33950" hidden="1"/>
    <cellStyle name="Ausgabe 2 11" xfId="33985" hidden="1"/>
    <cellStyle name="Ausgabe 2 11" xfId="34035" hidden="1"/>
    <cellStyle name="Ausgabe 2 11" xfId="34179" hidden="1"/>
    <cellStyle name="Ausgabe 2 11" xfId="34232" hidden="1"/>
    <cellStyle name="Ausgabe 2 11" xfId="34242" hidden="1"/>
    <cellStyle name="Ausgabe 2 11" xfId="34277" hidden="1"/>
    <cellStyle name="Ausgabe 2 11" xfId="34155" hidden="1"/>
    <cellStyle name="Ausgabe 2 11" xfId="34321" hidden="1"/>
    <cellStyle name="Ausgabe 2 11" xfId="34374" hidden="1"/>
    <cellStyle name="Ausgabe 2 11" xfId="34384" hidden="1"/>
    <cellStyle name="Ausgabe 2 11" xfId="34419" hidden="1"/>
    <cellStyle name="Ausgabe 2 11" xfId="30925" hidden="1"/>
    <cellStyle name="Ausgabe 2 11" xfId="34461" hidden="1"/>
    <cellStyle name="Ausgabe 2 11" xfId="34514" hidden="1"/>
    <cellStyle name="Ausgabe 2 11" xfId="34524" hidden="1"/>
    <cellStyle name="Ausgabe 2 11" xfId="34559" hidden="1"/>
    <cellStyle name="Ausgabe 2 11" xfId="34626" hidden="1"/>
    <cellStyle name="Ausgabe 2 11" xfId="34824" hidden="1"/>
    <cellStyle name="Ausgabe 2 11" xfId="34877" hidden="1"/>
    <cellStyle name="Ausgabe 2 11" xfId="34887" hidden="1"/>
    <cellStyle name="Ausgabe 2 11" xfId="34922" hidden="1"/>
    <cellStyle name="Ausgabe 2 11" xfId="34777" hidden="1"/>
    <cellStyle name="Ausgabe 2 11" xfId="34971" hidden="1"/>
    <cellStyle name="Ausgabe 2 11" xfId="35024" hidden="1"/>
    <cellStyle name="Ausgabe 2 11" xfId="35034" hidden="1"/>
    <cellStyle name="Ausgabe 2 11" xfId="35069" hidden="1"/>
    <cellStyle name="Ausgabe 2 11" xfId="34811" hidden="1"/>
    <cellStyle name="Ausgabe 2 11" xfId="35112" hidden="1"/>
    <cellStyle name="Ausgabe 2 11" xfId="35165" hidden="1"/>
    <cellStyle name="Ausgabe 2 11" xfId="35175" hidden="1"/>
    <cellStyle name="Ausgabe 2 11" xfId="35210" hidden="1"/>
    <cellStyle name="Ausgabe 2 11" xfId="35245" hidden="1"/>
    <cellStyle name="Ausgabe 2 11" xfId="35329" hidden="1"/>
    <cellStyle name="Ausgabe 2 11" xfId="35382" hidden="1"/>
    <cellStyle name="Ausgabe 2 11" xfId="35392" hidden="1"/>
    <cellStyle name="Ausgabe 2 11" xfId="35427" hidden="1"/>
    <cellStyle name="Ausgabe 2 11" xfId="35477" hidden="1"/>
    <cellStyle name="Ausgabe 2 11" xfId="35621" hidden="1"/>
    <cellStyle name="Ausgabe 2 11" xfId="35674" hidden="1"/>
    <cellStyle name="Ausgabe 2 11" xfId="35684" hidden="1"/>
    <cellStyle name="Ausgabe 2 11" xfId="35719" hidden="1"/>
    <cellStyle name="Ausgabe 2 11" xfId="35597" hidden="1"/>
    <cellStyle name="Ausgabe 2 11" xfId="35763" hidden="1"/>
    <cellStyle name="Ausgabe 2 11" xfId="35816" hidden="1"/>
    <cellStyle name="Ausgabe 2 11" xfId="35826" hidden="1"/>
    <cellStyle name="Ausgabe 2 11" xfId="35861" hidden="1"/>
    <cellStyle name="Ausgabe 2 11" xfId="35898" hidden="1"/>
    <cellStyle name="Ausgabe 2 11" xfId="36056" hidden="1"/>
    <cellStyle name="Ausgabe 2 11" xfId="36109" hidden="1"/>
    <cellStyle name="Ausgabe 2 11" xfId="36119" hidden="1"/>
    <cellStyle name="Ausgabe 2 11" xfId="36154" hidden="1"/>
    <cellStyle name="Ausgabe 2 11" xfId="36222" hidden="1"/>
    <cellStyle name="Ausgabe 2 11" xfId="36420" hidden="1"/>
    <cellStyle name="Ausgabe 2 11" xfId="36473" hidden="1"/>
    <cellStyle name="Ausgabe 2 11" xfId="36483" hidden="1"/>
    <cellStyle name="Ausgabe 2 11" xfId="36518" hidden="1"/>
    <cellStyle name="Ausgabe 2 11" xfId="36373" hidden="1"/>
    <cellStyle name="Ausgabe 2 11" xfId="36567" hidden="1"/>
    <cellStyle name="Ausgabe 2 11" xfId="36620" hidden="1"/>
    <cellStyle name="Ausgabe 2 11" xfId="36630" hidden="1"/>
    <cellStyle name="Ausgabe 2 11" xfId="36665" hidden="1"/>
    <cellStyle name="Ausgabe 2 11" xfId="36407" hidden="1"/>
    <cellStyle name="Ausgabe 2 11" xfId="36708" hidden="1"/>
    <cellStyle name="Ausgabe 2 11" xfId="36761" hidden="1"/>
    <cellStyle name="Ausgabe 2 11" xfId="36771" hidden="1"/>
    <cellStyle name="Ausgabe 2 11" xfId="36806" hidden="1"/>
    <cellStyle name="Ausgabe 2 11" xfId="36841" hidden="1"/>
    <cellStyle name="Ausgabe 2 11" xfId="36925" hidden="1"/>
    <cellStyle name="Ausgabe 2 11" xfId="36978" hidden="1"/>
    <cellStyle name="Ausgabe 2 11" xfId="36988" hidden="1"/>
    <cellStyle name="Ausgabe 2 11" xfId="37023" hidden="1"/>
    <cellStyle name="Ausgabe 2 11" xfId="37073" hidden="1"/>
    <cellStyle name="Ausgabe 2 11" xfId="37217" hidden="1"/>
    <cellStyle name="Ausgabe 2 11" xfId="37270" hidden="1"/>
    <cellStyle name="Ausgabe 2 11" xfId="37280" hidden="1"/>
    <cellStyle name="Ausgabe 2 11" xfId="37315" hidden="1"/>
    <cellStyle name="Ausgabe 2 11" xfId="37193" hidden="1"/>
    <cellStyle name="Ausgabe 2 11" xfId="37359" hidden="1"/>
    <cellStyle name="Ausgabe 2 11" xfId="37412" hidden="1"/>
    <cellStyle name="Ausgabe 2 11" xfId="37422" hidden="1"/>
    <cellStyle name="Ausgabe 2 11" xfId="37457" hidden="1"/>
    <cellStyle name="Ausgabe 2 11" xfId="36046" hidden="1"/>
    <cellStyle name="Ausgabe 2 11" xfId="37499" hidden="1"/>
    <cellStyle name="Ausgabe 2 11" xfId="37552" hidden="1"/>
    <cellStyle name="Ausgabe 2 11" xfId="37562" hidden="1"/>
    <cellStyle name="Ausgabe 2 11" xfId="37597" hidden="1"/>
    <cellStyle name="Ausgabe 2 11" xfId="37664" hidden="1"/>
    <cellStyle name="Ausgabe 2 11" xfId="37862" hidden="1"/>
    <cellStyle name="Ausgabe 2 11" xfId="37915" hidden="1"/>
    <cellStyle name="Ausgabe 2 11" xfId="37925" hidden="1"/>
    <cellStyle name="Ausgabe 2 11" xfId="37960" hidden="1"/>
    <cellStyle name="Ausgabe 2 11" xfId="37815" hidden="1"/>
    <cellStyle name="Ausgabe 2 11" xfId="38009" hidden="1"/>
    <cellStyle name="Ausgabe 2 11" xfId="38062" hidden="1"/>
    <cellStyle name="Ausgabe 2 11" xfId="38072" hidden="1"/>
    <cellStyle name="Ausgabe 2 11" xfId="38107" hidden="1"/>
    <cellStyle name="Ausgabe 2 11" xfId="37849" hidden="1"/>
    <cellStyle name="Ausgabe 2 11" xfId="38150" hidden="1"/>
    <cellStyle name="Ausgabe 2 11" xfId="38203" hidden="1"/>
    <cellStyle name="Ausgabe 2 11" xfId="38213" hidden="1"/>
    <cellStyle name="Ausgabe 2 11" xfId="38248" hidden="1"/>
    <cellStyle name="Ausgabe 2 11" xfId="38283" hidden="1"/>
    <cellStyle name="Ausgabe 2 11" xfId="38367" hidden="1"/>
    <cellStyle name="Ausgabe 2 11" xfId="38420" hidden="1"/>
    <cellStyle name="Ausgabe 2 11" xfId="38430" hidden="1"/>
    <cellStyle name="Ausgabe 2 11" xfId="38465" hidden="1"/>
    <cellStyle name="Ausgabe 2 11" xfId="38515" hidden="1"/>
    <cellStyle name="Ausgabe 2 11" xfId="38659" hidden="1"/>
    <cellStyle name="Ausgabe 2 11" xfId="38712" hidden="1"/>
    <cellStyle name="Ausgabe 2 11" xfId="38722" hidden="1"/>
    <cellStyle name="Ausgabe 2 11" xfId="38757" hidden="1"/>
    <cellStyle name="Ausgabe 2 11" xfId="38635" hidden="1"/>
    <cellStyle name="Ausgabe 2 11" xfId="38801" hidden="1"/>
    <cellStyle name="Ausgabe 2 11" xfId="38854" hidden="1"/>
    <cellStyle name="Ausgabe 2 11" xfId="38864" hidden="1"/>
    <cellStyle name="Ausgabe 2 11" xfId="38899" hidden="1"/>
    <cellStyle name="Ausgabe 2 11" xfId="38935" hidden="1"/>
    <cellStyle name="Ausgabe 2 11" xfId="39039" hidden="1"/>
    <cellStyle name="Ausgabe 2 11" xfId="39092" hidden="1"/>
    <cellStyle name="Ausgabe 2 11" xfId="39102" hidden="1"/>
    <cellStyle name="Ausgabe 2 11" xfId="39137" hidden="1"/>
    <cellStyle name="Ausgabe 2 11" xfId="39204" hidden="1"/>
    <cellStyle name="Ausgabe 2 11" xfId="39402" hidden="1"/>
    <cellStyle name="Ausgabe 2 11" xfId="39455" hidden="1"/>
    <cellStyle name="Ausgabe 2 11" xfId="39465" hidden="1"/>
    <cellStyle name="Ausgabe 2 11" xfId="39500" hidden="1"/>
    <cellStyle name="Ausgabe 2 11" xfId="39355" hidden="1"/>
    <cellStyle name="Ausgabe 2 11" xfId="39549" hidden="1"/>
    <cellStyle name="Ausgabe 2 11" xfId="39602" hidden="1"/>
    <cellStyle name="Ausgabe 2 11" xfId="39612" hidden="1"/>
    <cellStyle name="Ausgabe 2 11" xfId="39647" hidden="1"/>
    <cellStyle name="Ausgabe 2 11" xfId="39389" hidden="1"/>
    <cellStyle name="Ausgabe 2 11" xfId="39690" hidden="1"/>
    <cellStyle name="Ausgabe 2 11" xfId="39743" hidden="1"/>
    <cellStyle name="Ausgabe 2 11" xfId="39753" hidden="1"/>
    <cellStyle name="Ausgabe 2 11" xfId="39788" hidden="1"/>
    <cellStyle name="Ausgabe 2 11" xfId="39823" hidden="1"/>
    <cellStyle name="Ausgabe 2 11" xfId="39907" hidden="1"/>
    <cellStyle name="Ausgabe 2 11" xfId="39960" hidden="1"/>
    <cellStyle name="Ausgabe 2 11" xfId="39970" hidden="1"/>
    <cellStyle name="Ausgabe 2 11" xfId="40005" hidden="1"/>
    <cellStyle name="Ausgabe 2 11" xfId="40055" hidden="1"/>
    <cellStyle name="Ausgabe 2 11" xfId="40199" hidden="1"/>
    <cellStyle name="Ausgabe 2 11" xfId="40252" hidden="1"/>
    <cellStyle name="Ausgabe 2 11" xfId="40262" hidden="1"/>
    <cellStyle name="Ausgabe 2 11" xfId="40297" hidden="1"/>
    <cellStyle name="Ausgabe 2 11" xfId="40175" hidden="1"/>
    <cellStyle name="Ausgabe 2 11" xfId="40341" hidden="1"/>
    <cellStyle name="Ausgabe 2 11" xfId="40394" hidden="1"/>
    <cellStyle name="Ausgabe 2 11" xfId="40404" hidden="1"/>
    <cellStyle name="Ausgabe 2 11" xfId="40439" hidden="1"/>
    <cellStyle name="Ausgabe 2 11" xfId="40474" hidden="1"/>
    <cellStyle name="Ausgabe 2 11" xfId="40558" hidden="1"/>
    <cellStyle name="Ausgabe 2 11" xfId="40611" hidden="1"/>
    <cellStyle name="Ausgabe 2 11" xfId="40621" hidden="1"/>
    <cellStyle name="Ausgabe 2 11" xfId="40656" hidden="1"/>
    <cellStyle name="Ausgabe 2 11" xfId="40711" hidden="1"/>
    <cellStyle name="Ausgabe 2 11" xfId="40949" hidden="1"/>
    <cellStyle name="Ausgabe 2 11" xfId="41002" hidden="1"/>
    <cellStyle name="Ausgabe 2 11" xfId="41012" hidden="1"/>
    <cellStyle name="Ausgabe 2 11" xfId="41047" hidden="1"/>
    <cellStyle name="Ausgabe 2 11" xfId="41114" hidden="1"/>
    <cellStyle name="Ausgabe 2 11" xfId="41258" hidden="1"/>
    <cellStyle name="Ausgabe 2 11" xfId="41311" hidden="1"/>
    <cellStyle name="Ausgabe 2 11" xfId="41321" hidden="1"/>
    <cellStyle name="Ausgabe 2 11" xfId="41356" hidden="1"/>
    <cellStyle name="Ausgabe 2 11" xfId="41234" hidden="1"/>
    <cellStyle name="Ausgabe 2 11" xfId="41402" hidden="1"/>
    <cellStyle name="Ausgabe 2 11" xfId="41455" hidden="1"/>
    <cellStyle name="Ausgabe 2 11" xfId="41465" hidden="1"/>
    <cellStyle name="Ausgabe 2 11" xfId="41500" hidden="1"/>
    <cellStyle name="Ausgabe 2 11" xfId="40938" hidden="1"/>
    <cellStyle name="Ausgabe 2 11" xfId="41559" hidden="1"/>
    <cellStyle name="Ausgabe 2 11" xfId="41612" hidden="1"/>
    <cellStyle name="Ausgabe 2 11" xfId="41622" hidden="1"/>
    <cellStyle name="Ausgabe 2 11" xfId="41657" hidden="1"/>
    <cellStyle name="Ausgabe 2 11" xfId="41730" hidden="1"/>
    <cellStyle name="Ausgabe 2 11" xfId="41929" hidden="1"/>
    <cellStyle name="Ausgabe 2 11" xfId="41982" hidden="1"/>
    <cellStyle name="Ausgabe 2 11" xfId="41992" hidden="1"/>
    <cellStyle name="Ausgabe 2 11" xfId="42027" hidden="1"/>
    <cellStyle name="Ausgabe 2 11" xfId="41881" hidden="1"/>
    <cellStyle name="Ausgabe 2 11" xfId="42078" hidden="1"/>
    <cellStyle name="Ausgabe 2 11" xfId="42131" hidden="1"/>
    <cellStyle name="Ausgabe 2 11" xfId="42141" hidden="1"/>
    <cellStyle name="Ausgabe 2 11" xfId="42176" hidden="1"/>
    <cellStyle name="Ausgabe 2 11" xfId="41916" hidden="1"/>
    <cellStyle name="Ausgabe 2 11" xfId="42221" hidden="1"/>
    <cellStyle name="Ausgabe 2 11" xfId="42274" hidden="1"/>
    <cellStyle name="Ausgabe 2 11" xfId="42284" hidden="1"/>
    <cellStyle name="Ausgabe 2 11" xfId="42319" hidden="1"/>
    <cellStyle name="Ausgabe 2 11" xfId="42356" hidden="1"/>
    <cellStyle name="Ausgabe 2 11" xfId="42440" hidden="1"/>
    <cellStyle name="Ausgabe 2 11" xfId="42493" hidden="1"/>
    <cellStyle name="Ausgabe 2 11" xfId="42503" hidden="1"/>
    <cellStyle name="Ausgabe 2 11" xfId="42538" hidden="1"/>
    <cellStyle name="Ausgabe 2 11" xfId="42588" hidden="1"/>
    <cellStyle name="Ausgabe 2 11" xfId="42732" hidden="1"/>
    <cellStyle name="Ausgabe 2 11" xfId="42785" hidden="1"/>
    <cellStyle name="Ausgabe 2 11" xfId="42795" hidden="1"/>
    <cellStyle name="Ausgabe 2 11" xfId="42830" hidden="1"/>
    <cellStyle name="Ausgabe 2 11" xfId="42708" hidden="1"/>
    <cellStyle name="Ausgabe 2 11" xfId="42874" hidden="1"/>
    <cellStyle name="Ausgabe 2 11" xfId="42927" hidden="1"/>
    <cellStyle name="Ausgabe 2 11" xfId="42937" hidden="1"/>
    <cellStyle name="Ausgabe 2 11" xfId="42972" hidden="1"/>
    <cellStyle name="Ausgabe 2 11" xfId="41542" hidden="1"/>
    <cellStyle name="Ausgabe 2 11" xfId="43014" hidden="1"/>
    <cellStyle name="Ausgabe 2 11" xfId="43067" hidden="1"/>
    <cellStyle name="Ausgabe 2 11" xfId="43077" hidden="1"/>
    <cellStyle name="Ausgabe 2 11" xfId="43112" hidden="1"/>
    <cellStyle name="Ausgabe 2 11" xfId="43182" hidden="1"/>
    <cellStyle name="Ausgabe 2 11" xfId="43380" hidden="1"/>
    <cellStyle name="Ausgabe 2 11" xfId="43433" hidden="1"/>
    <cellStyle name="Ausgabe 2 11" xfId="43443" hidden="1"/>
    <cellStyle name="Ausgabe 2 11" xfId="43478" hidden="1"/>
    <cellStyle name="Ausgabe 2 11" xfId="43333" hidden="1"/>
    <cellStyle name="Ausgabe 2 11" xfId="43529" hidden="1"/>
    <cellStyle name="Ausgabe 2 11" xfId="43582" hidden="1"/>
    <cellStyle name="Ausgabe 2 11" xfId="43592" hidden="1"/>
    <cellStyle name="Ausgabe 2 11" xfId="43627" hidden="1"/>
    <cellStyle name="Ausgabe 2 11" xfId="43367" hidden="1"/>
    <cellStyle name="Ausgabe 2 11" xfId="43672" hidden="1"/>
    <cellStyle name="Ausgabe 2 11" xfId="43725" hidden="1"/>
    <cellStyle name="Ausgabe 2 11" xfId="43735" hidden="1"/>
    <cellStyle name="Ausgabe 2 11" xfId="43770" hidden="1"/>
    <cellStyle name="Ausgabe 2 11" xfId="43806" hidden="1"/>
    <cellStyle name="Ausgabe 2 11" xfId="43890" hidden="1"/>
    <cellStyle name="Ausgabe 2 11" xfId="43943" hidden="1"/>
    <cellStyle name="Ausgabe 2 11" xfId="43953" hidden="1"/>
    <cellStyle name="Ausgabe 2 11" xfId="43988" hidden="1"/>
    <cellStyle name="Ausgabe 2 11" xfId="44038" hidden="1"/>
    <cellStyle name="Ausgabe 2 11" xfId="44182" hidden="1"/>
    <cellStyle name="Ausgabe 2 11" xfId="44235" hidden="1"/>
    <cellStyle name="Ausgabe 2 11" xfId="44245" hidden="1"/>
    <cellStyle name="Ausgabe 2 11" xfId="44280" hidden="1"/>
    <cellStyle name="Ausgabe 2 11" xfId="44158" hidden="1"/>
    <cellStyle name="Ausgabe 2 11" xfId="44324" hidden="1"/>
    <cellStyle name="Ausgabe 2 11" xfId="44377" hidden="1"/>
    <cellStyle name="Ausgabe 2 11" xfId="44387" hidden="1"/>
    <cellStyle name="Ausgabe 2 11" xfId="44422" hidden="1"/>
    <cellStyle name="Ausgabe 2 11" xfId="40928" hidden="1"/>
    <cellStyle name="Ausgabe 2 11" xfId="44464" hidden="1"/>
    <cellStyle name="Ausgabe 2 11" xfId="44517" hidden="1"/>
    <cellStyle name="Ausgabe 2 11" xfId="44527" hidden="1"/>
    <cellStyle name="Ausgabe 2 11" xfId="44562" hidden="1"/>
    <cellStyle name="Ausgabe 2 11" xfId="44629" hidden="1"/>
    <cellStyle name="Ausgabe 2 11" xfId="44827" hidden="1"/>
    <cellStyle name="Ausgabe 2 11" xfId="44880" hidden="1"/>
    <cellStyle name="Ausgabe 2 11" xfId="44890" hidden="1"/>
    <cellStyle name="Ausgabe 2 11" xfId="44925" hidden="1"/>
    <cellStyle name="Ausgabe 2 11" xfId="44780" hidden="1"/>
    <cellStyle name="Ausgabe 2 11" xfId="44974" hidden="1"/>
    <cellStyle name="Ausgabe 2 11" xfId="45027" hidden="1"/>
    <cellStyle name="Ausgabe 2 11" xfId="45037" hidden="1"/>
    <cellStyle name="Ausgabe 2 11" xfId="45072" hidden="1"/>
    <cellStyle name="Ausgabe 2 11" xfId="44814" hidden="1"/>
    <cellStyle name="Ausgabe 2 11" xfId="45115" hidden="1"/>
    <cellStyle name="Ausgabe 2 11" xfId="45168" hidden="1"/>
    <cellStyle name="Ausgabe 2 11" xfId="45178" hidden="1"/>
    <cellStyle name="Ausgabe 2 11" xfId="45213" hidden="1"/>
    <cellStyle name="Ausgabe 2 11" xfId="45248" hidden="1"/>
    <cellStyle name="Ausgabe 2 11" xfId="45332" hidden="1"/>
    <cellStyle name="Ausgabe 2 11" xfId="45385" hidden="1"/>
    <cellStyle name="Ausgabe 2 11" xfId="45395" hidden="1"/>
    <cellStyle name="Ausgabe 2 11" xfId="45430" hidden="1"/>
    <cellStyle name="Ausgabe 2 11" xfId="45480" hidden="1"/>
    <cellStyle name="Ausgabe 2 11" xfId="45624" hidden="1"/>
    <cellStyle name="Ausgabe 2 11" xfId="45677" hidden="1"/>
    <cellStyle name="Ausgabe 2 11" xfId="45687" hidden="1"/>
    <cellStyle name="Ausgabe 2 11" xfId="45722" hidden="1"/>
    <cellStyle name="Ausgabe 2 11" xfId="45600" hidden="1"/>
    <cellStyle name="Ausgabe 2 11" xfId="45766" hidden="1"/>
    <cellStyle name="Ausgabe 2 11" xfId="45819" hidden="1"/>
    <cellStyle name="Ausgabe 2 11" xfId="45829" hidden="1"/>
    <cellStyle name="Ausgabe 2 11" xfId="45864" hidden="1"/>
    <cellStyle name="Ausgabe 2 11" xfId="45901" hidden="1"/>
    <cellStyle name="Ausgabe 2 11" xfId="46059" hidden="1"/>
    <cellStyle name="Ausgabe 2 11" xfId="46112" hidden="1"/>
    <cellStyle name="Ausgabe 2 11" xfId="46122" hidden="1"/>
    <cellStyle name="Ausgabe 2 11" xfId="46157" hidden="1"/>
    <cellStyle name="Ausgabe 2 11" xfId="46225" hidden="1"/>
    <cellStyle name="Ausgabe 2 11" xfId="46423" hidden="1"/>
    <cellStyle name="Ausgabe 2 11" xfId="46476" hidden="1"/>
    <cellStyle name="Ausgabe 2 11" xfId="46486" hidden="1"/>
    <cellStyle name="Ausgabe 2 11" xfId="46521" hidden="1"/>
    <cellStyle name="Ausgabe 2 11" xfId="46376" hidden="1"/>
    <cellStyle name="Ausgabe 2 11" xfId="46570" hidden="1"/>
    <cellStyle name="Ausgabe 2 11" xfId="46623" hidden="1"/>
    <cellStyle name="Ausgabe 2 11" xfId="46633" hidden="1"/>
    <cellStyle name="Ausgabe 2 11" xfId="46668" hidden="1"/>
    <cellStyle name="Ausgabe 2 11" xfId="46410" hidden="1"/>
    <cellStyle name="Ausgabe 2 11" xfId="46711" hidden="1"/>
    <cellStyle name="Ausgabe 2 11" xfId="46764" hidden="1"/>
    <cellStyle name="Ausgabe 2 11" xfId="46774" hidden="1"/>
    <cellStyle name="Ausgabe 2 11" xfId="46809" hidden="1"/>
    <cellStyle name="Ausgabe 2 11" xfId="46844" hidden="1"/>
    <cellStyle name="Ausgabe 2 11" xfId="46928" hidden="1"/>
    <cellStyle name="Ausgabe 2 11" xfId="46981" hidden="1"/>
    <cellStyle name="Ausgabe 2 11" xfId="46991" hidden="1"/>
    <cellStyle name="Ausgabe 2 11" xfId="47026" hidden="1"/>
    <cellStyle name="Ausgabe 2 11" xfId="47076" hidden="1"/>
    <cellStyle name="Ausgabe 2 11" xfId="47220" hidden="1"/>
    <cellStyle name="Ausgabe 2 11" xfId="47273" hidden="1"/>
    <cellStyle name="Ausgabe 2 11" xfId="47283" hidden="1"/>
    <cellStyle name="Ausgabe 2 11" xfId="47318" hidden="1"/>
    <cellStyle name="Ausgabe 2 11" xfId="47196" hidden="1"/>
    <cellStyle name="Ausgabe 2 11" xfId="47362" hidden="1"/>
    <cellStyle name="Ausgabe 2 11" xfId="47415" hidden="1"/>
    <cellStyle name="Ausgabe 2 11" xfId="47425" hidden="1"/>
    <cellStyle name="Ausgabe 2 11" xfId="47460" hidden="1"/>
    <cellStyle name="Ausgabe 2 11" xfId="46049" hidden="1"/>
    <cellStyle name="Ausgabe 2 11" xfId="47502" hidden="1"/>
    <cellStyle name="Ausgabe 2 11" xfId="47555" hidden="1"/>
    <cellStyle name="Ausgabe 2 11" xfId="47565" hidden="1"/>
    <cellStyle name="Ausgabe 2 11" xfId="47600" hidden="1"/>
    <cellStyle name="Ausgabe 2 11" xfId="47667" hidden="1"/>
    <cellStyle name="Ausgabe 2 11" xfId="47865" hidden="1"/>
    <cellStyle name="Ausgabe 2 11" xfId="47918" hidden="1"/>
    <cellStyle name="Ausgabe 2 11" xfId="47928" hidden="1"/>
    <cellStyle name="Ausgabe 2 11" xfId="47963" hidden="1"/>
    <cellStyle name="Ausgabe 2 11" xfId="47818" hidden="1"/>
    <cellStyle name="Ausgabe 2 11" xfId="48012" hidden="1"/>
    <cellStyle name="Ausgabe 2 11" xfId="48065" hidden="1"/>
    <cellStyle name="Ausgabe 2 11" xfId="48075" hidden="1"/>
    <cellStyle name="Ausgabe 2 11" xfId="48110" hidden="1"/>
    <cellStyle name="Ausgabe 2 11" xfId="47852" hidden="1"/>
    <cellStyle name="Ausgabe 2 11" xfId="48153" hidden="1"/>
    <cellStyle name="Ausgabe 2 11" xfId="48206" hidden="1"/>
    <cellStyle name="Ausgabe 2 11" xfId="48216" hidden="1"/>
    <cellStyle name="Ausgabe 2 11" xfId="48251" hidden="1"/>
    <cellStyle name="Ausgabe 2 11" xfId="48286" hidden="1"/>
    <cellStyle name="Ausgabe 2 11" xfId="48370" hidden="1"/>
    <cellStyle name="Ausgabe 2 11" xfId="48423" hidden="1"/>
    <cellStyle name="Ausgabe 2 11" xfId="48433" hidden="1"/>
    <cellStyle name="Ausgabe 2 11" xfId="48468" hidden="1"/>
    <cellStyle name="Ausgabe 2 11" xfId="48518" hidden="1"/>
    <cellStyle name="Ausgabe 2 11" xfId="48662" hidden="1"/>
    <cellStyle name="Ausgabe 2 11" xfId="48715" hidden="1"/>
    <cellStyle name="Ausgabe 2 11" xfId="48725" hidden="1"/>
    <cellStyle name="Ausgabe 2 11" xfId="48760" hidden="1"/>
    <cellStyle name="Ausgabe 2 11" xfId="48638" hidden="1"/>
    <cellStyle name="Ausgabe 2 11" xfId="48804" hidden="1"/>
    <cellStyle name="Ausgabe 2 11" xfId="48857" hidden="1"/>
    <cellStyle name="Ausgabe 2 11" xfId="48867" hidden="1"/>
    <cellStyle name="Ausgabe 2 11" xfId="48902" hidden="1"/>
    <cellStyle name="Ausgabe 2 11" xfId="48937" hidden="1"/>
    <cellStyle name="Ausgabe 2 11" xfId="49021" hidden="1"/>
    <cellStyle name="Ausgabe 2 11" xfId="49074" hidden="1"/>
    <cellStyle name="Ausgabe 2 11" xfId="49084" hidden="1"/>
    <cellStyle name="Ausgabe 2 11" xfId="49119" hidden="1"/>
    <cellStyle name="Ausgabe 2 11" xfId="49186" hidden="1"/>
    <cellStyle name="Ausgabe 2 11" xfId="49384" hidden="1"/>
    <cellStyle name="Ausgabe 2 11" xfId="49437" hidden="1"/>
    <cellStyle name="Ausgabe 2 11" xfId="49447" hidden="1"/>
    <cellStyle name="Ausgabe 2 11" xfId="49482" hidden="1"/>
    <cellStyle name="Ausgabe 2 11" xfId="49337" hidden="1"/>
    <cellStyle name="Ausgabe 2 11" xfId="49531" hidden="1"/>
    <cellStyle name="Ausgabe 2 11" xfId="49584" hidden="1"/>
    <cellStyle name="Ausgabe 2 11" xfId="49594" hidden="1"/>
    <cellStyle name="Ausgabe 2 11" xfId="49629" hidden="1"/>
    <cellStyle name="Ausgabe 2 11" xfId="49371" hidden="1"/>
    <cellStyle name="Ausgabe 2 11" xfId="49672" hidden="1"/>
    <cellStyle name="Ausgabe 2 11" xfId="49725" hidden="1"/>
    <cellStyle name="Ausgabe 2 11" xfId="49735" hidden="1"/>
    <cellStyle name="Ausgabe 2 11" xfId="49770" hidden="1"/>
    <cellStyle name="Ausgabe 2 11" xfId="49805" hidden="1"/>
    <cellStyle name="Ausgabe 2 11" xfId="49889" hidden="1"/>
    <cellStyle name="Ausgabe 2 11" xfId="49942" hidden="1"/>
    <cellStyle name="Ausgabe 2 11" xfId="49952" hidden="1"/>
    <cellStyle name="Ausgabe 2 11" xfId="49987" hidden="1"/>
    <cellStyle name="Ausgabe 2 11" xfId="50037" hidden="1"/>
    <cellStyle name="Ausgabe 2 11" xfId="50181" hidden="1"/>
    <cellStyle name="Ausgabe 2 11" xfId="50234" hidden="1"/>
    <cellStyle name="Ausgabe 2 11" xfId="50244" hidden="1"/>
    <cellStyle name="Ausgabe 2 11" xfId="50279" hidden="1"/>
    <cellStyle name="Ausgabe 2 11" xfId="50157" hidden="1"/>
    <cellStyle name="Ausgabe 2 11" xfId="50323" hidden="1"/>
    <cellStyle name="Ausgabe 2 11" xfId="50376" hidden="1"/>
    <cellStyle name="Ausgabe 2 11" xfId="50386" hidden="1"/>
    <cellStyle name="Ausgabe 2 11" xfId="50421" hidden="1"/>
    <cellStyle name="Ausgabe 2 11" xfId="50456" hidden="1"/>
    <cellStyle name="Ausgabe 2 11" xfId="50540" hidden="1"/>
    <cellStyle name="Ausgabe 2 11" xfId="50593" hidden="1"/>
    <cellStyle name="Ausgabe 2 11" xfId="50603" hidden="1"/>
    <cellStyle name="Ausgabe 2 11" xfId="50638" hidden="1"/>
    <cellStyle name="Ausgabe 2 11" xfId="50693" hidden="1"/>
    <cellStyle name="Ausgabe 2 11" xfId="50931" hidden="1"/>
    <cellStyle name="Ausgabe 2 11" xfId="50984" hidden="1"/>
    <cellStyle name="Ausgabe 2 11" xfId="50994" hidden="1"/>
    <cellStyle name="Ausgabe 2 11" xfId="51029" hidden="1"/>
    <cellStyle name="Ausgabe 2 11" xfId="51096" hidden="1"/>
    <cellStyle name="Ausgabe 2 11" xfId="51240" hidden="1"/>
    <cellStyle name="Ausgabe 2 11" xfId="51293" hidden="1"/>
    <cellStyle name="Ausgabe 2 11" xfId="51303" hidden="1"/>
    <cellStyle name="Ausgabe 2 11" xfId="51338" hidden="1"/>
    <cellStyle name="Ausgabe 2 11" xfId="51216" hidden="1"/>
    <cellStyle name="Ausgabe 2 11" xfId="51384" hidden="1"/>
    <cellStyle name="Ausgabe 2 11" xfId="51437" hidden="1"/>
    <cellStyle name="Ausgabe 2 11" xfId="51447" hidden="1"/>
    <cellStyle name="Ausgabe 2 11" xfId="51482" hidden="1"/>
    <cellStyle name="Ausgabe 2 11" xfId="50920" hidden="1"/>
    <cellStyle name="Ausgabe 2 11" xfId="51541" hidden="1"/>
    <cellStyle name="Ausgabe 2 11" xfId="51594" hidden="1"/>
    <cellStyle name="Ausgabe 2 11" xfId="51604" hidden="1"/>
    <cellStyle name="Ausgabe 2 11" xfId="51639" hidden="1"/>
    <cellStyle name="Ausgabe 2 11" xfId="51712" hidden="1"/>
    <cellStyle name="Ausgabe 2 11" xfId="51911" hidden="1"/>
    <cellStyle name="Ausgabe 2 11" xfId="51964" hidden="1"/>
    <cellStyle name="Ausgabe 2 11" xfId="51974" hidden="1"/>
    <cellStyle name="Ausgabe 2 11" xfId="52009" hidden="1"/>
    <cellStyle name="Ausgabe 2 11" xfId="51863" hidden="1"/>
    <cellStyle name="Ausgabe 2 11" xfId="52060" hidden="1"/>
    <cellStyle name="Ausgabe 2 11" xfId="52113" hidden="1"/>
    <cellStyle name="Ausgabe 2 11" xfId="52123" hidden="1"/>
    <cellStyle name="Ausgabe 2 11" xfId="52158" hidden="1"/>
    <cellStyle name="Ausgabe 2 11" xfId="51898" hidden="1"/>
    <cellStyle name="Ausgabe 2 11" xfId="52203" hidden="1"/>
    <cellStyle name="Ausgabe 2 11" xfId="52256" hidden="1"/>
    <cellStyle name="Ausgabe 2 11" xfId="52266" hidden="1"/>
    <cellStyle name="Ausgabe 2 11" xfId="52301" hidden="1"/>
    <cellStyle name="Ausgabe 2 11" xfId="52338" hidden="1"/>
    <cellStyle name="Ausgabe 2 11" xfId="52422" hidden="1"/>
    <cellStyle name="Ausgabe 2 11" xfId="52475" hidden="1"/>
    <cellStyle name="Ausgabe 2 11" xfId="52485" hidden="1"/>
    <cellStyle name="Ausgabe 2 11" xfId="52520" hidden="1"/>
    <cellStyle name="Ausgabe 2 11" xfId="52570" hidden="1"/>
    <cellStyle name="Ausgabe 2 11" xfId="52714" hidden="1"/>
    <cellStyle name="Ausgabe 2 11" xfId="52767" hidden="1"/>
    <cellStyle name="Ausgabe 2 11" xfId="52777" hidden="1"/>
    <cellStyle name="Ausgabe 2 11" xfId="52812" hidden="1"/>
    <cellStyle name="Ausgabe 2 11" xfId="52690" hidden="1"/>
    <cellStyle name="Ausgabe 2 11" xfId="52856" hidden="1"/>
    <cellStyle name="Ausgabe 2 11" xfId="52909" hidden="1"/>
    <cellStyle name="Ausgabe 2 11" xfId="52919" hidden="1"/>
    <cellStyle name="Ausgabe 2 11" xfId="52954" hidden="1"/>
    <cellStyle name="Ausgabe 2 11" xfId="51524" hidden="1"/>
    <cellStyle name="Ausgabe 2 11" xfId="52996" hidden="1"/>
    <cellStyle name="Ausgabe 2 11" xfId="53049" hidden="1"/>
    <cellStyle name="Ausgabe 2 11" xfId="53059" hidden="1"/>
    <cellStyle name="Ausgabe 2 11" xfId="53094" hidden="1"/>
    <cellStyle name="Ausgabe 2 11" xfId="53164" hidden="1"/>
    <cellStyle name="Ausgabe 2 11" xfId="53362" hidden="1"/>
    <cellStyle name="Ausgabe 2 11" xfId="53415" hidden="1"/>
    <cellStyle name="Ausgabe 2 11" xfId="53425" hidden="1"/>
    <cellStyle name="Ausgabe 2 11" xfId="53460" hidden="1"/>
    <cellStyle name="Ausgabe 2 11" xfId="53315" hidden="1"/>
    <cellStyle name="Ausgabe 2 11" xfId="53511" hidden="1"/>
    <cellStyle name="Ausgabe 2 11" xfId="53564" hidden="1"/>
    <cellStyle name="Ausgabe 2 11" xfId="53574" hidden="1"/>
    <cellStyle name="Ausgabe 2 11" xfId="53609" hidden="1"/>
    <cellStyle name="Ausgabe 2 11" xfId="53349" hidden="1"/>
    <cellStyle name="Ausgabe 2 11" xfId="53654" hidden="1"/>
    <cellStyle name="Ausgabe 2 11" xfId="53707" hidden="1"/>
    <cellStyle name="Ausgabe 2 11" xfId="53717" hidden="1"/>
    <cellStyle name="Ausgabe 2 11" xfId="53752" hidden="1"/>
    <cellStyle name="Ausgabe 2 11" xfId="53788" hidden="1"/>
    <cellStyle name="Ausgabe 2 11" xfId="53872" hidden="1"/>
    <cellStyle name="Ausgabe 2 11" xfId="53925" hidden="1"/>
    <cellStyle name="Ausgabe 2 11" xfId="53935" hidden="1"/>
    <cellStyle name="Ausgabe 2 11" xfId="53970" hidden="1"/>
    <cellStyle name="Ausgabe 2 11" xfId="54020" hidden="1"/>
    <cellStyle name="Ausgabe 2 11" xfId="54164" hidden="1"/>
    <cellStyle name="Ausgabe 2 11" xfId="54217" hidden="1"/>
    <cellStyle name="Ausgabe 2 11" xfId="54227" hidden="1"/>
    <cellStyle name="Ausgabe 2 11" xfId="54262" hidden="1"/>
    <cellStyle name="Ausgabe 2 11" xfId="54140" hidden="1"/>
    <cellStyle name="Ausgabe 2 11" xfId="54306" hidden="1"/>
    <cellStyle name="Ausgabe 2 11" xfId="54359" hidden="1"/>
    <cellStyle name="Ausgabe 2 11" xfId="54369" hidden="1"/>
    <cellStyle name="Ausgabe 2 11" xfId="54404" hidden="1"/>
    <cellStyle name="Ausgabe 2 11" xfId="50910" hidden="1"/>
    <cellStyle name="Ausgabe 2 11" xfId="54446" hidden="1"/>
    <cellStyle name="Ausgabe 2 11" xfId="54499" hidden="1"/>
    <cellStyle name="Ausgabe 2 11" xfId="54509" hidden="1"/>
    <cellStyle name="Ausgabe 2 11" xfId="54544" hidden="1"/>
    <cellStyle name="Ausgabe 2 11" xfId="54611" hidden="1"/>
    <cellStyle name="Ausgabe 2 11" xfId="54809" hidden="1"/>
    <cellStyle name="Ausgabe 2 11" xfId="54862" hidden="1"/>
    <cellStyle name="Ausgabe 2 11" xfId="54872" hidden="1"/>
    <cellStyle name="Ausgabe 2 11" xfId="54907" hidden="1"/>
    <cellStyle name="Ausgabe 2 11" xfId="54762" hidden="1"/>
    <cellStyle name="Ausgabe 2 11" xfId="54956" hidden="1"/>
    <cellStyle name="Ausgabe 2 11" xfId="55009" hidden="1"/>
    <cellStyle name="Ausgabe 2 11" xfId="55019" hidden="1"/>
    <cellStyle name="Ausgabe 2 11" xfId="55054" hidden="1"/>
    <cellStyle name="Ausgabe 2 11" xfId="54796" hidden="1"/>
    <cellStyle name="Ausgabe 2 11" xfId="55097" hidden="1"/>
    <cellStyle name="Ausgabe 2 11" xfId="55150" hidden="1"/>
    <cellStyle name="Ausgabe 2 11" xfId="55160" hidden="1"/>
    <cellStyle name="Ausgabe 2 11" xfId="55195" hidden="1"/>
    <cellStyle name="Ausgabe 2 11" xfId="55230" hidden="1"/>
    <cellStyle name="Ausgabe 2 11" xfId="55314" hidden="1"/>
    <cellStyle name="Ausgabe 2 11" xfId="55367" hidden="1"/>
    <cellStyle name="Ausgabe 2 11" xfId="55377" hidden="1"/>
    <cellStyle name="Ausgabe 2 11" xfId="55412" hidden="1"/>
    <cellStyle name="Ausgabe 2 11" xfId="55462" hidden="1"/>
    <cellStyle name="Ausgabe 2 11" xfId="55606" hidden="1"/>
    <cellStyle name="Ausgabe 2 11" xfId="55659" hidden="1"/>
    <cellStyle name="Ausgabe 2 11" xfId="55669" hidden="1"/>
    <cellStyle name="Ausgabe 2 11" xfId="55704" hidden="1"/>
    <cellStyle name="Ausgabe 2 11" xfId="55582" hidden="1"/>
    <cellStyle name="Ausgabe 2 11" xfId="55748" hidden="1"/>
    <cellStyle name="Ausgabe 2 11" xfId="55801" hidden="1"/>
    <cellStyle name="Ausgabe 2 11" xfId="55811" hidden="1"/>
    <cellStyle name="Ausgabe 2 11" xfId="55846" hidden="1"/>
    <cellStyle name="Ausgabe 2 11" xfId="55883" hidden="1"/>
    <cellStyle name="Ausgabe 2 11" xfId="56041" hidden="1"/>
    <cellStyle name="Ausgabe 2 11" xfId="56094" hidden="1"/>
    <cellStyle name="Ausgabe 2 11" xfId="56104" hidden="1"/>
    <cellStyle name="Ausgabe 2 11" xfId="56139" hidden="1"/>
    <cellStyle name="Ausgabe 2 11" xfId="56207" hidden="1"/>
    <cellStyle name="Ausgabe 2 11" xfId="56405" hidden="1"/>
    <cellStyle name="Ausgabe 2 11" xfId="56458" hidden="1"/>
    <cellStyle name="Ausgabe 2 11" xfId="56468" hidden="1"/>
    <cellStyle name="Ausgabe 2 11" xfId="56503" hidden="1"/>
    <cellStyle name="Ausgabe 2 11" xfId="56358" hidden="1"/>
    <cellStyle name="Ausgabe 2 11" xfId="56552" hidden="1"/>
    <cellStyle name="Ausgabe 2 11" xfId="56605" hidden="1"/>
    <cellStyle name="Ausgabe 2 11" xfId="56615" hidden="1"/>
    <cellStyle name="Ausgabe 2 11" xfId="56650" hidden="1"/>
    <cellStyle name="Ausgabe 2 11" xfId="56392" hidden="1"/>
    <cellStyle name="Ausgabe 2 11" xfId="56693" hidden="1"/>
    <cellStyle name="Ausgabe 2 11" xfId="56746" hidden="1"/>
    <cellStyle name="Ausgabe 2 11" xfId="56756" hidden="1"/>
    <cellStyle name="Ausgabe 2 11" xfId="56791" hidden="1"/>
    <cellStyle name="Ausgabe 2 11" xfId="56826" hidden="1"/>
    <cellStyle name="Ausgabe 2 11" xfId="56910" hidden="1"/>
    <cellStyle name="Ausgabe 2 11" xfId="56963" hidden="1"/>
    <cellStyle name="Ausgabe 2 11" xfId="56973" hidden="1"/>
    <cellStyle name="Ausgabe 2 11" xfId="57008" hidden="1"/>
    <cellStyle name="Ausgabe 2 11" xfId="57058" hidden="1"/>
    <cellStyle name="Ausgabe 2 11" xfId="57202" hidden="1"/>
    <cellStyle name="Ausgabe 2 11" xfId="57255" hidden="1"/>
    <cellStyle name="Ausgabe 2 11" xfId="57265" hidden="1"/>
    <cellStyle name="Ausgabe 2 11" xfId="57300" hidden="1"/>
    <cellStyle name="Ausgabe 2 11" xfId="57178" hidden="1"/>
    <cellStyle name="Ausgabe 2 11" xfId="57344" hidden="1"/>
    <cellStyle name="Ausgabe 2 11" xfId="57397" hidden="1"/>
    <cellStyle name="Ausgabe 2 11" xfId="57407" hidden="1"/>
    <cellStyle name="Ausgabe 2 11" xfId="57442" hidden="1"/>
    <cellStyle name="Ausgabe 2 11" xfId="56031" hidden="1"/>
    <cellStyle name="Ausgabe 2 11" xfId="57484" hidden="1"/>
    <cellStyle name="Ausgabe 2 11" xfId="57537" hidden="1"/>
    <cellStyle name="Ausgabe 2 11" xfId="57547" hidden="1"/>
    <cellStyle name="Ausgabe 2 11" xfId="57582" hidden="1"/>
    <cellStyle name="Ausgabe 2 11" xfId="57649" hidden="1"/>
    <cellStyle name="Ausgabe 2 11" xfId="57847" hidden="1"/>
    <cellStyle name="Ausgabe 2 11" xfId="57900" hidden="1"/>
    <cellStyle name="Ausgabe 2 11" xfId="57910" hidden="1"/>
    <cellStyle name="Ausgabe 2 11" xfId="57945" hidden="1"/>
    <cellStyle name="Ausgabe 2 11" xfId="57800" hidden="1"/>
    <cellStyle name="Ausgabe 2 11" xfId="57994" hidden="1"/>
    <cellStyle name="Ausgabe 2 11" xfId="58047" hidden="1"/>
    <cellStyle name="Ausgabe 2 11" xfId="58057" hidden="1"/>
    <cellStyle name="Ausgabe 2 11" xfId="58092" hidden="1"/>
    <cellStyle name="Ausgabe 2 11" xfId="57834" hidden="1"/>
    <cellStyle name="Ausgabe 2 11" xfId="58135" hidden="1"/>
    <cellStyle name="Ausgabe 2 11" xfId="58188" hidden="1"/>
    <cellStyle name="Ausgabe 2 11" xfId="58198" hidden="1"/>
    <cellStyle name="Ausgabe 2 11" xfId="58233" hidden="1"/>
    <cellStyle name="Ausgabe 2 11" xfId="58268" hidden="1"/>
    <cellStyle name="Ausgabe 2 11" xfId="58352" hidden="1"/>
    <cellStyle name="Ausgabe 2 11" xfId="58405" hidden="1"/>
    <cellStyle name="Ausgabe 2 11" xfId="58415" hidden="1"/>
    <cellStyle name="Ausgabe 2 11" xfId="58450" hidden="1"/>
    <cellStyle name="Ausgabe 2 11" xfId="58500" hidden="1"/>
    <cellStyle name="Ausgabe 2 11" xfId="58644" hidden="1"/>
    <cellStyle name="Ausgabe 2 11" xfId="58697" hidden="1"/>
    <cellStyle name="Ausgabe 2 11" xfId="58707" hidden="1"/>
    <cellStyle name="Ausgabe 2 11" xfId="58742" hidden="1"/>
    <cellStyle name="Ausgabe 2 11" xfId="58620" hidden="1"/>
    <cellStyle name="Ausgabe 2 11" xfId="58786" hidden="1"/>
    <cellStyle name="Ausgabe 2 11" xfId="58839" hidden="1"/>
    <cellStyle name="Ausgabe 2 11" xfId="58849" hidden="1"/>
    <cellStyle name="Ausgabe 2 11" xfId="58884" hidden="1"/>
    <cellStyle name="Ausgabe 2 11" xfId="18862"/>
    <cellStyle name="Ausgabe 2 12" xfId="127" hidden="1"/>
    <cellStyle name="Ausgabe 2 12" xfId="533" hidden="1"/>
    <cellStyle name="Ausgabe 2 12" xfId="584" hidden="1"/>
    <cellStyle name="Ausgabe 2 12" xfId="596" hidden="1"/>
    <cellStyle name="Ausgabe 2 12" xfId="631" hidden="1"/>
    <cellStyle name="Ausgabe 2 12" xfId="743" hidden="1"/>
    <cellStyle name="Ausgabe 2 12" xfId="941" hidden="1"/>
    <cellStyle name="Ausgabe 2 12" xfId="992" hidden="1"/>
    <cellStyle name="Ausgabe 2 12" xfId="1004" hidden="1"/>
    <cellStyle name="Ausgabe 2 12" xfId="1039" hidden="1"/>
    <cellStyle name="Ausgabe 2 12" xfId="892" hidden="1"/>
    <cellStyle name="Ausgabe 2 12" xfId="1088" hidden="1"/>
    <cellStyle name="Ausgabe 2 12" xfId="1139" hidden="1"/>
    <cellStyle name="Ausgabe 2 12" xfId="1151" hidden="1"/>
    <cellStyle name="Ausgabe 2 12" xfId="1186" hidden="1"/>
    <cellStyle name="Ausgabe 2 12" xfId="919" hidden="1"/>
    <cellStyle name="Ausgabe 2 12" xfId="1229" hidden="1"/>
    <cellStyle name="Ausgabe 2 12" xfId="1280" hidden="1"/>
    <cellStyle name="Ausgabe 2 12" xfId="1292" hidden="1"/>
    <cellStyle name="Ausgabe 2 12" xfId="1327" hidden="1"/>
    <cellStyle name="Ausgabe 2 12" xfId="1362" hidden="1"/>
    <cellStyle name="Ausgabe 2 12" xfId="1446" hidden="1"/>
    <cellStyle name="Ausgabe 2 12" xfId="1497" hidden="1"/>
    <cellStyle name="Ausgabe 2 12" xfId="1509" hidden="1"/>
    <cellStyle name="Ausgabe 2 12" xfId="1544" hidden="1"/>
    <cellStyle name="Ausgabe 2 12" xfId="1594" hidden="1"/>
    <cellStyle name="Ausgabe 2 12" xfId="1738" hidden="1"/>
    <cellStyle name="Ausgabe 2 12" xfId="1789" hidden="1"/>
    <cellStyle name="Ausgabe 2 12" xfId="1801" hidden="1"/>
    <cellStyle name="Ausgabe 2 12" xfId="1836" hidden="1"/>
    <cellStyle name="Ausgabe 2 12" xfId="1712" hidden="1"/>
    <cellStyle name="Ausgabe 2 12" xfId="1880" hidden="1"/>
    <cellStyle name="Ausgabe 2 12" xfId="1931" hidden="1"/>
    <cellStyle name="Ausgabe 2 12" xfId="1943" hidden="1"/>
    <cellStyle name="Ausgabe 2 12" xfId="1978" hidden="1"/>
    <cellStyle name="Ausgabe 2 12" xfId="2050" hidden="1"/>
    <cellStyle name="Ausgabe 2 12" xfId="2411" hidden="1"/>
    <cellStyle name="Ausgabe 2 12" xfId="2462" hidden="1"/>
    <cellStyle name="Ausgabe 2 12" xfId="2474" hidden="1"/>
    <cellStyle name="Ausgabe 2 12" xfId="2509" hidden="1"/>
    <cellStyle name="Ausgabe 2 12" xfId="2613" hidden="1"/>
    <cellStyle name="Ausgabe 2 12" xfId="2811" hidden="1"/>
    <cellStyle name="Ausgabe 2 12" xfId="2862" hidden="1"/>
    <cellStyle name="Ausgabe 2 12" xfId="2874" hidden="1"/>
    <cellStyle name="Ausgabe 2 12" xfId="2909" hidden="1"/>
    <cellStyle name="Ausgabe 2 12" xfId="2762" hidden="1"/>
    <cellStyle name="Ausgabe 2 12" xfId="2958" hidden="1"/>
    <cellStyle name="Ausgabe 2 12" xfId="3009" hidden="1"/>
    <cellStyle name="Ausgabe 2 12" xfId="3021" hidden="1"/>
    <cellStyle name="Ausgabe 2 12" xfId="3056" hidden="1"/>
    <cellStyle name="Ausgabe 2 12" xfId="2789" hidden="1"/>
    <cellStyle name="Ausgabe 2 12" xfId="3099" hidden="1"/>
    <cellStyle name="Ausgabe 2 12" xfId="3150" hidden="1"/>
    <cellStyle name="Ausgabe 2 12" xfId="3162" hidden="1"/>
    <cellStyle name="Ausgabe 2 12" xfId="3197" hidden="1"/>
    <cellStyle name="Ausgabe 2 12" xfId="3232" hidden="1"/>
    <cellStyle name="Ausgabe 2 12" xfId="3316" hidden="1"/>
    <cellStyle name="Ausgabe 2 12" xfId="3367" hidden="1"/>
    <cellStyle name="Ausgabe 2 12" xfId="3379" hidden="1"/>
    <cellStyle name="Ausgabe 2 12" xfId="3414" hidden="1"/>
    <cellStyle name="Ausgabe 2 12" xfId="3464" hidden="1"/>
    <cellStyle name="Ausgabe 2 12" xfId="3608" hidden="1"/>
    <cellStyle name="Ausgabe 2 12" xfId="3659" hidden="1"/>
    <cellStyle name="Ausgabe 2 12" xfId="3671" hidden="1"/>
    <cellStyle name="Ausgabe 2 12" xfId="3706" hidden="1"/>
    <cellStyle name="Ausgabe 2 12" xfId="3582" hidden="1"/>
    <cellStyle name="Ausgabe 2 12" xfId="3750" hidden="1"/>
    <cellStyle name="Ausgabe 2 12" xfId="3801" hidden="1"/>
    <cellStyle name="Ausgabe 2 12" xfId="3813" hidden="1"/>
    <cellStyle name="Ausgabe 2 12" xfId="3848" hidden="1"/>
    <cellStyle name="Ausgabe 2 12" xfId="2384" hidden="1"/>
    <cellStyle name="Ausgabe 2 12" xfId="3917" hidden="1"/>
    <cellStyle name="Ausgabe 2 12" xfId="3968" hidden="1"/>
    <cellStyle name="Ausgabe 2 12" xfId="3980" hidden="1"/>
    <cellStyle name="Ausgabe 2 12" xfId="4015" hidden="1"/>
    <cellStyle name="Ausgabe 2 12" xfId="4119" hidden="1"/>
    <cellStyle name="Ausgabe 2 12" xfId="4317" hidden="1"/>
    <cellStyle name="Ausgabe 2 12" xfId="4368" hidden="1"/>
    <cellStyle name="Ausgabe 2 12" xfId="4380" hidden="1"/>
    <cellStyle name="Ausgabe 2 12" xfId="4415" hidden="1"/>
    <cellStyle name="Ausgabe 2 12" xfId="4268" hidden="1"/>
    <cellStyle name="Ausgabe 2 12" xfId="4464" hidden="1"/>
    <cellStyle name="Ausgabe 2 12" xfId="4515" hidden="1"/>
    <cellStyle name="Ausgabe 2 12" xfId="4527" hidden="1"/>
    <cellStyle name="Ausgabe 2 12" xfId="4562" hidden="1"/>
    <cellStyle name="Ausgabe 2 12" xfId="4295" hidden="1"/>
    <cellStyle name="Ausgabe 2 12" xfId="4605" hidden="1"/>
    <cellStyle name="Ausgabe 2 12" xfId="4656" hidden="1"/>
    <cellStyle name="Ausgabe 2 12" xfId="4668" hidden="1"/>
    <cellStyle name="Ausgabe 2 12" xfId="4703" hidden="1"/>
    <cellStyle name="Ausgabe 2 12" xfId="4738" hidden="1"/>
    <cellStyle name="Ausgabe 2 12" xfId="4822" hidden="1"/>
    <cellStyle name="Ausgabe 2 12" xfId="4873" hidden="1"/>
    <cellStyle name="Ausgabe 2 12" xfId="4885" hidden="1"/>
    <cellStyle name="Ausgabe 2 12" xfId="4920" hidden="1"/>
    <cellStyle name="Ausgabe 2 12" xfId="4970" hidden="1"/>
    <cellStyle name="Ausgabe 2 12" xfId="5114" hidden="1"/>
    <cellStyle name="Ausgabe 2 12" xfId="5165" hidden="1"/>
    <cellStyle name="Ausgabe 2 12" xfId="5177" hidden="1"/>
    <cellStyle name="Ausgabe 2 12" xfId="5212" hidden="1"/>
    <cellStyle name="Ausgabe 2 12" xfId="5088" hidden="1"/>
    <cellStyle name="Ausgabe 2 12" xfId="5256" hidden="1"/>
    <cellStyle name="Ausgabe 2 12" xfId="5307" hidden="1"/>
    <cellStyle name="Ausgabe 2 12" xfId="5319" hidden="1"/>
    <cellStyle name="Ausgabe 2 12" xfId="5354" hidden="1"/>
    <cellStyle name="Ausgabe 2 12" xfId="3891" hidden="1"/>
    <cellStyle name="Ausgabe 2 12" xfId="5422" hidden="1"/>
    <cellStyle name="Ausgabe 2 12" xfId="5473" hidden="1"/>
    <cellStyle name="Ausgabe 2 12" xfId="5485" hidden="1"/>
    <cellStyle name="Ausgabe 2 12" xfId="5520" hidden="1"/>
    <cellStyle name="Ausgabe 2 12" xfId="5623" hidden="1"/>
    <cellStyle name="Ausgabe 2 12" xfId="5821" hidden="1"/>
    <cellStyle name="Ausgabe 2 12" xfId="5872" hidden="1"/>
    <cellStyle name="Ausgabe 2 12" xfId="5884" hidden="1"/>
    <cellStyle name="Ausgabe 2 12" xfId="5919" hidden="1"/>
    <cellStyle name="Ausgabe 2 12" xfId="5772" hidden="1"/>
    <cellStyle name="Ausgabe 2 12" xfId="5968" hidden="1"/>
    <cellStyle name="Ausgabe 2 12" xfId="6019" hidden="1"/>
    <cellStyle name="Ausgabe 2 12" xfId="6031" hidden="1"/>
    <cellStyle name="Ausgabe 2 12" xfId="6066" hidden="1"/>
    <cellStyle name="Ausgabe 2 12" xfId="5799" hidden="1"/>
    <cellStyle name="Ausgabe 2 12" xfId="6109" hidden="1"/>
    <cellStyle name="Ausgabe 2 12" xfId="6160" hidden="1"/>
    <cellStyle name="Ausgabe 2 12" xfId="6172" hidden="1"/>
    <cellStyle name="Ausgabe 2 12" xfId="6207" hidden="1"/>
    <cellStyle name="Ausgabe 2 12" xfId="6242" hidden="1"/>
    <cellStyle name="Ausgabe 2 12" xfId="6326" hidden="1"/>
    <cellStyle name="Ausgabe 2 12" xfId="6377" hidden="1"/>
    <cellStyle name="Ausgabe 2 12" xfId="6389" hidden="1"/>
    <cellStyle name="Ausgabe 2 12" xfId="6424" hidden="1"/>
    <cellStyle name="Ausgabe 2 12" xfId="6474" hidden="1"/>
    <cellStyle name="Ausgabe 2 12" xfId="6618" hidden="1"/>
    <cellStyle name="Ausgabe 2 12" xfId="6669" hidden="1"/>
    <cellStyle name="Ausgabe 2 12" xfId="6681" hidden="1"/>
    <cellStyle name="Ausgabe 2 12" xfId="6716" hidden="1"/>
    <cellStyle name="Ausgabe 2 12" xfId="6592" hidden="1"/>
    <cellStyle name="Ausgabe 2 12" xfId="6760" hidden="1"/>
    <cellStyle name="Ausgabe 2 12" xfId="6811" hidden="1"/>
    <cellStyle name="Ausgabe 2 12" xfId="6823" hidden="1"/>
    <cellStyle name="Ausgabe 2 12" xfId="6858" hidden="1"/>
    <cellStyle name="Ausgabe 2 12" xfId="5397" hidden="1"/>
    <cellStyle name="Ausgabe 2 12" xfId="6924" hidden="1"/>
    <cellStyle name="Ausgabe 2 12" xfId="6975" hidden="1"/>
    <cellStyle name="Ausgabe 2 12" xfId="6987" hidden="1"/>
    <cellStyle name="Ausgabe 2 12" xfId="7022" hidden="1"/>
    <cellStyle name="Ausgabe 2 12" xfId="7121" hidden="1"/>
    <cellStyle name="Ausgabe 2 12" xfId="7319" hidden="1"/>
    <cellStyle name="Ausgabe 2 12" xfId="7370" hidden="1"/>
    <cellStyle name="Ausgabe 2 12" xfId="7382" hidden="1"/>
    <cellStyle name="Ausgabe 2 12" xfId="7417" hidden="1"/>
    <cellStyle name="Ausgabe 2 12" xfId="7270" hidden="1"/>
    <cellStyle name="Ausgabe 2 12" xfId="7466" hidden="1"/>
    <cellStyle name="Ausgabe 2 12" xfId="7517" hidden="1"/>
    <cellStyle name="Ausgabe 2 12" xfId="7529" hidden="1"/>
    <cellStyle name="Ausgabe 2 12" xfId="7564" hidden="1"/>
    <cellStyle name="Ausgabe 2 12" xfId="7297" hidden="1"/>
    <cellStyle name="Ausgabe 2 12" xfId="7607" hidden="1"/>
    <cellStyle name="Ausgabe 2 12" xfId="7658" hidden="1"/>
    <cellStyle name="Ausgabe 2 12" xfId="7670" hidden="1"/>
    <cellStyle name="Ausgabe 2 12" xfId="7705" hidden="1"/>
    <cellStyle name="Ausgabe 2 12" xfId="7740" hidden="1"/>
    <cellStyle name="Ausgabe 2 12" xfId="7824" hidden="1"/>
    <cellStyle name="Ausgabe 2 12" xfId="7875" hidden="1"/>
    <cellStyle name="Ausgabe 2 12" xfId="7887" hidden="1"/>
    <cellStyle name="Ausgabe 2 12" xfId="7922" hidden="1"/>
    <cellStyle name="Ausgabe 2 12" xfId="7972" hidden="1"/>
    <cellStyle name="Ausgabe 2 12" xfId="8116" hidden="1"/>
    <cellStyle name="Ausgabe 2 12" xfId="8167" hidden="1"/>
    <cellStyle name="Ausgabe 2 12" xfId="8179" hidden="1"/>
    <cellStyle name="Ausgabe 2 12" xfId="8214" hidden="1"/>
    <cellStyle name="Ausgabe 2 12" xfId="8090" hidden="1"/>
    <cellStyle name="Ausgabe 2 12" xfId="8258" hidden="1"/>
    <cellStyle name="Ausgabe 2 12" xfId="8309" hidden="1"/>
    <cellStyle name="Ausgabe 2 12" xfId="8321" hidden="1"/>
    <cellStyle name="Ausgabe 2 12" xfId="8356" hidden="1"/>
    <cellStyle name="Ausgabe 2 12" xfId="6901" hidden="1"/>
    <cellStyle name="Ausgabe 2 12" xfId="8419" hidden="1"/>
    <cellStyle name="Ausgabe 2 12" xfId="8470" hidden="1"/>
    <cellStyle name="Ausgabe 2 12" xfId="8482" hidden="1"/>
    <cellStyle name="Ausgabe 2 12" xfId="8517" hidden="1"/>
    <cellStyle name="Ausgabe 2 12" xfId="8614" hidden="1"/>
    <cellStyle name="Ausgabe 2 12" xfId="8812" hidden="1"/>
    <cellStyle name="Ausgabe 2 12" xfId="8863" hidden="1"/>
    <cellStyle name="Ausgabe 2 12" xfId="8875" hidden="1"/>
    <cellStyle name="Ausgabe 2 12" xfId="8910" hidden="1"/>
    <cellStyle name="Ausgabe 2 12" xfId="8763" hidden="1"/>
    <cellStyle name="Ausgabe 2 12" xfId="8959" hidden="1"/>
    <cellStyle name="Ausgabe 2 12" xfId="9010" hidden="1"/>
    <cellStyle name="Ausgabe 2 12" xfId="9022" hidden="1"/>
    <cellStyle name="Ausgabe 2 12" xfId="9057" hidden="1"/>
    <cellStyle name="Ausgabe 2 12" xfId="8790" hidden="1"/>
    <cellStyle name="Ausgabe 2 12" xfId="9100" hidden="1"/>
    <cellStyle name="Ausgabe 2 12" xfId="9151" hidden="1"/>
    <cellStyle name="Ausgabe 2 12" xfId="9163" hidden="1"/>
    <cellStyle name="Ausgabe 2 12" xfId="9198" hidden="1"/>
    <cellStyle name="Ausgabe 2 12" xfId="9233" hidden="1"/>
    <cellStyle name="Ausgabe 2 12" xfId="9317" hidden="1"/>
    <cellStyle name="Ausgabe 2 12" xfId="9368" hidden="1"/>
    <cellStyle name="Ausgabe 2 12" xfId="9380" hidden="1"/>
    <cellStyle name="Ausgabe 2 12" xfId="9415" hidden="1"/>
    <cellStyle name="Ausgabe 2 12" xfId="9465" hidden="1"/>
    <cellStyle name="Ausgabe 2 12" xfId="9609" hidden="1"/>
    <cellStyle name="Ausgabe 2 12" xfId="9660" hidden="1"/>
    <cellStyle name="Ausgabe 2 12" xfId="9672" hidden="1"/>
    <cellStyle name="Ausgabe 2 12" xfId="9707" hidden="1"/>
    <cellStyle name="Ausgabe 2 12" xfId="9583" hidden="1"/>
    <cellStyle name="Ausgabe 2 12" xfId="9751" hidden="1"/>
    <cellStyle name="Ausgabe 2 12" xfId="9802" hidden="1"/>
    <cellStyle name="Ausgabe 2 12" xfId="9814" hidden="1"/>
    <cellStyle name="Ausgabe 2 12" xfId="9849" hidden="1"/>
    <cellStyle name="Ausgabe 2 12" xfId="8399" hidden="1"/>
    <cellStyle name="Ausgabe 2 12" xfId="9910" hidden="1"/>
    <cellStyle name="Ausgabe 2 12" xfId="9961" hidden="1"/>
    <cellStyle name="Ausgabe 2 12" xfId="9973" hidden="1"/>
    <cellStyle name="Ausgabe 2 12" xfId="10008" hidden="1"/>
    <cellStyle name="Ausgabe 2 12" xfId="10100" hidden="1"/>
    <cellStyle name="Ausgabe 2 12" xfId="10298" hidden="1"/>
    <cellStyle name="Ausgabe 2 12" xfId="10349" hidden="1"/>
    <cellStyle name="Ausgabe 2 12" xfId="10361" hidden="1"/>
    <cellStyle name="Ausgabe 2 12" xfId="10396" hidden="1"/>
    <cellStyle name="Ausgabe 2 12" xfId="10249" hidden="1"/>
    <cellStyle name="Ausgabe 2 12" xfId="10445" hidden="1"/>
    <cellStyle name="Ausgabe 2 12" xfId="10496" hidden="1"/>
    <cellStyle name="Ausgabe 2 12" xfId="10508" hidden="1"/>
    <cellStyle name="Ausgabe 2 12" xfId="10543" hidden="1"/>
    <cellStyle name="Ausgabe 2 12" xfId="10276" hidden="1"/>
    <cellStyle name="Ausgabe 2 12" xfId="10586" hidden="1"/>
    <cellStyle name="Ausgabe 2 12" xfId="10637" hidden="1"/>
    <cellStyle name="Ausgabe 2 12" xfId="10649" hidden="1"/>
    <cellStyle name="Ausgabe 2 12" xfId="10684" hidden="1"/>
    <cellStyle name="Ausgabe 2 12" xfId="10719" hidden="1"/>
    <cellStyle name="Ausgabe 2 12" xfId="10803" hidden="1"/>
    <cellStyle name="Ausgabe 2 12" xfId="10854" hidden="1"/>
    <cellStyle name="Ausgabe 2 12" xfId="10866" hidden="1"/>
    <cellStyle name="Ausgabe 2 12" xfId="10901" hidden="1"/>
    <cellStyle name="Ausgabe 2 12" xfId="10951" hidden="1"/>
    <cellStyle name="Ausgabe 2 12" xfId="11095" hidden="1"/>
    <cellStyle name="Ausgabe 2 12" xfId="11146" hidden="1"/>
    <cellStyle name="Ausgabe 2 12" xfId="11158" hidden="1"/>
    <cellStyle name="Ausgabe 2 12" xfId="11193" hidden="1"/>
    <cellStyle name="Ausgabe 2 12" xfId="11069" hidden="1"/>
    <cellStyle name="Ausgabe 2 12" xfId="11237" hidden="1"/>
    <cellStyle name="Ausgabe 2 12" xfId="11288" hidden="1"/>
    <cellStyle name="Ausgabe 2 12" xfId="11300" hidden="1"/>
    <cellStyle name="Ausgabe 2 12" xfId="11335" hidden="1"/>
    <cellStyle name="Ausgabe 2 12" xfId="9892" hidden="1"/>
    <cellStyle name="Ausgabe 2 12" xfId="11393" hidden="1"/>
    <cellStyle name="Ausgabe 2 12" xfId="11444" hidden="1"/>
    <cellStyle name="Ausgabe 2 12" xfId="11456" hidden="1"/>
    <cellStyle name="Ausgabe 2 12" xfId="11491" hidden="1"/>
    <cellStyle name="Ausgabe 2 12" xfId="11580" hidden="1"/>
    <cellStyle name="Ausgabe 2 12" xfId="11778" hidden="1"/>
    <cellStyle name="Ausgabe 2 12" xfId="11829" hidden="1"/>
    <cellStyle name="Ausgabe 2 12" xfId="11841" hidden="1"/>
    <cellStyle name="Ausgabe 2 12" xfId="11876" hidden="1"/>
    <cellStyle name="Ausgabe 2 12" xfId="11729" hidden="1"/>
    <cellStyle name="Ausgabe 2 12" xfId="11925" hidden="1"/>
    <cellStyle name="Ausgabe 2 12" xfId="11976" hidden="1"/>
    <cellStyle name="Ausgabe 2 12" xfId="11988" hidden="1"/>
    <cellStyle name="Ausgabe 2 12" xfId="12023" hidden="1"/>
    <cellStyle name="Ausgabe 2 12" xfId="11756" hidden="1"/>
    <cellStyle name="Ausgabe 2 12" xfId="12066" hidden="1"/>
    <cellStyle name="Ausgabe 2 12" xfId="12117" hidden="1"/>
    <cellStyle name="Ausgabe 2 12" xfId="12129" hidden="1"/>
    <cellStyle name="Ausgabe 2 12" xfId="12164" hidden="1"/>
    <cellStyle name="Ausgabe 2 12" xfId="12199" hidden="1"/>
    <cellStyle name="Ausgabe 2 12" xfId="12283" hidden="1"/>
    <cellStyle name="Ausgabe 2 12" xfId="12334" hidden="1"/>
    <cellStyle name="Ausgabe 2 12" xfId="12346" hidden="1"/>
    <cellStyle name="Ausgabe 2 12" xfId="12381" hidden="1"/>
    <cellStyle name="Ausgabe 2 12" xfId="12431" hidden="1"/>
    <cellStyle name="Ausgabe 2 12" xfId="12575" hidden="1"/>
    <cellStyle name="Ausgabe 2 12" xfId="12626" hidden="1"/>
    <cellStyle name="Ausgabe 2 12" xfId="12638" hidden="1"/>
    <cellStyle name="Ausgabe 2 12" xfId="12673" hidden="1"/>
    <cellStyle name="Ausgabe 2 12" xfId="12549" hidden="1"/>
    <cellStyle name="Ausgabe 2 12" xfId="12717" hidden="1"/>
    <cellStyle name="Ausgabe 2 12" xfId="12768" hidden="1"/>
    <cellStyle name="Ausgabe 2 12" xfId="12780" hidden="1"/>
    <cellStyle name="Ausgabe 2 12" xfId="12815" hidden="1"/>
    <cellStyle name="Ausgabe 2 12" xfId="11378" hidden="1"/>
    <cellStyle name="Ausgabe 2 12" xfId="12872" hidden="1"/>
    <cellStyle name="Ausgabe 2 12" xfId="12923" hidden="1"/>
    <cellStyle name="Ausgabe 2 12" xfId="12935" hidden="1"/>
    <cellStyle name="Ausgabe 2 12" xfId="12970" hidden="1"/>
    <cellStyle name="Ausgabe 2 12" xfId="13051" hidden="1"/>
    <cellStyle name="Ausgabe 2 12" xfId="13249" hidden="1"/>
    <cellStyle name="Ausgabe 2 12" xfId="13300" hidden="1"/>
    <cellStyle name="Ausgabe 2 12" xfId="13312" hidden="1"/>
    <cellStyle name="Ausgabe 2 12" xfId="13347" hidden="1"/>
    <cellStyle name="Ausgabe 2 12" xfId="13200" hidden="1"/>
    <cellStyle name="Ausgabe 2 12" xfId="13396" hidden="1"/>
    <cellStyle name="Ausgabe 2 12" xfId="13447" hidden="1"/>
    <cellStyle name="Ausgabe 2 12" xfId="13459" hidden="1"/>
    <cellStyle name="Ausgabe 2 12" xfId="13494" hidden="1"/>
    <cellStyle name="Ausgabe 2 12" xfId="13227" hidden="1"/>
    <cellStyle name="Ausgabe 2 12" xfId="13537" hidden="1"/>
    <cellStyle name="Ausgabe 2 12" xfId="13588" hidden="1"/>
    <cellStyle name="Ausgabe 2 12" xfId="13600" hidden="1"/>
    <cellStyle name="Ausgabe 2 12" xfId="13635" hidden="1"/>
    <cellStyle name="Ausgabe 2 12" xfId="13670" hidden="1"/>
    <cellStyle name="Ausgabe 2 12" xfId="13754" hidden="1"/>
    <cellStyle name="Ausgabe 2 12" xfId="13805" hidden="1"/>
    <cellStyle name="Ausgabe 2 12" xfId="13817" hidden="1"/>
    <cellStyle name="Ausgabe 2 12" xfId="13852" hidden="1"/>
    <cellStyle name="Ausgabe 2 12" xfId="13902" hidden="1"/>
    <cellStyle name="Ausgabe 2 12" xfId="14046" hidden="1"/>
    <cellStyle name="Ausgabe 2 12" xfId="14097" hidden="1"/>
    <cellStyle name="Ausgabe 2 12" xfId="14109" hidden="1"/>
    <cellStyle name="Ausgabe 2 12" xfId="14144" hidden="1"/>
    <cellStyle name="Ausgabe 2 12" xfId="14020" hidden="1"/>
    <cellStyle name="Ausgabe 2 12" xfId="14188" hidden="1"/>
    <cellStyle name="Ausgabe 2 12" xfId="14239" hidden="1"/>
    <cellStyle name="Ausgabe 2 12" xfId="14251" hidden="1"/>
    <cellStyle name="Ausgabe 2 12" xfId="14286" hidden="1"/>
    <cellStyle name="Ausgabe 2 12" xfId="12858" hidden="1"/>
    <cellStyle name="Ausgabe 2 12" xfId="14339" hidden="1"/>
    <cellStyle name="Ausgabe 2 12" xfId="14390" hidden="1"/>
    <cellStyle name="Ausgabe 2 12" xfId="14402" hidden="1"/>
    <cellStyle name="Ausgabe 2 12" xfId="14437" hidden="1"/>
    <cellStyle name="Ausgabe 2 12" xfId="14513" hidden="1"/>
    <cellStyle name="Ausgabe 2 12" xfId="14711" hidden="1"/>
    <cellStyle name="Ausgabe 2 12" xfId="14762" hidden="1"/>
    <cellStyle name="Ausgabe 2 12" xfId="14774" hidden="1"/>
    <cellStyle name="Ausgabe 2 12" xfId="14809" hidden="1"/>
    <cellStyle name="Ausgabe 2 12" xfId="14662" hidden="1"/>
    <cellStyle name="Ausgabe 2 12" xfId="14858" hidden="1"/>
    <cellStyle name="Ausgabe 2 12" xfId="14909" hidden="1"/>
    <cellStyle name="Ausgabe 2 12" xfId="14921" hidden="1"/>
    <cellStyle name="Ausgabe 2 12" xfId="14956" hidden="1"/>
    <cellStyle name="Ausgabe 2 12" xfId="14689" hidden="1"/>
    <cellStyle name="Ausgabe 2 12" xfId="14999" hidden="1"/>
    <cellStyle name="Ausgabe 2 12" xfId="15050" hidden="1"/>
    <cellStyle name="Ausgabe 2 12" xfId="15062" hidden="1"/>
    <cellStyle name="Ausgabe 2 12" xfId="15097" hidden="1"/>
    <cellStyle name="Ausgabe 2 12" xfId="15132" hidden="1"/>
    <cellStyle name="Ausgabe 2 12" xfId="15216" hidden="1"/>
    <cellStyle name="Ausgabe 2 12" xfId="15267" hidden="1"/>
    <cellStyle name="Ausgabe 2 12" xfId="15279" hidden="1"/>
    <cellStyle name="Ausgabe 2 12" xfId="15314" hidden="1"/>
    <cellStyle name="Ausgabe 2 12" xfId="15364" hidden="1"/>
    <cellStyle name="Ausgabe 2 12" xfId="15508" hidden="1"/>
    <cellStyle name="Ausgabe 2 12" xfId="15559" hidden="1"/>
    <cellStyle name="Ausgabe 2 12" xfId="15571" hidden="1"/>
    <cellStyle name="Ausgabe 2 12" xfId="15606" hidden="1"/>
    <cellStyle name="Ausgabe 2 12" xfId="15482" hidden="1"/>
    <cellStyle name="Ausgabe 2 12" xfId="15650" hidden="1"/>
    <cellStyle name="Ausgabe 2 12" xfId="15701" hidden="1"/>
    <cellStyle name="Ausgabe 2 12" xfId="15713" hidden="1"/>
    <cellStyle name="Ausgabe 2 12" xfId="15748" hidden="1"/>
    <cellStyle name="Ausgabe 2 12" xfId="14327" hidden="1"/>
    <cellStyle name="Ausgabe 2 12" xfId="15801" hidden="1"/>
    <cellStyle name="Ausgabe 2 12" xfId="15852" hidden="1"/>
    <cellStyle name="Ausgabe 2 12" xfId="15864" hidden="1"/>
    <cellStyle name="Ausgabe 2 12" xfId="15899" hidden="1"/>
    <cellStyle name="Ausgabe 2 12" xfId="15969" hidden="1"/>
    <cellStyle name="Ausgabe 2 12" xfId="16167" hidden="1"/>
    <cellStyle name="Ausgabe 2 12" xfId="16218" hidden="1"/>
    <cellStyle name="Ausgabe 2 12" xfId="16230" hidden="1"/>
    <cellStyle name="Ausgabe 2 12" xfId="16265" hidden="1"/>
    <cellStyle name="Ausgabe 2 12" xfId="16118" hidden="1"/>
    <cellStyle name="Ausgabe 2 12" xfId="16314" hidden="1"/>
    <cellStyle name="Ausgabe 2 12" xfId="16365" hidden="1"/>
    <cellStyle name="Ausgabe 2 12" xfId="16377" hidden="1"/>
    <cellStyle name="Ausgabe 2 12" xfId="16412" hidden="1"/>
    <cellStyle name="Ausgabe 2 12" xfId="16145" hidden="1"/>
    <cellStyle name="Ausgabe 2 12" xfId="16455" hidden="1"/>
    <cellStyle name="Ausgabe 2 12" xfId="16506" hidden="1"/>
    <cellStyle name="Ausgabe 2 12" xfId="16518" hidden="1"/>
    <cellStyle name="Ausgabe 2 12" xfId="16553" hidden="1"/>
    <cellStyle name="Ausgabe 2 12" xfId="16588" hidden="1"/>
    <cellStyle name="Ausgabe 2 12" xfId="16672" hidden="1"/>
    <cellStyle name="Ausgabe 2 12" xfId="16723" hidden="1"/>
    <cellStyle name="Ausgabe 2 12" xfId="16735" hidden="1"/>
    <cellStyle name="Ausgabe 2 12" xfId="16770" hidden="1"/>
    <cellStyle name="Ausgabe 2 12" xfId="16820" hidden="1"/>
    <cellStyle name="Ausgabe 2 12" xfId="16964" hidden="1"/>
    <cellStyle name="Ausgabe 2 12" xfId="17015" hidden="1"/>
    <cellStyle name="Ausgabe 2 12" xfId="17027" hidden="1"/>
    <cellStyle name="Ausgabe 2 12" xfId="17062" hidden="1"/>
    <cellStyle name="Ausgabe 2 12" xfId="16938" hidden="1"/>
    <cellStyle name="Ausgabe 2 12" xfId="17106" hidden="1"/>
    <cellStyle name="Ausgabe 2 12" xfId="17157" hidden="1"/>
    <cellStyle name="Ausgabe 2 12" xfId="17169" hidden="1"/>
    <cellStyle name="Ausgabe 2 12" xfId="17204" hidden="1"/>
    <cellStyle name="Ausgabe 2 12" xfId="15789" hidden="1"/>
    <cellStyle name="Ausgabe 2 12" xfId="17246" hidden="1"/>
    <cellStyle name="Ausgabe 2 12" xfId="17297" hidden="1"/>
    <cellStyle name="Ausgabe 2 12" xfId="17309" hidden="1"/>
    <cellStyle name="Ausgabe 2 12" xfId="17344" hidden="1"/>
    <cellStyle name="Ausgabe 2 12" xfId="17411" hidden="1"/>
    <cellStyle name="Ausgabe 2 12" xfId="17609" hidden="1"/>
    <cellStyle name="Ausgabe 2 12" xfId="17660" hidden="1"/>
    <cellStyle name="Ausgabe 2 12" xfId="17672" hidden="1"/>
    <cellStyle name="Ausgabe 2 12" xfId="17707" hidden="1"/>
    <cellStyle name="Ausgabe 2 12" xfId="17560" hidden="1"/>
    <cellStyle name="Ausgabe 2 12" xfId="17756" hidden="1"/>
    <cellStyle name="Ausgabe 2 12" xfId="17807" hidden="1"/>
    <cellStyle name="Ausgabe 2 12" xfId="17819" hidden="1"/>
    <cellStyle name="Ausgabe 2 12" xfId="17854" hidden="1"/>
    <cellStyle name="Ausgabe 2 12" xfId="17587" hidden="1"/>
    <cellStyle name="Ausgabe 2 12" xfId="17897" hidden="1"/>
    <cellStyle name="Ausgabe 2 12" xfId="17948" hidden="1"/>
    <cellStyle name="Ausgabe 2 12" xfId="17960" hidden="1"/>
    <cellStyle name="Ausgabe 2 12" xfId="17995" hidden="1"/>
    <cellStyle name="Ausgabe 2 12" xfId="18030" hidden="1"/>
    <cellStyle name="Ausgabe 2 12" xfId="18114" hidden="1"/>
    <cellStyle name="Ausgabe 2 12" xfId="18165" hidden="1"/>
    <cellStyle name="Ausgabe 2 12" xfId="18177" hidden="1"/>
    <cellStyle name="Ausgabe 2 12" xfId="18212" hidden="1"/>
    <cellStyle name="Ausgabe 2 12" xfId="18262" hidden="1"/>
    <cellStyle name="Ausgabe 2 12" xfId="18406" hidden="1"/>
    <cellStyle name="Ausgabe 2 12" xfId="18457" hidden="1"/>
    <cellStyle name="Ausgabe 2 12" xfId="18469" hidden="1"/>
    <cellStyle name="Ausgabe 2 12" xfId="18504" hidden="1"/>
    <cellStyle name="Ausgabe 2 12" xfId="18380" hidden="1"/>
    <cellStyle name="Ausgabe 2 12" xfId="18548" hidden="1"/>
    <cellStyle name="Ausgabe 2 12" xfId="18599" hidden="1"/>
    <cellStyle name="Ausgabe 2 12" xfId="18611" hidden="1"/>
    <cellStyle name="Ausgabe 2 12" xfId="18646" hidden="1"/>
    <cellStyle name="Ausgabe 2 12" xfId="18879" hidden="1"/>
    <cellStyle name="Ausgabe 2 12" xfId="19046" hidden="1"/>
    <cellStyle name="Ausgabe 2 12" xfId="19097" hidden="1"/>
    <cellStyle name="Ausgabe 2 12" xfId="19109" hidden="1"/>
    <cellStyle name="Ausgabe 2 12" xfId="19144" hidden="1"/>
    <cellStyle name="Ausgabe 2 12" xfId="19218" hidden="1"/>
    <cellStyle name="Ausgabe 2 12" xfId="19416" hidden="1"/>
    <cellStyle name="Ausgabe 2 12" xfId="19467" hidden="1"/>
    <cellStyle name="Ausgabe 2 12" xfId="19479" hidden="1"/>
    <cellStyle name="Ausgabe 2 12" xfId="19514" hidden="1"/>
    <cellStyle name="Ausgabe 2 12" xfId="19367" hidden="1"/>
    <cellStyle name="Ausgabe 2 12" xfId="19563" hidden="1"/>
    <cellStyle name="Ausgabe 2 12" xfId="19614" hidden="1"/>
    <cellStyle name="Ausgabe 2 12" xfId="19626" hidden="1"/>
    <cellStyle name="Ausgabe 2 12" xfId="19661" hidden="1"/>
    <cellStyle name="Ausgabe 2 12" xfId="19394" hidden="1"/>
    <cellStyle name="Ausgabe 2 12" xfId="19704" hidden="1"/>
    <cellStyle name="Ausgabe 2 12" xfId="19755" hidden="1"/>
    <cellStyle name="Ausgabe 2 12" xfId="19767" hidden="1"/>
    <cellStyle name="Ausgabe 2 12" xfId="19802" hidden="1"/>
    <cellStyle name="Ausgabe 2 12" xfId="19837" hidden="1"/>
    <cellStyle name="Ausgabe 2 12" xfId="19921" hidden="1"/>
    <cellStyle name="Ausgabe 2 12" xfId="19972" hidden="1"/>
    <cellStyle name="Ausgabe 2 12" xfId="19984" hidden="1"/>
    <cellStyle name="Ausgabe 2 12" xfId="20019" hidden="1"/>
    <cellStyle name="Ausgabe 2 12" xfId="20069" hidden="1"/>
    <cellStyle name="Ausgabe 2 12" xfId="20213" hidden="1"/>
    <cellStyle name="Ausgabe 2 12" xfId="20264" hidden="1"/>
    <cellStyle name="Ausgabe 2 12" xfId="20276" hidden="1"/>
    <cellStyle name="Ausgabe 2 12" xfId="20311" hidden="1"/>
    <cellStyle name="Ausgabe 2 12" xfId="20187" hidden="1"/>
    <cellStyle name="Ausgabe 2 12" xfId="20355" hidden="1"/>
    <cellStyle name="Ausgabe 2 12" xfId="20406" hidden="1"/>
    <cellStyle name="Ausgabe 2 12" xfId="20418" hidden="1"/>
    <cellStyle name="Ausgabe 2 12" xfId="20453" hidden="1"/>
    <cellStyle name="Ausgabe 2 12" xfId="20488" hidden="1"/>
    <cellStyle name="Ausgabe 2 12" xfId="20572" hidden="1"/>
    <cellStyle name="Ausgabe 2 12" xfId="20623" hidden="1"/>
    <cellStyle name="Ausgabe 2 12" xfId="20635" hidden="1"/>
    <cellStyle name="Ausgabe 2 12" xfId="20670" hidden="1"/>
    <cellStyle name="Ausgabe 2 12" xfId="20725" hidden="1"/>
    <cellStyle name="Ausgabe 2 12" xfId="20963" hidden="1"/>
    <cellStyle name="Ausgabe 2 12" xfId="21014" hidden="1"/>
    <cellStyle name="Ausgabe 2 12" xfId="21026" hidden="1"/>
    <cellStyle name="Ausgabe 2 12" xfId="21061" hidden="1"/>
    <cellStyle name="Ausgabe 2 12" xfId="21128" hidden="1"/>
    <cellStyle name="Ausgabe 2 12" xfId="21272" hidden="1"/>
    <cellStyle name="Ausgabe 2 12" xfId="21323" hidden="1"/>
    <cellStyle name="Ausgabe 2 12" xfId="21335" hidden="1"/>
    <cellStyle name="Ausgabe 2 12" xfId="21370" hidden="1"/>
    <cellStyle name="Ausgabe 2 12" xfId="21246" hidden="1"/>
    <cellStyle name="Ausgabe 2 12" xfId="21416" hidden="1"/>
    <cellStyle name="Ausgabe 2 12" xfId="21467" hidden="1"/>
    <cellStyle name="Ausgabe 2 12" xfId="21479" hidden="1"/>
    <cellStyle name="Ausgabe 2 12" xfId="21514" hidden="1"/>
    <cellStyle name="Ausgabe 2 12" xfId="20950" hidden="1"/>
    <cellStyle name="Ausgabe 2 12" xfId="21573" hidden="1"/>
    <cellStyle name="Ausgabe 2 12" xfId="21624" hidden="1"/>
    <cellStyle name="Ausgabe 2 12" xfId="21636" hidden="1"/>
    <cellStyle name="Ausgabe 2 12" xfId="21671" hidden="1"/>
    <cellStyle name="Ausgabe 2 12" xfId="21744" hidden="1"/>
    <cellStyle name="Ausgabe 2 12" xfId="21943" hidden="1"/>
    <cellStyle name="Ausgabe 2 12" xfId="21994" hidden="1"/>
    <cellStyle name="Ausgabe 2 12" xfId="22006" hidden="1"/>
    <cellStyle name="Ausgabe 2 12" xfId="22041" hidden="1"/>
    <cellStyle name="Ausgabe 2 12" xfId="21893" hidden="1"/>
    <cellStyle name="Ausgabe 2 12" xfId="22092" hidden="1"/>
    <cellStyle name="Ausgabe 2 12" xfId="22143" hidden="1"/>
    <cellStyle name="Ausgabe 2 12" xfId="22155" hidden="1"/>
    <cellStyle name="Ausgabe 2 12" xfId="22190" hidden="1"/>
    <cellStyle name="Ausgabe 2 12" xfId="21921" hidden="1"/>
    <cellStyle name="Ausgabe 2 12" xfId="22235" hidden="1"/>
    <cellStyle name="Ausgabe 2 12" xfId="22286" hidden="1"/>
    <cellStyle name="Ausgabe 2 12" xfId="22298" hidden="1"/>
    <cellStyle name="Ausgabe 2 12" xfId="22333" hidden="1"/>
    <cellStyle name="Ausgabe 2 12" xfId="22370" hidden="1"/>
    <cellStyle name="Ausgabe 2 12" xfId="22454" hidden="1"/>
    <cellStyle name="Ausgabe 2 12" xfId="22505" hidden="1"/>
    <cellStyle name="Ausgabe 2 12" xfId="22517" hidden="1"/>
    <cellStyle name="Ausgabe 2 12" xfId="22552" hidden="1"/>
    <cellStyle name="Ausgabe 2 12" xfId="22602" hidden="1"/>
    <cellStyle name="Ausgabe 2 12" xfId="22746" hidden="1"/>
    <cellStyle name="Ausgabe 2 12" xfId="22797" hidden="1"/>
    <cellStyle name="Ausgabe 2 12" xfId="22809" hidden="1"/>
    <cellStyle name="Ausgabe 2 12" xfId="22844" hidden="1"/>
    <cellStyle name="Ausgabe 2 12" xfId="22720" hidden="1"/>
    <cellStyle name="Ausgabe 2 12" xfId="22888" hidden="1"/>
    <cellStyle name="Ausgabe 2 12" xfId="22939" hidden="1"/>
    <cellStyle name="Ausgabe 2 12" xfId="22951" hidden="1"/>
    <cellStyle name="Ausgabe 2 12" xfId="22986" hidden="1"/>
    <cellStyle name="Ausgabe 2 12" xfId="21554" hidden="1"/>
    <cellStyle name="Ausgabe 2 12" xfId="23028" hidden="1"/>
    <cellStyle name="Ausgabe 2 12" xfId="23079" hidden="1"/>
    <cellStyle name="Ausgabe 2 12" xfId="23091" hidden="1"/>
    <cellStyle name="Ausgabe 2 12" xfId="23126" hidden="1"/>
    <cellStyle name="Ausgabe 2 12" xfId="23197" hidden="1"/>
    <cellStyle name="Ausgabe 2 12" xfId="23395" hidden="1"/>
    <cellStyle name="Ausgabe 2 12" xfId="23446" hidden="1"/>
    <cellStyle name="Ausgabe 2 12" xfId="23458" hidden="1"/>
    <cellStyle name="Ausgabe 2 12" xfId="23493" hidden="1"/>
    <cellStyle name="Ausgabe 2 12" xfId="23346" hidden="1"/>
    <cellStyle name="Ausgabe 2 12" xfId="23544" hidden="1"/>
    <cellStyle name="Ausgabe 2 12" xfId="23595" hidden="1"/>
    <cellStyle name="Ausgabe 2 12" xfId="23607" hidden="1"/>
    <cellStyle name="Ausgabe 2 12" xfId="23642" hidden="1"/>
    <cellStyle name="Ausgabe 2 12" xfId="23373" hidden="1"/>
    <cellStyle name="Ausgabe 2 12" xfId="23687" hidden="1"/>
    <cellStyle name="Ausgabe 2 12" xfId="23738" hidden="1"/>
    <cellStyle name="Ausgabe 2 12" xfId="23750" hidden="1"/>
    <cellStyle name="Ausgabe 2 12" xfId="23785" hidden="1"/>
    <cellStyle name="Ausgabe 2 12" xfId="23821" hidden="1"/>
    <cellStyle name="Ausgabe 2 12" xfId="23905" hidden="1"/>
    <cellStyle name="Ausgabe 2 12" xfId="23956" hidden="1"/>
    <cellStyle name="Ausgabe 2 12" xfId="23968" hidden="1"/>
    <cellStyle name="Ausgabe 2 12" xfId="24003" hidden="1"/>
    <cellStyle name="Ausgabe 2 12" xfId="24053" hidden="1"/>
    <cellStyle name="Ausgabe 2 12" xfId="24197" hidden="1"/>
    <cellStyle name="Ausgabe 2 12" xfId="24248" hidden="1"/>
    <cellStyle name="Ausgabe 2 12" xfId="24260" hidden="1"/>
    <cellStyle name="Ausgabe 2 12" xfId="24295" hidden="1"/>
    <cellStyle name="Ausgabe 2 12" xfId="24171" hidden="1"/>
    <cellStyle name="Ausgabe 2 12" xfId="24339" hidden="1"/>
    <cellStyle name="Ausgabe 2 12" xfId="24390" hidden="1"/>
    <cellStyle name="Ausgabe 2 12" xfId="24402" hidden="1"/>
    <cellStyle name="Ausgabe 2 12" xfId="24437" hidden="1"/>
    <cellStyle name="Ausgabe 2 12" xfId="20940" hidden="1"/>
    <cellStyle name="Ausgabe 2 12" xfId="24479" hidden="1"/>
    <cellStyle name="Ausgabe 2 12" xfId="24530" hidden="1"/>
    <cellStyle name="Ausgabe 2 12" xfId="24542" hidden="1"/>
    <cellStyle name="Ausgabe 2 12" xfId="24577" hidden="1"/>
    <cellStyle name="Ausgabe 2 12" xfId="24644" hidden="1"/>
    <cellStyle name="Ausgabe 2 12" xfId="24842" hidden="1"/>
    <cellStyle name="Ausgabe 2 12" xfId="24893" hidden="1"/>
    <cellStyle name="Ausgabe 2 12" xfId="24905" hidden="1"/>
    <cellStyle name="Ausgabe 2 12" xfId="24940" hidden="1"/>
    <cellStyle name="Ausgabe 2 12" xfId="24793" hidden="1"/>
    <cellStyle name="Ausgabe 2 12" xfId="24989" hidden="1"/>
    <cellStyle name="Ausgabe 2 12" xfId="25040" hidden="1"/>
    <cellStyle name="Ausgabe 2 12" xfId="25052" hidden="1"/>
    <cellStyle name="Ausgabe 2 12" xfId="25087" hidden="1"/>
    <cellStyle name="Ausgabe 2 12" xfId="24820" hidden="1"/>
    <cellStyle name="Ausgabe 2 12" xfId="25130" hidden="1"/>
    <cellStyle name="Ausgabe 2 12" xfId="25181" hidden="1"/>
    <cellStyle name="Ausgabe 2 12" xfId="25193" hidden="1"/>
    <cellStyle name="Ausgabe 2 12" xfId="25228" hidden="1"/>
    <cellStyle name="Ausgabe 2 12" xfId="25263" hidden="1"/>
    <cellStyle name="Ausgabe 2 12" xfId="25347" hidden="1"/>
    <cellStyle name="Ausgabe 2 12" xfId="25398" hidden="1"/>
    <cellStyle name="Ausgabe 2 12" xfId="25410" hidden="1"/>
    <cellStyle name="Ausgabe 2 12" xfId="25445" hidden="1"/>
    <cellStyle name="Ausgabe 2 12" xfId="25495" hidden="1"/>
    <cellStyle name="Ausgabe 2 12" xfId="25639" hidden="1"/>
    <cellStyle name="Ausgabe 2 12" xfId="25690" hidden="1"/>
    <cellStyle name="Ausgabe 2 12" xfId="25702" hidden="1"/>
    <cellStyle name="Ausgabe 2 12" xfId="25737" hidden="1"/>
    <cellStyle name="Ausgabe 2 12" xfId="25613" hidden="1"/>
    <cellStyle name="Ausgabe 2 12" xfId="25781" hidden="1"/>
    <cellStyle name="Ausgabe 2 12" xfId="25832" hidden="1"/>
    <cellStyle name="Ausgabe 2 12" xfId="25844" hidden="1"/>
    <cellStyle name="Ausgabe 2 12" xfId="25879" hidden="1"/>
    <cellStyle name="Ausgabe 2 12" xfId="25916" hidden="1"/>
    <cellStyle name="Ausgabe 2 12" xfId="26074" hidden="1"/>
    <cellStyle name="Ausgabe 2 12" xfId="26125" hidden="1"/>
    <cellStyle name="Ausgabe 2 12" xfId="26137" hidden="1"/>
    <cellStyle name="Ausgabe 2 12" xfId="26172" hidden="1"/>
    <cellStyle name="Ausgabe 2 12" xfId="26240" hidden="1"/>
    <cellStyle name="Ausgabe 2 12" xfId="26438" hidden="1"/>
    <cellStyle name="Ausgabe 2 12" xfId="26489" hidden="1"/>
    <cellStyle name="Ausgabe 2 12" xfId="26501" hidden="1"/>
    <cellStyle name="Ausgabe 2 12" xfId="26536" hidden="1"/>
    <cellStyle name="Ausgabe 2 12" xfId="26389" hidden="1"/>
    <cellStyle name="Ausgabe 2 12" xfId="26585" hidden="1"/>
    <cellStyle name="Ausgabe 2 12" xfId="26636" hidden="1"/>
    <cellStyle name="Ausgabe 2 12" xfId="26648" hidden="1"/>
    <cellStyle name="Ausgabe 2 12" xfId="26683" hidden="1"/>
    <cellStyle name="Ausgabe 2 12" xfId="26416" hidden="1"/>
    <cellStyle name="Ausgabe 2 12" xfId="26726" hidden="1"/>
    <cellStyle name="Ausgabe 2 12" xfId="26777" hidden="1"/>
    <cellStyle name="Ausgabe 2 12" xfId="26789" hidden="1"/>
    <cellStyle name="Ausgabe 2 12" xfId="26824" hidden="1"/>
    <cellStyle name="Ausgabe 2 12" xfId="26859" hidden="1"/>
    <cellStyle name="Ausgabe 2 12" xfId="26943" hidden="1"/>
    <cellStyle name="Ausgabe 2 12" xfId="26994" hidden="1"/>
    <cellStyle name="Ausgabe 2 12" xfId="27006" hidden="1"/>
    <cellStyle name="Ausgabe 2 12" xfId="27041" hidden="1"/>
    <cellStyle name="Ausgabe 2 12" xfId="27091" hidden="1"/>
    <cellStyle name="Ausgabe 2 12" xfId="27235" hidden="1"/>
    <cellStyle name="Ausgabe 2 12" xfId="27286" hidden="1"/>
    <cellStyle name="Ausgabe 2 12" xfId="27298" hidden="1"/>
    <cellStyle name="Ausgabe 2 12" xfId="27333" hidden="1"/>
    <cellStyle name="Ausgabe 2 12" xfId="27209" hidden="1"/>
    <cellStyle name="Ausgabe 2 12" xfId="27377" hidden="1"/>
    <cellStyle name="Ausgabe 2 12" xfId="27428" hidden="1"/>
    <cellStyle name="Ausgabe 2 12" xfId="27440" hidden="1"/>
    <cellStyle name="Ausgabe 2 12" xfId="27475" hidden="1"/>
    <cellStyle name="Ausgabe 2 12" xfId="26062" hidden="1"/>
    <cellStyle name="Ausgabe 2 12" xfId="27517" hidden="1"/>
    <cellStyle name="Ausgabe 2 12" xfId="27568" hidden="1"/>
    <cellStyle name="Ausgabe 2 12" xfId="27580" hidden="1"/>
    <cellStyle name="Ausgabe 2 12" xfId="27615" hidden="1"/>
    <cellStyle name="Ausgabe 2 12" xfId="27682" hidden="1"/>
    <cellStyle name="Ausgabe 2 12" xfId="27880" hidden="1"/>
    <cellStyle name="Ausgabe 2 12" xfId="27931" hidden="1"/>
    <cellStyle name="Ausgabe 2 12" xfId="27943" hidden="1"/>
    <cellStyle name="Ausgabe 2 12" xfId="27978" hidden="1"/>
    <cellStyle name="Ausgabe 2 12" xfId="27831" hidden="1"/>
    <cellStyle name="Ausgabe 2 12" xfId="28027" hidden="1"/>
    <cellStyle name="Ausgabe 2 12" xfId="28078" hidden="1"/>
    <cellStyle name="Ausgabe 2 12" xfId="28090" hidden="1"/>
    <cellStyle name="Ausgabe 2 12" xfId="28125" hidden="1"/>
    <cellStyle name="Ausgabe 2 12" xfId="27858" hidden="1"/>
    <cellStyle name="Ausgabe 2 12" xfId="28168" hidden="1"/>
    <cellStyle name="Ausgabe 2 12" xfId="28219" hidden="1"/>
    <cellStyle name="Ausgabe 2 12" xfId="28231" hidden="1"/>
    <cellStyle name="Ausgabe 2 12" xfId="28266" hidden="1"/>
    <cellStyle name="Ausgabe 2 12" xfId="28301" hidden="1"/>
    <cellStyle name="Ausgabe 2 12" xfId="28385" hidden="1"/>
    <cellStyle name="Ausgabe 2 12" xfId="28436" hidden="1"/>
    <cellStyle name="Ausgabe 2 12" xfId="28448" hidden="1"/>
    <cellStyle name="Ausgabe 2 12" xfId="28483" hidden="1"/>
    <cellStyle name="Ausgabe 2 12" xfId="28533" hidden="1"/>
    <cellStyle name="Ausgabe 2 12" xfId="28677" hidden="1"/>
    <cellStyle name="Ausgabe 2 12" xfId="28728" hidden="1"/>
    <cellStyle name="Ausgabe 2 12" xfId="28740" hidden="1"/>
    <cellStyle name="Ausgabe 2 12" xfId="28775" hidden="1"/>
    <cellStyle name="Ausgabe 2 12" xfId="28651" hidden="1"/>
    <cellStyle name="Ausgabe 2 12" xfId="28819" hidden="1"/>
    <cellStyle name="Ausgabe 2 12" xfId="28870" hidden="1"/>
    <cellStyle name="Ausgabe 2 12" xfId="28882" hidden="1"/>
    <cellStyle name="Ausgabe 2 12" xfId="28917" hidden="1"/>
    <cellStyle name="Ausgabe 2 12" xfId="28953" hidden="1"/>
    <cellStyle name="Ausgabe 2 12" xfId="29037" hidden="1"/>
    <cellStyle name="Ausgabe 2 12" xfId="29088" hidden="1"/>
    <cellStyle name="Ausgabe 2 12" xfId="29100" hidden="1"/>
    <cellStyle name="Ausgabe 2 12" xfId="29135" hidden="1"/>
    <cellStyle name="Ausgabe 2 12" xfId="29202" hidden="1"/>
    <cellStyle name="Ausgabe 2 12" xfId="29400" hidden="1"/>
    <cellStyle name="Ausgabe 2 12" xfId="29451" hidden="1"/>
    <cellStyle name="Ausgabe 2 12" xfId="29463" hidden="1"/>
    <cellStyle name="Ausgabe 2 12" xfId="29498" hidden="1"/>
    <cellStyle name="Ausgabe 2 12" xfId="29351" hidden="1"/>
    <cellStyle name="Ausgabe 2 12" xfId="29547" hidden="1"/>
    <cellStyle name="Ausgabe 2 12" xfId="29598" hidden="1"/>
    <cellStyle name="Ausgabe 2 12" xfId="29610" hidden="1"/>
    <cellStyle name="Ausgabe 2 12" xfId="29645" hidden="1"/>
    <cellStyle name="Ausgabe 2 12" xfId="29378" hidden="1"/>
    <cellStyle name="Ausgabe 2 12" xfId="29688" hidden="1"/>
    <cellStyle name="Ausgabe 2 12" xfId="29739" hidden="1"/>
    <cellStyle name="Ausgabe 2 12" xfId="29751" hidden="1"/>
    <cellStyle name="Ausgabe 2 12" xfId="29786" hidden="1"/>
    <cellStyle name="Ausgabe 2 12" xfId="29821" hidden="1"/>
    <cellStyle name="Ausgabe 2 12" xfId="29905" hidden="1"/>
    <cellStyle name="Ausgabe 2 12" xfId="29956" hidden="1"/>
    <cellStyle name="Ausgabe 2 12" xfId="29968" hidden="1"/>
    <cellStyle name="Ausgabe 2 12" xfId="30003" hidden="1"/>
    <cellStyle name="Ausgabe 2 12" xfId="30053" hidden="1"/>
    <cellStyle name="Ausgabe 2 12" xfId="30197" hidden="1"/>
    <cellStyle name="Ausgabe 2 12" xfId="30248" hidden="1"/>
    <cellStyle name="Ausgabe 2 12" xfId="30260" hidden="1"/>
    <cellStyle name="Ausgabe 2 12" xfId="30295" hidden="1"/>
    <cellStyle name="Ausgabe 2 12" xfId="30171" hidden="1"/>
    <cellStyle name="Ausgabe 2 12" xfId="30339" hidden="1"/>
    <cellStyle name="Ausgabe 2 12" xfId="30390" hidden="1"/>
    <cellStyle name="Ausgabe 2 12" xfId="30402" hidden="1"/>
    <cellStyle name="Ausgabe 2 12" xfId="30437" hidden="1"/>
    <cellStyle name="Ausgabe 2 12" xfId="30472" hidden="1"/>
    <cellStyle name="Ausgabe 2 12" xfId="30556" hidden="1"/>
    <cellStyle name="Ausgabe 2 12" xfId="30607" hidden="1"/>
    <cellStyle name="Ausgabe 2 12" xfId="30619" hidden="1"/>
    <cellStyle name="Ausgabe 2 12" xfId="30654" hidden="1"/>
    <cellStyle name="Ausgabe 2 12" xfId="30709" hidden="1"/>
    <cellStyle name="Ausgabe 2 12" xfId="30947" hidden="1"/>
    <cellStyle name="Ausgabe 2 12" xfId="30998" hidden="1"/>
    <cellStyle name="Ausgabe 2 12" xfId="31010" hidden="1"/>
    <cellStyle name="Ausgabe 2 12" xfId="31045" hidden="1"/>
    <cellStyle name="Ausgabe 2 12" xfId="31112" hidden="1"/>
    <cellStyle name="Ausgabe 2 12" xfId="31256" hidden="1"/>
    <cellStyle name="Ausgabe 2 12" xfId="31307" hidden="1"/>
    <cellStyle name="Ausgabe 2 12" xfId="31319" hidden="1"/>
    <cellStyle name="Ausgabe 2 12" xfId="31354" hidden="1"/>
    <cellStyle name="Ausgabe 2 12" xfId="31230" hidden="1"/>
    <cellStyle name="Ausgabe 2 12" xfId="31400" hidden="1"/>
    <cellStyle name="Ausgabe 2 12" xfId="31451" hidden="1"/>
    <cellStyle name="Ausgabe 2 12" xfId="31463" hidden="1"/>
    <cellStyle name="Ausgabe 2 12" xfId="31498" hidden="1"/>
    <cellStyle name="Ausgabe 2 12" xfId="30934" hidden="1"/>
    <cellStyle name="Ausgabe 2 12" xfId="31557" hidden="1"/>
    <cellStyle name="Ausgabe 2 12" xfId="31608" hidden="1"/>
    <cellStyle name="Ausgabe 2 12" xfId="31620" hidden="1"/>
    <cellStyle name="Ausgabe 2 12" xfId="31655" hidden="1"/>
    <cellStyle name="Ausgabe 2 12" xfId="31728" hidden="1"/>
    <cellStyle name="Ausgabe 2 12" xfId="31927" hidden="1"/>
    <cellStyle name="Ausgabe 2 12" xfId="31978" hidden="1"/>
    <cellStyle name="Ausgabe 2 12" xfId="31990" hidden="1"/>
    <cellStyle name="Ausgabe 2 12" xfId="32025" hidden="1"/>
    <cellStyle name="Ausgabe 2 12" xfId="31877" hidden="1"/>
    <cellStyle name="Ausgabe 2 12" xfId="32076" hidden="1"/>
    <cellStyle name="Ausgabe 2 12" xfId="32127" hidden="1"/>
    <cellStyle name="Ausgabe 2 12" xfId="32139" hidden="1"/>
    <cellStyle name="Ausgabe 2 12" xfId="32174" hidden="1"/>
    <cellStyle name="Ausgabe 2 12" xfId="31905" hidden="1"/>
    <cellStyle name="Ausgabe 2 12" xfId="32219" hidden="1"/>
    <cellStyle name="Ausgabe 2 12" xfId="32270" hidden="1"/>
    <cellStyle name="Ausgabe 2 12" xfId="32282" hidden="1"/>
    <cellStyle name="Ausgabe 2 12" xfId="32317" hidden="1"/>
    <cellStyle name="Ausgabe 2 12" xfId="32354" hidden="1"/>
    <cellStyle name="Ausgabe 2 12" xfId="32438" hidden="1"/>
    <cellStyle name="Ausgabe 2 12" xfId="32489" hidden="1"/>
    <cellStyle name="Ausgabe 2 12" xfId="32501" hidden="1"/>
    <cellStyle name="Ausgabe 2 12" xfId="32536" hidden="1"/>
    <cellStyle name="Ausgabe 2 12" xfId="32586" hidden="1"/>
    <cellStyle name="Ausgabe 2 12" xfId="32730" hidden="1"/>
    <cellStyle name="Ausgabe 2 12" xfId="32781" hidden="1"/>
    <cellStyle name="Ausgabe 2 12" xfId="32793" hidden="1"/>
    <cellStyle name="Ausgabe 2 12" xfId="32828" hidden="1"/>
    <cellStyle name="Ausgabe 2 12" xfId="32704" hidden="1"/>
    <cellStyle name="Ausgabe 2 12" xfId="32872" hidden="1"/>
    <cellStyle name="Ausgabe 2 12" xfId="32923" hidden="1"/>
    <cellStyle name="Ausgabe 2 12" xfId="32935" hidden="1"/>
    <cellStyle name="Ausgabe 2 12" xfId="32970" hidden="1"/>
    <cellStyle name="Ausgabe 2 12" xfId="31538" hidden="1"/>
    <cellStyle name="Ausgabe 2 12" xfId="33012" hidden="1"/>
    <cellStyle name="Ausgabe 2 12" xfId="33063" hidden="1"/>
    <cellStyle name="Ausgabe 2 12" xfId="33075" hidden="1"/>
    <cellStyle name="Ausgabe 2 12" xfId="33110" hidden="1"/>
    <cellStyle name="Ausgabe 2 12" xfId="33180" hidden="1"/>
    <cellStyle name="Ausgabe 2 12" xfId="33378" hidden="1"/>
    <cellStyle name="Ausgabe 2 12" xfId="33429" hidden="1"/>
    <cellStyle name="Ausgabe 2 12" xfId="33441" hidden="1"/>
    <cellStyle name="Ausgabe 2 12" xfId="33476" hidden="1"/>
    <cellStyle name="Ausgabe 2 12" xfId="33329" hidden="1"/>
    <cellStyle name="Ausgabe 2 12" xfId="33527" hidden="1"/>
    <cellStyle name="Ausgabe 2 12" xfId="33578" hidden="1"/>
    <cellStyle name="Ausgabe 2 12" xfId="33590" hidden="1"/>
    <cellStyle name="Ausgabe 2 12" xfId="33625" hidden="1"/>
    <cellStyle name="Ausgabe 2 12" xfId="33356" hidden="1"/>
    <cellStyle name="Ausgabe 2 12" xfId="33670" hidden="1"/>
    <cellStyle name="Ausgabe 2 12" xfId="33721" hidden="1"/>
    <cellStyle name="Ausgabe 2 12" xfId="33733" hidden="1"/>
    <cellStyle name="Ausgabe 2 12" xfId="33768" hidden="1"/>
    <cellStyle name="Ausgabe 2 12" xfId="33804" hidden="1"/>
    <cellStyle name="Ausgabe 2 12" xfId="33888" hidden="1"/>
    <cellStyle name="Ausgabe 2 12" xfId="33939" hidden="1"/>
    <cellStyle name="Ausgabe 2 12" xfId="33951" hidden="1"/>
    <cellStyle name="Ausgabe 2 12" xfId="33986" hidden="1"/>
    <cellStyle name="Ausgabe 2 12" xfId="34036" hidden="1"/>
    <cellStyle name="Ausgabe 2 12" xfId="34180" hidden="1"/>
    <cellStyle name="Ausgabe 2 12" xfId="34231" hidden="1"/>
    <cellStyle name="Ausgabe 2 12" xfId="34243" hidden="1"/>
    <cellStyle name="Ausgabe 2 12" xfId="34278" hidden="1"/>
    <cellStyle name="Ausgabe 2 12" xfId="34154" hidden="1"/>
    <cellStyle name="Ausgabe 2 12" xfId="34322" hidden="1"/>
    <cellStyle name="Ausgabe 2 12" xfId="34373" hidden="1"/>
    <cellStyle name="Ausgabe 2 12" xfId="34385" hidden="1"/>
    <cellStyle name="Ausgabe 2 12" xfId="34420" hidden="1"/>
    <cellStyle name="Ausgabe 2 12" xfId="30924" hidden="1"/>
    <cellStyle name="Ausgabe 2 12" xfId="34462" hidden="1"/>
    <cellStyle name="Ausgabe 2 12" xfId="34513" hidden="1"/>
    <cellStyle name="Ausgabe 2 12" xfId="34525" hidden="1"/>
    <cellStyle name="Ausgabe 2 12" xfId="34560" hidden="1"/>
    <cellStyle name="Ausgabe 2 12" xfId="34627" hidden="1"/>
    <cellStyle name="Ausgabe 2 12" xfId="34825" hidden="1"/>
    <cellStyle name="Ausgabe 2 12" xfId="34876" hidden="1"/>
    <cellStyle name="Ausgabe 2 12" xfId="34888" hidden="1"/>
    <cellStyle name="Ausgabe 2 12" xfId="34923" hidden="1"/>
    <cellStyle name="Ausgabe 2 12" xfId="34776" hidden="1"/>
    <cellStyle name="Ausgabe 2 12" xfId="34972" hidden="1"/>
    <cellStyle name="Ausgabe 2 12" xfId="35023" hidden="1"/>
    <cellStyle name="Ausgabe 2 12" xfId="35035" hidden="1"/>
    <cellStyle name="Ausgabe 2 12" xfId="35070" hidden="1"/>
    <cellStyle name="Ausgabe 2 12" xfId="34803" hidden="1"/>
    <cellStyle name="Ausgabe 2 12" xfId="35113" hidden="1"/>
    <cellStyle name="Ausgabe 2 12" xfId="35164" hidden="1"/>
    <cellStyle name="Ausgabe 2 12" xfId="35176" hidden="1"/>
    <cellStyle name="Ausgabe 2 12" xfId="35211" hidden="1"/>
    <cellStyle name="Ausgabe 2 12" xfId="35246" hidden="1"/>
    <cellStyle name="Ausgabe 2 12" xfId="35330" hidden="1"/>
    <cellStyle name="Ausgabe 2 12" xfId="35381" hidden="1"/>
    <cellStyle name="Ausgabe 2 12" xfId="35393" hidden="1"/>
    <cellStyle name="Ausgabe 2 12" xfId="35428" hidden="1"/>
    <cellStyle name="Ausgabe 2 12" xfId="35478" hidden="1"/>
    <cellStyle name="Ausgabe 2 12" xfId="35622" hidden="1"/>
    <cellStyle name="Ausgabe 2 12" xfId="35673" hidden="1"/>
    <cellStyle name="Ausgabe 2 12" xfId="35685" hidden="1"/>
    <cellStyle name="Ausgabe 2 12" xfId="35720" hidden="1"/>
    <cellStyle name="Ausgabe 2 12" xfId="35596" hidden="1"/>
    <cellStyle name="Ausgabe 2 12" xfId="35764" hidden="1"/>
    <cellStyle name="Ausgabe 2 12" xfId="35815" hidden="1"/>
    <cellStyle name="Ausgabe 2 12" xfId="35827" hidden="1"/>
    <cellStyle name="Ausgabe 2 12" xfId="35862" hidden="1"/>
    <cellStyle name="Ausgabe 2 12" xfId="35899" hidden="1"/>
    <cellStyle name="Ausgabe 2 12" xfId="36057" hidden="1"/>
    <cellStyle name="Ausgabe 2 12" xfId="36108" hidden="1"/>
    <cellStyle name="Ausgabe 2 12" xfId="36120" hidden="1"/>
    <cellStyle name="Ausgabe 2 12" xfId="36155" hidden="1"/>
    <cellStyle name="Ausgabe 2 12" xfId="36223" hidden="1"/>
    <cellStyle name="Ausgabe 2 12" xfId="36421" hidden="1"/>
    <cellStyle name="Ausgabe 2 12" xfId="36472" hidden="1"/>
    <cellStyle name="Ausgabe 2 12" xfId="36484" hidden="1"/>
    <cellStyle name="Ausgabe 2 12" xfId="36519" hidden="1"/>
    <cellStyle name="Ausgabe 2 12" xfId="36372" hidden="1"/>
    <cellStyle name="Ausgabe 2 12" xfId="36568" hidden="1"/>
    <cellStyle name="Ausgabe 2 12" xfId="36619" hidden="1"/>
    <cellStyle name="Ausgabe 2 12" xfId="36631" hidden="1"/>
    <cellStyle name="Ausgabe 2 12" xfId="36666" hidden="1"/>
    <cellStyle name="Ausgabe 2 12" xfId="36399" hidden="1"/>
    <cellStyle name="Ausgabe 2 12" xfId="36709" hidden="1"/>
    <cellStyle name="Ausgabe 2 12" xfId="36760" hidden="1"/>
    <cellStyle name="Ausgabe 2 12" xfId="36772" hidden="1"/>
    <cellStyle name="Ausgabe 2 12" xfId="36807" hidden="1"/>
    <cellStyle name="Ausgabe 2 12" xfId="36842" hidden="1"/>
    <cellStyle name="Ausgabe 2 12" xfId="36926" hidden="1"/>
    <cellStyle name="Ausgabe 2 12" xfId="36977" hidden="1"/>
    <cellStyle name="Ausgabe 2 12" xfId="36989" hidden="1"/>
    <cellStyle name="Ausgabe 2 12" xfId="37024" hidden="1"/>
    <cellStyle name="Ausgabe 2 12" xfId="37074" hidden="1"/>
    <cellStyle name="Ausgabe 2 12" xfId="37218" hidden="1"/>
    <cellStyle name="Ausgabe 2 12" xfId="37269" hidden="1"/>
    <cellStyle name="Ausgabe 2 12" xfId="37281" hidden="1"/>
    <cellStyle name="Ausgabe 2 12" xfId="37316" hidden="1"/>
    <cellStyle name="Ausgabe 2 12" xfId="37192" hidden="1"/>
    <cellStyle name="Ausgabe 2 12" xfId="37360" hidden="1"/>
    <cellStyle name="Ausgabe 2 12" xfId="37411" hidden="1"/>
    <cellStyle name="Ausgabe 2 12" xfId="37423" hidden="1"/>
    <cellStyle name="Ausgabe 2 12" xfId="37458" hidden="1"/>
    <cellStyle name="Ausgabe 2 12" xfId="36045" hidden="1"/>
    <cellStyle name="Ausgabe 2 12" xfId="37500" hidden="1"/>
    <cellStyle name="Ausgabe 2 12" xfId="37551" hidden="1"/>
    <cellStyle name="Ausgabe 2 12" xfId="37563" hidden="1"/>
    <cellStyle name="Ausgabe 2 12" xfId="37598" hidden="1"/>
    <cellStyle name="Ausgabe 2 12" xfId="37665" hidden="1"/>
    <cellStyle name="Ausgabe 2 12" xfId="37863" hidden="1"/>
    <cellStyle name="Ausgabe 2 12" xfId="37914" hidden="1"/>
    <cellStyle name="Ausgabe 2 12" xfId="37926" hidden="1"/>
    <cellStyle name="Ausgabe 2 12" xfId="37961" hidden="1"/>
    <cellStyle name="Ausgabe 2 12" xfId="37814" hidden="1"/>
    <cellStyle name="Ausgabe 2 12" xfId="38010" hidden="1"/>
    <cellStyle name="Ausgabe 2 12" xfId="38061" hidden="1"/>
    <cellStyle name="Ausgabe 2 12" xfId="38073" hidden="1"/>
    <cellStyle name="Ausgabe 2 12" xfId="38108" hidden="1"/>
    <cellStyle name="Ausgabe 2 12" xfId="37841" hidden="1"/>
    <cellStyle name="Ausgabe 2 12" xfId="38151" hidden="1"/>
    <cellStyle name="Ausgabe 2 12" xfId="38202" hidden="1"/>
    <cellStyle name="Ausgabe 2 12" xfId="38214" hidden="1"/>
    <cellStyle name="Ausgabe 2 12" xfId="38249" hidden="1"/>
    <cellStyle name="Ausgabe 2 12" xfId="38284" hidden="1"/>
    <cellStyle name="Ausgabe 2 12" xfId="38368" hidden="1"/>
    <cellStyle name="Ausgabe 2 12" xfId="38419" hidden="1"/>
    <cellStyle name="Ausgabe 2 12" xfId="38431" hidden="1"/>
    <cellStyle name="Ausgabe 2 12" xfId="38466" hidden="1"/>
    <cellStyle name="Ausgabe 2 12" xfId="38516" hidden="1"/>
    <cellStyle name="Ausgabe 2 12" xfId="38660" hidden="1"/>
    <cellStyle name="Ausgabe 2 12" xfId="38711" hidden="1"/>
    <cellStyle name="Ausgabe 2 12" xfId="38723" hidden="1"/>
    <cellStyle name="Ausgabe 2 12" xfId="38758" hidden="1"/>
    <cellStyle name="Ausgabe 2 12" xfId="38634" hidden="1"/>
    <cellStyle name="Ausgabe 2 12" xfId="38802" hidden="1"/>
    <cellStyle name="Ausgabe 2 12" xfId="38853" hidden="1"/>
    <cellStyle name="Ausgabe 2 12" xfId="38865" hidden="1"/>
    <cellStyle name="Ausgabe 2 12" xfId="38900" hidden="1"/>
    <cellStyle name="Ausgabe 2 12" xfId="38936" hidden="1"/>
    <cellStyle name="Ausgabe 2 12" xfId="39040" hidden="1"/>
    <cellStyle name="Ausgabe 2 12" xfId="39091" hidden="1"/>
    <cellStyle name="Ausgabe 2 12" xfId="39103" hidden="1"/>
    <cellStyle name="Ausgabe 2 12" xfId="39138" hidden="1"/>
    <cellStyle name="Ausgabe 2 12" xfId="39205" hidden="1"/>
    <cellStyle name="Ausgabe 2 12" xfId="39403" hidden="1"/>
    <cellStyle name="Ausgabe 2 12" xfId="39454" hidden="1"/>
    <cellStyle name="Ausgabe 2 12" xfId="39466" hidden="1"/>
    <cellStyle name="Ausgabe 2 12" xfId="39501" hidden="1"/>
    <cellStyle name="Ausgabe 2 12" xfId="39354" hidden="1"/>
    <cellStyle name="Ausgabe 2 12" xfId="39550" hidden="1"/>
    <cellStyle name="Ausgabe 2 12" xfId="39601" hidden="1"/>
    <cellStyle name="Ausgabe 2 12" xfId="39613" hidden="1"/>
    <cellStyle name="Ausgabe 2 12" xfId="39648" hidden="1"/>
    <cellStyle name="Ausgabe 2 12" xfId="39381" hidden="1"/>
    <cellStyle name="Ausgabe 2 12" xfId="39691" hidden="1"/>
    <cellStyle name="Ausgabe 2 12" xfId="39742" hidden="1"/>
    <cellStyle name="Ausgabe 2 12" xfId="39754" hidden="1"/>
    <cellStyle name="Ausgabe 2 12" xfId="39789" hidden="1"/>
    <cellStyle name="Ausgabe 2 12" xfId="39824" hidden="1"/>
    <cellStyle name="Ausgabe 2 12" xfId="39908" hidden="1"/>
    <cellStyle name="Ausgabe 2 12" xfId="39959" hidden="1"/>
    <cellStyle name="Ausgabe 2 12" xfId="39971" hidden="1"/>
    <cellStyle name="Ausgabe 2 12" xfId="40006" hidden="1"/>
    <cellStyle name="Ausgabe 2 12" xfId="40056" hidden="1"/>
    <cellStyle name="Ausgabe 2 12" xfId="40200" hidden="1"/>
    <cellStyle name="Ausgabe 2 12" xfId="40251" hidden="1"/>
    <cellStyle name="Ausgabe 2 12" xfId="40263" hidden="1"/>
    <cellStyle name="Ausgabe 2 12" xfId="40298" hidden="1"/>
    <cellStyle name="Ausgabe 2 12" xfId="40174" hidden="1"/>
    <cellStyle name="Ausgabe 2 12" xfId="40342" hidden="1"/>
    <cellStyle name="Ausgabe 2 12" xfId="40393" hidden="1"/>
    <cellStyle name="Ausgabe 2 12" xfId="40405" hidden="1"/>
    <cellStyle name="Ausgabe 2 12" xfId="40440" hidden="1"/>
    <cellStyle name="Ausgabe 2 12" xfId="40475" hidden="1"/>
    <cellStyle name="Ausgabe 2 12" xfId="40559" hidden="1"/>
    <cellStyle name="Ausgabe 2 12" xfId="40610" hidden="1"/>
    <cellStyle name="Ausgabe 2 12" xfId="40622" hidden="1"/>
    <cellStyle name="Ausgabe 2 12" xfId="40657" hidden="1"/>
    <cellStyle name="Ausgabe 2 12" xfId="40712" hidden="1"/>
    <cellStyle name="Ausgabe 2 12" xfId="40950" hidden="1"/>
    <cellStyle name="Ausgabe 2 12" xfId="41001" hidden="1"/>
    <cellStyle name="Ausgabe 2 12" xfId="41013" hidden="1"/>
    <cellStyle name="Ausgabe 2 12" xfId="41048" hidden="1"/>
    <cellStyle name="Ausgabe 2 12" xfId="41115" hidden="1"/>
    <cellStyle name="Ausgabe 2 12" xfId="41259" hidden="1"/>
    <cellStyle name="Ausgabe 2 12" xfId="41310" hidden="1"/>
    <cellStyle name="Ausgabe 2 12" xfId="41322" hidden="1"/>
    <cellStyle name="Ausgabe 2 12" xfId="41357" hidden="1"/>
    <cellStyle name="Ausgabe 2 12" xfId="41233" hidden="1"/>
    <cellStyle name="Ausgabe 2 12" xfId="41403" hidden="1"/>
    <cellStyle name="Ausgabe 2 12" xfId="41454" hidden="1"/>
    <cellStyle name="Ausgabe 2 12" xfId="41466" hidden="1"/>
    <cellStyle name="Ausgabe 2 12" xfId="41501" hidden="1"/>
    <cellStyle name="Ausgabe 2 12" xfId="40937" hidden="1"/>
    <cellStyle name="Ausgabe 2 12" xfId="41560" hidden="1"/>
    <cellStyle name="Ausgabe 2 12" xfId="41611" hidden="1"/>
    <cellStyle name="Ausgabe 2 12" xfId="41623" hidden="1"/>
    <cellStyle name="Ausgabe 2 12" xfId="41658" hidden="1"/>
    <cellStyle name="Ausgabe 2 12" xfId="41731" hidden="1"/>
    <cellStyle name="Ausgabe 2 12" xfId="41930" hidden="1"/>
    <cellStyle name="Ausgabe 2 12" xfId="41981" hidden="1"/>
    <cellStyle name="Ausgabe 2 12" xfId="41993" hidden="1"/>
    <cellStyle name="Ausgabe 2 12" xfId="42028" hidden="1"/>
    <cellStyle name="Ausgabe 2 12" xfId="41880" hidden="1"/>
    <cellStyle name="Ausgabe 2 12" xfId="42079" hidden="1"/>
    <cellStyle name="Ausgabe 2 12" xfId="42130" hidden="1"/>
    <cellStyle name="Ausgabe 2 12" xfId="42142" hidden="1"/>
    <cellStyle name="Ausgabe 2 12" xfId="42177" hidden="1"/>
    <cellStyle name="Ausgabe 2 12" xfId="41908" hidden="1"/>
    <cellStyle name="Ausgabe 2 12" xfId="42222" hidden="1"/>
    <cellStyle name="Ausgabe 2 12" xfId="42273" hidden="1"/>
    <cellStyle name="Ausgabe 2 12" xfId="42285" hidden="1"/>
    <cellStyle name="Ausgabe 2 12" xfId="42320" hidden="1"/>
    <cellStyle name="Ausgabe 2 12" xfId="42357" hidden="1"/>
    <cellStyle name="Ausgabe 2 12" xfId="42441" hidden="1"/>
    <cellStyle name="Ausgabe 2 12" xfId="42492" hidden="1"/>
    <cellStyle name="Ausgabe 2 12" xfId="42504" hidden="1"/>
    <cellStyle name="Ausgabe 2 12" xfId="42539" hidden="1"/>
    <cellStyle name="Ausgabe 2 12" xfId="42589" hidden="1"/>
    <cellStyle name="Ausgabe 2 12" xfId="42733" hidden="1"/>
    <cellStyle name="Ausgabe 2 12" xfId="42784" hidden="1"/>
    <cellStyle name="Ausgabe 2 12" xfId="42796" hidden="1"/>
    <cellStyle name="Ausgabe 2 12" xfId="42831" hidden="1"/>
    <cellStyle name="Ausgabe 2 12" xfId="42707" hidden="1"/>
    <cellStyle name="Ausgabe 2 12" xfId="42875" hidden="1"/>
    <cellStyle name="Ausgabe 2 12" xfId="42926" hidden="1"/>
    <cellStyle name="Ausgabe 2 12" xfId="42938" hidden="1"/>
    <cellStyle name="Ausgabe 2 12" xfId="42973" hidden="1"/>
    <cellStyle name="Ausgabe 2 12" xfId="41541" hidden="1"/>
    <cellStyle name="Ausgabe 2 12" xfId="43015" hidden="1"/>
    <cellStyle name="Ausgabe 2 12" xfId="43066" hidden="1"/>
    <cellStyle name="Ausgabe 2 12" xfId="43078" hidden="1"/>
    <cellStyle name="Ausgabe 2 12" xfId="43113" hidden="1"/>
    <cellStyle name="Ausgabe 2 12" xfId="43183" hidden="1"/>
    <cellStyle name="Ausgabe 2 12" xfId="43381" hidden="1"/>
    <cellStyle name="Ausgabe 2 12" xfId="43432" hidden="1"/>
    <cellStyle name="Ausgabe 2 12" xfId="43444" hidden="1"/>
    <cellStyle name="Ausgabe 2 12" xfId="43479" hidden="1"/>
    <cellStyle name="Ausgabe 2 12" xfId="43332" hidden="1"/>
    <cellStyle name="Ausgabe 2 12" xfId="43530" hidden="1"/>
    <cellStyle name="Ausgabe 2 12" xfId="43581" hidden="1"/>
    <cellStyle name="Ausgabe 2 12" xfId="43593" hidden="1"/>
    <cellStyle name="Ausgabe 2 12" xfId="43628" hidden="1"/>
    <cellStyle name="Ausgabe 2 12" xfId="43359" hidden="1"/>
    <cellStyle name="Ausgabe 2 12" xfId="43673" hidden="1"/>
    <cellStyle name="Ausgabe 2 12" xfId="43724" hidden="1"/>
    <cellStyle name="Ausgabe 2 12" xfId="43736" hidden="1"/>
    <cellStyle name="Ausgabe 2 12" xfId="43771" hidden="1"/>
    <cellStyle name="Ausgabe 2 12" xfId="43807" hidden="1"/>
    <cellStyle name="Ausgabe 2 12" xfId="43891" hidden="1"/>
    <cellStyle name="Ausgabe 2 12" xfId="43942" hidden="1"/>
    <cellStyle name="Ausgabe 2 12" xfId="43954" hidden="1"/>
    <cellStyle name="Ausgabe 2 12" xfId="43989" hidden="1"/>
    <cellStyle name="Ausgabe 2 12" xfId="44039" hidden="1"/>
    <cellStyle name="Ausgabe 2 12" xfId="44183" hidden="1"/>
    <cellStyle name="Ausgabe 2 12" xfId="44234" hidden="1"/>
    <cellStyle name="Ausgabe 2 12" xfId="44246" hidden="1"/>
    <cellStyle name="Ausgabe 2 12" xfId="44281" hidden="1"/>
    <cellStyle name="Ausgabe 2 12" xfId="44157" hidden="1"/>
    <cellStyle name="Ausgabe 2 12" xfId="44325" hidden="1"/>
    <cellStyle name="Ausgabe 2 12" xfId="44376" hidden="1"/>
    <cellStyle name="Ausgabe 2 12" xfId="44388" hidden="1"/>
    <cellStyle name="Ausgabe 2 12" xfId="44423" hidden="1"/>
    <cellStyle name="Ausgabe 2 12" xfId="40927" hidden="1"/>
    <cellStyle name="Ausgabe 2 12" xfId="44465" hidden="1"/>
    <cellStyle name="Ausgabe 2 12" xfId="44516" hidden="1"/>
    <cellStyle name="Ausgabe 2 12" xfId="44528" hidden="1"/>
    <cellStyle name="Ausgabe 2 12" xfId="44563" hidden="1"/>
    <cellStyle name="Ausgabe 2 12" xfId="44630" hidden="1"/>
    <cellStyle name="Ausgabe 2 12" xfId="44828" hidden="1"/>
    <cellStyle name="Ausgabe 2 12" xfId="44879" hidden="1"/>
    <cellStyle name="Ausgabe 2 12" xfId="44891" hidden="1"/>
    <cellStyle name="Ausgabe 2 12" xfId="44926" hidden="1"/>
    <cellStyle name="Ausgabe 2 12" xfId="44779" hidden="1"/>
    <cellStyle name="Ausgabe 2 12" xfId="44975" hidden="1"/>
    <cellStyle name="Ausgabe 2 12" xfId="45026" hidden="1"/>
    <cellStyle name="Ausgabe 2 12" xfId="45038" hidden="1"/>
    <cellStyle name="Ausgabe 2 12" xfId="45073" hidden="1"/>
    <cellStyle name="Ausgabe 2 12" xfId="44806" hidden="1"/>
    <cellStyle name="Ausgabe 2 12" xfId="45116" hidden="1"/>
    <cellStyle name="Ausgabe 2 12" xfId="45167" hidden="1"/>
    <cellStyle name="Ausgabe 2 12" xfId="45179" hidden="1"/>
    <cellStyle name="Ausgabe 2 12" xfId="45214" hidden="1"/>
    <cellStyle name="Ausgabe 2 12" xfId="45249" hidden="1"/>
    <cellStyle name="Ausgabe 2 12" xfId="45333" hidden="1"/>
    <cellStyle name="Ausgabe 2 12" xfId="45384" hidden="1"/>
    <cellStyle name="Ausgabe 2 12" xfId="45396" hidden="1"/>
    <cellStyle name="Ausgabe 2 12" xfId="45431" hidden="1"/>
    <cellStyle name="Ausgabe 2 12" xfId="45481" hidden="1"/>
    <cellStyle name="Ausgabe 2 12" xfId="45625" hidden="1"/>
    <cellStyle name="Ausgabe 2 12" xfId="45676" hidden="1"/>
    <cellStyle name="Ausgabe 2 12" xfId="45688" hidden="1"/>
    <cellStyle name="Ausgabe 2 12" xfId="45723" hidden="1"/>
    <cellStyle name="Ausgabe 2 12" xfId="45599" hidden="1"/>
    <cellStyle name="Ausgabe 2 12" xfId="45767" hidden="1"/>
    <cellStyle name="Ausgabe 2 12" xfId="45818" hidden="1"/>
    <cellStyle name="Ausgabe 2 12" xfId="45830" hidden="1"/>
    <cellStyle name="Ausgabe 2 12" xfId="45865" hidden="1"/>
    <cellStyle name="Ausgabe 2 12" xfId="45902" hidden="1"/>
    <cellStyle name="Ausgabe 2 12" xfId="46060" hidden="1"/>
    <cellStyle name="Ausgabe 2 12" xfId="46111" hidden="1"/>
    <cellStyle name="Ausgabe 2 12" xfId="46123" hidden="1"/>
    <cellStyle name="Ausgabe 2 12" xfId="46158" hidden="1"/>
    <cellStyle name="Ausgabe 2 12" xfId="46226" hidden="1"/>
    <cellStyle name="Ausgabe 2 12" xfId="46424" hidden="1"/>
    <cellStyle name="Ausgabe 2 12" xfId="46475" hidden="1"/>
    <cellStyle name="Ausgabe 2 12" xfId="46487" hidden="1"/>
    <cellStyle name="Ausgabe 2 12" xfId="46522" hidden="1"/>
    <cellStyle name="Ausgabe 2 12" xfId="46375" hidden="1"/>
    <cellStyle name="Ausgabe 2 12" xfId="46571" hidden="1"/>
    <cellStyle name="Ausgabe 2 12" xfId="46622" hidden="1"/>
    <cellStyle name="Ausgabe 2 12" xfId="46634" hidden="1"/>
    <cellStyle name="Ausgabe 2 12" xfId="46669" hidden="1"/>
    <cellStyle name="Ausgabe 2 12" xfId="46402" hidden="1"/>
    <cellStyle name="Ausgabe 2 12" xfId="46712" hidden="1"/>
    <cellStyle name="Ausgabe 2 12" xfId="46763" hidden="1"/>
    <cellStyle name="Ausgabe 2 12" xfId="46775" hidden="1"/>
    <cellStyle name="Ausgabe 2 12" xfId="46810" hidden="1"/>
    <cellStyle name="Ausgabe 2 12" xfId="46845" hidden="1"/>
    <cellStyle name="Ausgabe 2 12" xfId="46929" hidden="1"/>
    <cellStyle name="Ausgabe 2 12" xfId="46980" hidden="1"/>
    <cellStyle name="Ausgabe 2 12" xfId="46992" hidden="1"/>
    <cellStyle name="Ausgabe 2 12" xfId="47027" hidden="1"/>
    <cellStyle name="Ausgabe 2 12" xfId="47077" hidden="1"/>
    <cellStyle name="Ausgabe 2 12" xfId="47221" hidden="1"/>
    <cellStyle name="Ausgabe 2 12" xfId="47272" hidden="1"/>
    <cellStyle name="Ausgabe 2 12" xfId="47284" hidden="1"/>
    <cellStyle name="Ausgabe 2 12" xfId="47319" hidden="1"/>
    <cellStyle name="Ausgabe 2 12" xfId="47195" hidden="1"/>
    <cellStyle name="Ausgabe 2 12" xfId="47363" hidden="1"/>
    <cellStyle name="Ausgabe 2 12" xfId="47414" hidden="1"/>
    <cellStyle name="Ausgabe 2 12" xfId="47426" hidden="1"/>
    <cellStyle name="Ausgabe 2 12" xfId="47461" hidden="1"/>
    <cellStyle name="Ausgabe 2 12" xfId="46048" hidden="1"/>
    <cellStyle name="Ausgabe 2 12" xfId="47503" hidden="1"/>
    <cellStyle name="Ausgabe 2 12" xfId="47554" hidden="1"/>
    <cellStyle name="Ausgabe 2 12" xfId="47566" hidden="1"/>
    <cellStyle name="Ausgabe 2 12" xfId="47601" hidden="1"/>
    <cellStyle name="Ausgabe 2 12" xfId="47668" hidden="1"/>
    <cellStyle name="Ausgabe 2 12" xfId="47866" hidden="1"/>
    <cellStyle name="Ausgabe 2 12" xfId="47917" hidden="1"/>
    <cellStyle name="Ausgabe 2 12" xfId="47929" hidden="1"/>
    <cellStyle name="Ausgabe 2 12" xfId="47964" hidden="1"/>
    <cellStyle name="Ausgabe 2 12" xfId="47817" hidden="1"/>
    <cellStyle name="Ausgabe 2 12" xfId="48013" hidden="1"/>
    <cellStyle name="Ausgabe 2 12" xfId="48064" hidden="1"/>
    <cellStyle name="Ausgabe 2 12" xfId="48076" hidden="1"/>
    <cellStyle name="Ausgabe 2 12" xfId="48111" hidden="1"/>
    <cellStyle name="Ausgabe 2 12" xfId="47844" hidden="1"/>
    <cellStyle name="Ausgabe 2 12" xfId="48154" hidden="1"/>
    <cellStyle name="Ausgabe 2 12" xfId="48205" hidden="1"/>
    <cellStyle name="Ausgabe 2 12" xfId="48217" hidden="1"/>
    <cellStyle name="Ausgabe 2 12" xfId="48252" hidden="1"/>
    <cellStyle name="Ausgabe 2 12" xfId="48287" hidden="1"/>
    <cellStyle name="Ausgabe 2 12" xfId="48371" hidden="1"/>
    <cellStyle name="Ausgabe 2 12" xfId="48422" hidden="1"/>
    <cellStyle name="Ausgabe 2 12" xfId="48434" hidden="1"/>
    <cellStyle name="Ausgabe 2 12" xfId="48469" hidden="1"/>
    <cellStyle name="Ausgabe 2 12" xfId="48519" hidden="1"/>
    <cellStyle name="Ausgabe 2 12" xfId="48663" hidden="1"/>
    <cellStyle name="Ausgabe 2 12" xfId="48714" hidden="1"/>
    <cellStyle name="Ausgabe 2 12" xfId="48726" hidden="1"/>
    <cellStyle name="Ausgabe 2 12" xfId="48761" hidden="1"/>
    <cellStyle name="Ausgabe 2 12" xfId="48637" hidden="1"/>
    <cellStyle name="Ausgabe 2 12" xfId="48805" hidden="1"/>
    <cellStyle name="Ausgabe 2 12" xfId="48856" hidden="1"/>
    <cellStyle name="Ausgabe 2 12" xfId="48868" hidden="1"/>
    <cellStyle name="Ausgabe 2 12" xfId="48903" hidden="1"/>
    <cellStyle name="Ausgabe 2 12" xfId="48938" hidden="1"/>
    <cellStyle name="Ausgabe 2 12" xfId="49022" hidden="1"/>
    <cellStyle name="Ausgabe 2 12" xfId="49073" hidden="1"/>
    <cellStyle name="Ausgabe 2 12" xfId="49085" hidden="1"/>
    <cellStyle name="Ausgabe 2 12" xfId="49120" hidden="1"/>
    <cellStyle name="Ausgabe 2 12" xfId="49187" hidden="1"/>
    <cellStyle name="Ausgabe 2 12" xfId="49385" hidden="1"/>
    <cellStyle name="Ausgabe 2 12" xfId="49436" hidden="1"/>
    <cellStyle name="Ausgabe 2 12" xfId="49448" hidden="1"/>
    <cellStyle name="Ausgabe 2 12" xfId="49483" hidden="1"/>
    <cellStyle name="Ausgabe 2 12" xfId="49336" hidden="1"/>
    <cellStyle name="Ausgabe 2 12" xfId="49532" hidden="1"/>
    <cellStyle name="Ausgabe 2 12" xfId="49583" hidden="1"/>
    <cellStyle name="Ausgabe 2 12" xfId="49595" hidden="1"/>
    <cellStyle name="Ausgabe 2 12" xfId="49630" hidden="1"/>
    <cellStyle name="Ausgabe 2 12" xfId="49363" hidden="1"/>
    <cellStyle name="Ausgabe 2 12" xfId="49673" hidden="1"/>
    <cellStyle name="Ausgabe 2 12" xfId="49724" hidden="1"/>
    <cellStyle name="Ausgabe 2 12" xfId="49736" hidden="1"/>
    <cellStyle name="Ausgabe 2 12" xfId="49771" hidden="1"/>
    <cellStyle name="Ausgabe 2 12" xfId="49806" hidden="1"/>
    <cellStyle name="Ausgabe 2 12" xfId="49890" hidden="1"/>
    <cellStyle name="Ausgabe 2 12" xfId="49941" hidden="1"/>
    <cellStyle name="Ausgabe 2 12" xfId="49953" hidden="1"/>
    <cellStyle name="Ausgabe 2 12" xfId="49988" hidden="1"/>
    <cellStyle name="Ausgabe 2 12" xfId="50038" hidden="1"/>
    <cellStyle name="Ausgabe 2 12" xfId="50182" hidden="1"/>
    <cellStyle name="Ausgabe 2 12" xfId="50233" hidden="1"/>
    <cellStyle name="Ausgabe 2 12" xfId="50245" hidden="1"/>
    <cellStyle name="Ausgabe 2 12" xfId="50280" hidden="1"/>
    <cellStyle name="Ausgabe 2 12" xfId="50156" hidden="1"/>
    <cellStyle name="Ausgabe 2 12" xfId="50324" hidden="1"/>
    <cellStyle name="Ausgabe 2 12" xfId="50375" hidden="1"/>
    <cellStyle name="Ausgabe 2 12" xfId="50387" hidden="1"/>
    <cellStyle name="Ausgabe 2 12" xfId="50422" hidden="1"/>
    <cellStyle name="Ausgabe 2 12" xfId="50457" hidden="1"/>
    <cellStyle name="Ausgabe 2 12" xfId="50541" hidden="1"/>
    <cellStyle name="Ausgabe 2 12" xfId="50592" hidden="1"/>
    <cellStyle name="Ausgabe 2 12" xfId="50604" hidden="1"/>
    <cellStyle name="Ausgabe 2 12" xfId="50639" hidden="1"/>
    <cellStyle name="Ausgabe 2 12" xfId="50694" hidden="1"/>
    <cellStyle name="Ausgabe 2 12" xfId="50932" hidden="1"/>
    <cellStyle name="Ausgabe 2 12" xfId="50983" hidden="1"/>
    <cellStyle name="Ausgabe 2 12" xfId="50995" hidden="1"/>
    <cellStyle name="Ausgabe 2 12" xfId="51030" hidden="1"/>
    <cellStyle name="Ausgabe 2 12" xfId="51097" hidden="1"/>
    <cellStyle name="Ausgabe 2 12" xfId="51241" hidden="1"/>
    <cellStyle name="Ausgabe 2 12" xfId="51292" hidden="1"/>
    <cellStyle name="Ausgabe 2 12" xfId="51304" hidden="1"/>
    <cellStyle name="Ausgabe 2 12" xfId="51339" hidden="1"/>
    <cellStyle name="Ausgabe 2 12" xfId="51215" hidden="1"/>
    <cellStyle name="Ausgabe 2 12" xfId="51385" hidden="1"/>
    <cellStyle name="Ausgabe 2 12" xfId="51436" hidden="1"/>
    <cellStyle name="Ausgabe 2 12" xfId="51448" hidden="1"/>
    <cellStyle name="Ausgabe 2 12" xfId="51483" hidden="1"/>
    <cellStyle name="Ausgabe 2 12" xfId="50919" hidden="1"/>
    <cellStyle name="Ausgabe 2 12" xfId="51542" hidden="1"/>
    <cellStyle name="Ausgabe 2 12" xfId="51593" hidden="1"/>
    <cellStyle name="Ausgabe 2 12" xfId="51605" hidden="1"/>
    <cellStyle name="Ausgabe 2 12" xfId="51640" hidden="1"/>
    <cellStyle name="Ausgabe 2 12" xfId="51713" hidden="1"/>
    <cellStyle name="Ausgabe 2 12" xfId="51912" hidden="1"/>
    <cellStyle name="Ausgabe 2 12" xfId="51963" hidden="1"/>
    <cellStyle name="Ausgabe 2 12" xfId="51975" hidden="1"/>
    <cellStyle name="Ausgabe 2 12" xfId="52010" hidden="1"/>
    <cellStyle name="Ausgabe 2 12" xfId="51862" hidden="1"/>
    <cellStyle name="Ausgabe 2 12" xfId="52061" hidden="1"/>
    <cellStyle name="Ausgabe 2 12" xfId="52112" hidden="1"/>
    <cellStyle name="Ausgabe 2 12" xfId="52124" hidden="1"/>
    <cellStyle name="Ausgabe 2 12" xfId="52159" hidden="1"/>
    <cellStyle name="Ausgabe 2 12" xfId="51890" hidden="1"/>
    <cellStyle name="Ausgabe 2 12" xfId="52204" hidden="1"/>
    <cellStyle name="Ausgabe 2 12" xfId="52255" hidden="1"/>
    <cellStyle name="Ausgabe 2 12" xfId="52267" hidden="1"/>
    <cellStyle name="Ausgabe 2 12" xfId="52302" hidden="1"/>
    <cellStyle name="Ausgabe 2 12" xfId="52339" hidden="1"/>
    <cellStyle name="Ausgabe 2 12" xfId="52423" hidden="1"/>
    <cellStyle name="Ausgabe 2 12" xfId="52474" hidden="1"/>
    <cellStyle name="Ausgabe 2 12" xfId="52486" hidden="1"/>
    <cellStyle name="Ausgabe 2 12" xfId="52521" hidden="1"/>
    <cellStyle name="Ausgabe 2 12" xfId="52571" hidden="1"/>
    <cellStyle name="Ausgabe 2 12" xfId="52715" hidden="1"/>
    <cellStyle name="Ausgabe 2 12" xfId="52766" hidden="1"/>
    <cellStyle name="Ausgabe 2 12" xfId="52778" hidden="1"/>
    <cellStyle name="Ausgabe 2 12" xfId="52813" hidden="1"/>
    <cellStyle name="Ausgabe 2 12" xfId="52689" hidden="1"/>
    <cellStyle name="Ausgabe 2 12" xfId="52857" hidden="1"/>
    <cellStyle name="Ausgabe 2 12" xfId="52908" hidden="1"/>
    <cellStyle name="Ausgabe 2 12" xfId="52920" hidden="1"/>
    <cellStyle name="Ausgabe 2 12" xfId="52955" hidden="1"/>
    <cellStyle name="Ausgabe 2 12" xfId="51523" hidden="1"/>
    <cellStyle name="Ausgabe 2 12" xfId="52997" hidden="1"/>
    <cellStyle name="Ausgabe 2 12" xfId="53048" hidden="1"/>
    <cellStyle name="Ausgabe 2 12" xfId="53060" hidden="1"/>
    <cellStyle name="Ausgabe 2 12" xfId="53095" hidden="1"/>
    <cellStyle name="Ausgabe 2 12" xfId="53165" hidden="1"/>
    <cellStyle name="Ausgabe 2 12" xfId="53363" hidden="1"/>
    <cellStyle name="Ausgabe 2 12" xfId="53414" hidden="1"/>
    <cellStyle name="Ausgabe 2 12" xfId="53426" hidden="1"/>
    <cellStyle name="Ausgabe 2 12" xfId="53461" hidden="1"/>
    <cellStyle name="Ausgabe 2 12" xfId="53314" hidden="1"/>
    <cellStyle name="Ausgabe 2 12" xfId="53512" hidden="1"/>
    <cellStyle name="Ausgabe 2 12" xfId="53563" hidden="1"/>
    <cellStyle name="Ausgabe 2 12" xfId="53575" hidden="1"/>
    <cellStyle name="Ausgabe 2 12" xfId="53610" hidden="1"/>
    <cellStyle name="Ausgabe 2 12" xfId="53341" hidden="1"/>
    <cellStyle name="Ausgabe 2 12" xfId="53655" hidden="1"/>
    <cellStyle name="Ausgabe 2 12" xfId="53706" hidden="1"/>
    <cellStyle name="Ausgabe 2 12" xfId="53718" hidden="1"/>
    <cellStyle name="Ausgabe 2 12" xfId="53753" hidden="1"/>
    <cellStyle name="Ausgabe 2 12" xfId="53789" hidden="1"/>
    <cellStyle name="Ausgabe 2 12" xfId="53873" hidden="1"/>
    <cellStyle name="Ausgabe 2 12" xfId="53924" hidden="1"/>
    <cellStyle name="Ausgabe 2 12" xfId="53936" hidden="1"/>
    <cellStyle name="Ausgabe 2 12" xfId="53971" hidden="1"/>
    <cellStyle name="Ausgabe 2 12" xfId="54021" hidden="1"/>
    <cellStyle name="Ausgabe 2 12" xfId="54165" hidden="1"/>
    <cellStyle name="Ausgabe 2 12" xfId="54216" hidden="1"/>
    <cellStyle name="Ausgabe 2 12" xfId="54228" hidden="1"/>
    <cellStyle name="Ausgabe 2 12" xfId="54263" hidden="1"/>
    <cellStyle name="Ausgabe 2 12" xfId="54139" hidden="1"/>
    <cellStyle name="Ausgabe 2 12" xfId="54307" hidden="1"/>
    <cellStyle name="Ausgabe 2 12" xfId="54358" hidden="1"/>
    <cellStyle name="Ausgabe 2 12" xfId="54370" hidden="1"/>
    <cellStyle name="Ausgabe 2 12" xfId="54405" hidden="1"/>
    <cellStyle name="Ausgabe 2 12" xfId="50909" hidden="1"/>
    <cellStyle name="Ausgabe 2 12" xfId="54447" hidden="1"/>
    <cellStyle name="Ausgabe 2 12" xfId="54498" hidden="1"/>
    <cellStyle name="Ausgabe 2 12" xfId="54510" hidden="1"/>
    <cellStyle name="Ausgabe 2 12" xfId="54545" hidden="1"/>
    <cellStyle name="Ausgabe 2 12" xfId="54612" hidden="1"/>
    <cellStyle name="Ausgabe 2 12" xfId="54810" hidden="1"/>
    <cellStyle name="Ausgabe 2 12" xfId="54861" hidden="1"/>
    <cellStyle name="Ausgabe 2 12" xfId="54873" hidden="1"/>
    <cellStyle name="Ausgabe 2 12" xfId="54908" hidden="1"/>
    <cellStyle name="Ausgabe 2 12" xfId="54761" hidden="1"/>
    <cellStyle name="Ausgabe 2 12" xfId="54957" hidden="1"/>
    <cellStyle name="Ausgabe 2 12" xfId="55008" hidden="1"/>
    <cellStyle name="Ausgabe 2 12" xfId="55020" hidden="1"/>
    <cellStyle name="Ausgabe 2 12" xfId="55055" hidden="1"/>
    <cellStyle name="Ausgabe 2 12" xfId="54788" hidden="1"/>
    <cellStyle name="Ausgabe 2 12" xfId="55098" hidden="1"/>
    <cellStyle name="Ausgabe 2 12" xfId="55149" hidden="1"/>
    <cellStyle name="Ausgabe 2 12" xfId="55161" hidden="1"/>
    <cellStyle name="Ausgabe 2 12" xfId="55196" hidden="1"/>
    <cellStyle name="Ausgabe 2 12" xfId="55231" hidden="1"/>
    <cellStyle name="Ausgabe 2 12" xfId="55315" hidden="1"/>
    <cellStyle name="Ausgabe 2 12" xfId="55366" hidden="1"/>
    <cellStyle name="Ausgabe 2 12" xfId="55378" hidden="1"/>
    <cellStyle name="Ausgabe 2 12" xfId="55413" hidden="1"/>
    <cellStyle name="Ausgabe 2 12" xfId="55463" hidden="1"/>
    <cellStyle name="Ausgabe 2 12" xfId="55607" hidden="1"/>
    <cellStyle name="Ausgabe 2 12" xfId="55658" hidden="1"/>
    <cellStyle name="Ausgabe 2 12" xfId="55670" hidden="1"/>
    <cellStyle name="Ausgabe 2 12" xfId="55705" hidden="1"/>
    <cellStyle name="Ausgabe 2 12" xfId="55581" hidden="1"/>
    <cellStyle name="Ausgabe 2 12" xfId="55749" hidden="1"/>
    <cellStyle name="Ausgabe 2 12" xfId="55800" hidden="1"/>
    <cellStyle name="Ausgabe 2 12" xfId="55812" hidden="1"/>
    <cellStyle name="Ausgabe 2 12" xfId="55847" hidden="1"/>
    <cellStyle name="Ausgabe 2 12" xfId="55884" hidden="1"/>
    <cellStyle name="Ausgabe 2 12" xfId="56042" hidden="1"/>
    <cellStyle name="Ausgabe 2 12" xfId="56093" hidden="1"/>
    <cellStyle name="Ausgabe 2 12" xfId="56105" hidden="1"/>
    <cellStyle name="Ausgabe 2 12" xfId="56140" hidden="1"/>
    <cellStyle name="Ausgabe 2 12" xfId="56208" hidden="1"/>
    <cellStyle name="Ausgabe 2 12" xfId="56406" hidden="1"/>
    <cellStyle name="Ausgabe 2 12" xfId="56457" hidden="1"/>
    <cellStyle name="Ausgabe 2 12" xfId="56469" hidden="1"/>
    <cellStyle name="Ausgabe 2 12" xfId="56504" hidden="1"/>
    <cellStyle name="Ausgabe 2 12" xfId="56357" hidden="1"/>
    <cellStyle name="Ausgabe 2 12" xfId="56553" hidden="1"/>
    <cellStyle name="Ausgabe 2 12" xfId="56604" hidden="1"/>
    <cellStyle name="Ausgabe 2 12" xfId="56616" hidden="1"/>
    <cellStyle name="Ausgabe 2 12" xfId="56651" hidden="1"/>
    <cellStyle name="Ausgabe 2 12" xfId="56384" hidden="1"/>
    <cellStyle name="Ausgabe 2 12" xfId="56694" hidden="1"/>
    <cellStyle name="Ausgabe 2 12" xfId="56745" hidden="1"/>
    <cellStyle name="Ausgabe 2 12" xfId="56757" hidden="1"/>
    <cellStyle name="Ausgabe 2 12" xfId="56792" hidden="1"/>
    <cellStyle name="Ausgabe 2 12" xfId="56827" hidden="1"/>
    <cellStyle name="Ausgabe 2 12" xfId="56911" hidden="1"/>
    <cellStyle name="Ausgabe 2 12" xfId="56962" hidden="1"/>
    <cellStyle name="Ausgabe 2 12" xfId="56974" hidden="1"/>
    <cellStyle name="Ausgabe 2 12" xfId="57009" hidden="1"/>
    <cellStyle name="Ausgabe 2 12" xfId="57059" hidden="1"/>
    <cellStyle name="Ausgabe 2 12" xfId="57203" hidden="1"/>
    <cellStyle name="Ausgabe 2 12" xfId="57254" hidden="1"/>
    <cellStyle name="Ausgabe 2 12" xfId="57266" hidden="1"/>
    <cellStyle name="Ausgabe 2 12" xfId="57301" hidden="1"/>
    <cellStyle name="Ausgabe 2 12" xfId="57177" hidden="1"/>
    <cellStyle name="Ausgabe 2 12" xfId="57345" hidden="1"/>
    <cellStyle name="Ausgabe 2 12" xfId="57396" hidden="1"/>
    <cellStyle name="Ausgabe 2 12" xfId="57408" hidden="1"/>
    <cellStyle name="Ausgabe 2 12" xfId="57443" hidden="1"/>
    <cellStyle name="Ausgabe 2 12" xfId="56030" hidden="1"/>
    <cellStyle name="Ausgabe 2 12" xfId="57485" hidden="1"/>
    <cellStyle name="Ausgabe 2 12" xfId="57536" hidden="1"/>
    <cellStyle name="Ausgabe 2 12" xfId="57548" hidden="1"/>
    <cellStyle name="Ausgabe 2 12" xfId="57583" hidden="1"/>
    <cellStyle name="Ausgabe 2 12" xfId="57650" hidden="1"/>
    <cellStyle name="Ausgabe 2 12" xfId="57848" hidden="1"/>
    <cellStyle name="Ausgabe 2 12" xfId="57899" hidden="1"/>
    <cellStyle name="Ausgabe 2 12" xfId="57911" hidden="1"/>
    <cellStyle name="Ausgabe 2 12" xfId="57946" hidden="1"/>
    <cellStyle name="Ausgabe 2 12" xfId="57799" hidden="1"/>
    <cellStyle name="Ausgabe 2 12" xfId="57995" hidden="1"/>
    <cellStyle name="Ausgabe 2 12" xfId="58046" hidden="1"/>
    <cellStyle name="Ausgabe 2 12" xfId="58058" hidden="1"/>
    <cellStyle name="Ausgabe 2 12" xfId="58093" hidden="1"/>
    <cellStyle name="Ausgabe 2 12" xfId="57826" hidden="1"/>
    <cellStyle name="Ausgabe 2 12" xfId="58136" hidden="1"/>
    <cellStyle name="Ausgabe 2 12" xfId="58187" hidden="1"/>
    <cellStyle name="Ausgabe 2 12" xfId="58199" hidden="1"/>
    <cellStyle name="Ausgabe 2 12" xfId="58234" hidden="1"/>
    <cellStyle name="Ausgabe 2 12" xfId="58269" hidden="1"/>
    <cellStyle name="Ausgabe 2 12" xfId="58353" hidden="1"/>
    <cellStyle name="Ausgabe 2 12" xfId="58404" hidden="1"/>
    <cellStyle name="Ausgabe 2 12" xfId="58416" hidden="1"/>
    <cellStyle name="Ausgabe 2 12" xfId="58451" hidden="1"/>
    <cellStyle name="Ausgabe 2 12" xfId="58501" hidden="1"/>
    <cellStyle name="Ausgabe 2 12" xfId="58645" hidden="1"/>
    <cellStyle name="Ausgabe 2 12" xfId="58696" hidden="1"/>
    <cellStyle name="Ausgabe 2 12" xfId="58708" hidden="1"/>
    <cellStyle name="Ausgabe 2 12" xfId="58743" hidden="1"/>
    <cellStyle name="Ausgabe 2 12" xfId="58619" hidden="1"/>
    <cellStyle name="Ausgabe 2 12" xfId="58787" hidden="1"/>
    <cellStyle name="Ausgabe 2 12" xfId="58838" hidden="1"/>
    <cellStyle name="Ausgabe 2 12" xfId="58850" hidden="1"/>
    <cellStyle name="Ausgabe 2 12" xfId="58885" hidden="1"/>
    <cellStyle name="Ausgabe 2 13" xfId="128" hidden="1"/>
    <cellStyle name="Ausgabe 2 13" xfId="534" hidden="1"/>
    <cellStyle name="Ausgabe 2 13" xfId="583" hidden="1"/>
    <cellStyle name="Ausgabe 2 13" xfId="597" hidden="1"/>
    <cellStyle name="Ausgabe 2 13" xfId="632" hidden="1"/>
    <cellStyle name="Ausgabe 2 13" xfId="744" hidden="1"/>
    <cellStyle name="Ausgabe 2 13" xfId="942" hidden="1"/>
    <cellStyle name="Ausgabe 2 13" xfId="991" hidden="1"/>
    <cellStyle name="Ausgabe 2 13" xfId="1005" hidden="1"/>
    <cellStyle name="Ausgabe 2 13" xfId="1040" hidden="1"/>
    <cellStyle name="Ausgabe 2 13" xfId="891" hidden="1"/>
    <cellStyle name="Ausgabe 2 13" xfId="1089" hidden="1"/>
    <cellStyle name="Ausgabe 2 13" xfId="1138" hidden="1"/>
    <cellStyle name="Ausgabe 2 13" xfId="1152" hidden="1"/>
    <cellStyle name="Ausgabe 2 13" xfId="1187" hidden="1"/>
    <cellStyle name="Ausgabe 2 13" xfId="920" hidden="1"/>
    <cellStyle name="Ausgabe 2 13" xfId="1230" hidden="1"/>
    <cellStyle name="Ausgabe 2 13" xfId="1279" hidden="1"/>
    <cellStyle name="Ausgabe 2 13" xfId="1293" hidden="1"/>
    <cellStyle name="Ausgabe 2 13" xfId="1328" hidden="1"/>
    <cellStyle name="Ausgabe 2 13" xfId="1363" hidden="1"/>
    <cellStyle name="Ausgabe 2 13" xfId="1447" hidden="1"/>
    <cellStyle name="Ausgabe 2 13" xfId="1496" hidden="1"/>
    <cellStyle name="Ausgabe 2 13" xfId="1510" hidden="1"/>
    <cellStyle name="Ausgabe 2 13" xfId="1545" hidden="1"/>
    <cellStyle name="Ausgabe 2 13" xfId="1595" hidden="1"/>
    <cellStyle name="Ausgabe 2 13" xfId="1739" hidden="1"/>
    <cellStyle name="Ausgabe 2 13" xfId="1788" hidden="1"/>
    <cellStyle name="Ausgabe 2 13" xfId="1802" hidden="1"/>
    <cellStyle name="Ausgabe 2 13" xfId="1837" hidden="1"/>
    <cellStyle name="Ausgabe 2 13" xfId="1711" hidden="1"/>
    <cellStyle name="Ausgabe 2 13" xfId="1881" hidden="1"/>
    <cellStyle name="Ausgabe 2 13" xfId="1930" hidden="1"/>
    <cellStyle name="Ausgabe 2 13" xfId="1944" hidden="1"/>
    <cellStyle name="Ausgabe 2 13" xfId="1979" hidden="1"/>
    <cellStyle name="Ausgabe 2 13" xfId="2051" hidden="1"/>
    <cellStyle name="Ausgabe 2 13" xfId="2412" hidden="1"/>
    <cellStyle name="Ausgabe 2 13" xfId="2461" hidden="1"/>
    <cellStyle name="Ausgabe 2 13" xfId="2475" hidden="1"/>
    <cellStyle name="Ausgabe 2 13" xfId="2510" hidden="1"/>
    <cellStyle name="Ausgabe 2 13" xfId="2614" hidden="1"/>
    <cellStyle name="Ausgabe 2 13" xfId="2812" hidden="1"/>
    <cellStyle name="Ausgabe 2 13" xfId="2861" hidden="1"/>
    <cellStyle name="Ausgabe 2 13" xfId="2875" hidden="1"/>
    <cellStyle name="Ausgabe 2 13" xfId="2910" hidden="1"/>
    <cellStyle name="Ausgabe 2 13" xfId="2761" hidden="1"/>
    <cellStyle name="Ausgabe 2 13" xfId="2959" hidden="1"/>
    <cellStyle name="Ausgabe 2 13" xfId="3008" hidden="1"/>
    <cellStyle name="Ausgabe 2 13" xfId="3022" hidden="1"/>
    <cellStyle name="Ausgabe 2 13" xfId="3057" hidden="1"/>
    <cellStyle name="Ausgabe 2 13" xfId="2790" hidden="1"/>
    <cellStyle name="Ausgabe 2 13" xfId="3100" hidden="1"/>
    <cellStyle name="Ausgabe 2 13" xfId="3149" hidden="1"/>
    <cellStyle name="Ausgabe 2 13" xfId="3163" hidden="1"/>
    <cellStyle name="Ausgabe 2 13" xfId="3198" hidden="1"/>
    <cellStyle name="Ausgabe 2 13" xfId="3233" hidden="1"/>
    <cellStyle name="Ausgabe 2 13" xfId="3317" hidden="1"/>
    <cellStyle name="Ausgabe 2 13" xfId="3366" hidden="1"/>
    <cellStyle name="Ausgabe 2 13" xfId="3380" hidden="1"/>
    <cellStyle name="Ausgabe 2 13" xfId="3415" hidden="1"/>
    <cellStyle name="Ausgabe 2 13" xfId="3465" hidden="1"/>
    <cellStyle name="Ausgabe 2 13" xfId="3609" hidden="1"/>
    <cellStyle name="Ausgabe 2 13" xfId="3658" hidden="1"/>
    <cellStyle name="Ausgabe 2 13" xfId="3672" hidden="1"/>
    <cellStyle name="Ausgabe 2 13" xfId="3707" hidden="1"/>
    <cellStyle name="Ausgabe 2 13" xfId="3581" hidden="1"/>
    <cellStyle name="Ausgabe 2 13" xfId="3751" hidden="1"/>
    <cellStyle name="Ausgabe 2 13" xfId="3800" hidden="1"/>
    <cellStyle name="Ausgabe 2 13" xfId="3814" hidden="1"/>
    <cellStyle name="Ausgabe 2 13" xfId="3849" hidden="1"/>
    <cellStyle name="Ausgabe 2 13" xfId="2383" hidden="1"/>
    <cellStyle name="Ausgabe 2 13" xfId="3918" hidden="1"/>
    <cellStyle name="Ausgabe 2 13" xfId="3967" hidden="1"/>
    <cellStyle name="Ausgabe 2 13" xfId="3981" hidden="1"/>
    <cellStyle name="Ausgabe 2 13" xfId="4016" hidden="1"/>
    <cellStyle name="Ausgabe 2 13" xfId="4120" hidden="1"/>
    <cellStyle name="Ausgabe 2 13" xfId="4318" hidden="1"/>
    <cellStyle name="Ausgabe 2 13" xfId="4367" hidden="1"/>
    <cellStyle name="Ausgabe 2 13" xfId="4381" hidden="1"/>
    <cellStyle name="Ausgabe 2 13" xfId="4416" hidden="1"/>
    <cellStyle name="Ausgabe 2 13" xfId="4267" hidden="1"/>
    <cellStyle name="Ausgabe 2 13" xfId="4465" hidden="1"/>
    <cellStyle name="Ausgabe 2 13" xfId="4514" hidden="1"/>
    <cellStyle name="Ausgabe 2 13" xfId="4528" hidden="1"/>
    <cellStyle name="Ausgabe 2 13" xfId="4563" hidden="1"/>
    <cellStyle name="Ausgabe 2 13" xfId="4296" hidden="1"/>
    <cellStyle name="Ausgabe 2 13" xfId="4606" hidden="1"/>
    <cellStyle name="Ausgabe 2 13" xfId="4655" hidden="1"/>
    <cellStyle name="Ausgabe 2 13" xfId="4669" hidden="1"/>
    <cellStyle name="Ausgabe 2 13" xfId="4704" hidden="1"/>
    <cellStyle name="Ausgabe 2 13" xfId="4739" hidden="1"/>
    <cellStyle name="Ausgabe 2 13" xfId="4823" hidden="1"/>
    <cellStyle name="Ausgabe 2 13" xfId="4872" hidden="1"/>
    <cellStyle name="Ausgabe 2 13" xfId="4886" hidden="1"/>
    <cellStyle name="Ausgabe 2 13" xfId="4921" hidden="1"/>
    <cellStyle name="Ausgabe 2 13" xfId="4971" hidden="1"/>
    <cellStyle name="Ausgabe 2 13" xfId="5115" hidden="1"/>
    <cellStyle name="Ausgabe 2 13" xfId="5164" hidden="1"/>
    <cellStyle name="Ausgabe 2 13" xfId="5178" hidden="1"/>
    <cellStyle name="Ausgabe 2 13" xfId="5213" hidden="1"/>
    <cellStyle name="Ausgabe 2 13" xfId="5087" hidden="1"/>
    <cellStyle name="Ausgabe 2 13" xfId="5257" hidden="1"/>
    <cellStyle name="Ausgabe 2 13" xfId="5306" hidden="1"/>
    <cellStyle name="Ausgabe 2 13" xfId="5320" hidden="1"/>
    <cellStyle name="Ausgabe 2 13" xfId="5355" hidden="1"/>
    <cellStyle name="Ausgabe 2 13" xfId="3890" hidden="1"/>
    <cellStyle name="Ausgabe 2 13" xfId="5423" hidden="1"/>
    <cellStyle name="Ausgabe 2 13" xfId="5472" hidden="1"/>
    <cellStyle name="Ausgabe 2 13" xfId="5486" hidden="1"/>
    <cellStyle name="Ausgabe 2 13" xfId="5521" hidden="1"/>
    <cellStyle name="Ausgabe 2 13" xfId="5624" hidden="1"/>
    <cellStyle name="Ausgabe 2 13" xfId="5822" hidden="1"/>
    <cellStyle name="Ausgabe 2 13" xfId="5871" hidden="1"/>
    <cellStyle name="Ausgabe 2 13" xfId="5885" hidden="1"/>
    <cellStyle name="Ausgabe 2 13" xfId="5920" hidden="1"/>
    <cellStyle name="Ausgabe 2 13" xfId="5771" hidden="1"/>
    <cellStyle name="Ausgabe 2 13" xfId="5969" hidden="1"/>
    <cellStyle name="Ausgabe 2 13" xfId="6018" hidden="1"/>
    <cellStyle name="Ausgabe 2 13" xfId="6032" hidden="1"/>
    <cellStyle name="Ausgabe 2 13" xfId="6067" hidden="1"/>
    <cellStyle name="Ausgabe 2 13" xfId="5800" hidden="1"/>
    <cellStyle name="Ausgabe 2 13" xfId="6110" hidden="1"/>
    <cellStyle name="Ausgabe 2 13" xfId="6159" hidden="1"/>
    <cellStyle name="Ausgabe 2 13" xfId="6173" hidden="1"/>
    <cellStyle name="Ausgabe 2 13" xfId="6208" hidden="1"/>
    <cellStyle name="Ausgabe 2 13" xfId="6243" hidden="1"/>
    <cellStyle name="Ausgabe 2 13" xfId="6327" hidden="1"/>
    <cellStyle name="Ausgabe 2 13" xfId="6376" hidden="1"/>
    <cellStyle name="Ausgabe 2 13" xfId="6390" hidden="1"/>
    <cellStyle name="Ausgabe 2 13" xfId="6425" hidden="1"/>
    <cellStyle name="Ausgabe 2 13" xfId="6475" hidden="1"/>
    <cellStyle name="Ausgabe 2 13" xfId="6619" hidden="1"/>
    <cellStyle name="Ausgabe 2 13" xfId="6668" hidden="1"/>
    <cellStyle name="Ausgabe 2 13" xfId="6682" hidden="1"/>
    <cellStyle name="Ausgabe 2 13" xfId="6717" hidden="1"/>
    <cellStyle name="Ausgabe 2 13" xfId="6591" hidden="1"/>
    <cellStyle name="Ausgabe 2 13" xfId="6761" hidden="1"/>
    <cellStyle name="Ausgabe 2 13" xfId="6810" hidden="1"/>
    <cellStyle name="Ausgabe 2 13" xfId="6824" hidden="1"/>
    <cellStyle name="Ausgabe 2 13" xfId="6859" hidden="1"/>
    <cellStyle name="Ausgabe 2 13" xfId="5396" hidden="1"/>
    <cellStyle name="Ausgabe 2 13" xfId="6925" hidden="1"/>
    <cellStyle name="Ausgabe 2 13" xfId="6974" hidden="1"/>
    <cellStyle name="Ausgabe 2 13" xfId="6988" hidden="1"/>
    <cellStyle name="Ausgabe 2 13" xfId="7023" hidden="1"/>
    <cellStyle name="Ausgabe 2 13" xfId="7122" hidden="1"/>
    <cellStyle name="Ausgabe 2 13" xfId="7320" hidden="1"/>
    <cellStyle name="Ausgabe 2 13" xfId="7369" hidden="1"/>
    <cellStyle name="Ausgabe 2 13" xfId="7383" hidden="1"/>
    <cellStyle name="Ausgabe 2 13" xfId="7418" hidden="1"/>
    <cellStyle name="Ausgabe 2 13" xfId="7269" hidden="1"/>
    <cellStyle name="Ausgabe 2 13" xfId="7467" hidden="1"/>
    <cellStyle name="Ausgabe 2 13" xfId="7516" hidden="1"/>
    <cellStyle name="Ausgabe 2 13" xfId="7530" hidden="1"/>
    <cellStyle name="Ausgabe 2 13" xfId="7565" hidden="1"/>
    <cellStyle name="Ausgabe 2 13" xfId="7298" hidden="1"/>
    <cellStyle name="Ausgabe 2 13" xfId="7608" hidden="1"/>
    <cellStyle name="Ausgabe 2 13" xfId="7657" hidden="1"/>
    <cellStyle name="Ausgabe 2 13" xfId="7671" hidden="1"/>
    <cellStyle name="Ausgabe 2 13" xfId="7706" hidden="1"/>
    <cellStyle name="Ausgabe 2 13" xfId="7741" hidden="1"/>
    <cellStyle name="Ausgabe 2 13" xfId="7825" hidden="1"/>
    <cellStyle name="Ausgabe 2 13" xfId="7874" hidden="1"/>
    <cellStyle name="Ausgabe 2 13" xfId="7888" hidden="1"/>
    <cellStyle name="Ausgabe 2 13" xfId="7923" hidden="1"/>
    <cellStyle name="Ausgabe 2 13" xfId="7973" hidden="1"/>
    <cellStyle name="Ausgabe 2 13" xfId="8117" hidden="1"/>
    <cellStyle name="Ausgabe 2 13" xfId="8166" hidden="1"/>
    <cellStyle name="Ausgabe 2 13" xfId="8180" hidden="1"/>
    <cellStyle name="Ausgabe 2 13" xfId="8215" hidden="1"/>
    <cellStyle name="Ausgabe 2 13" xfId="8089" hidden="1"/>
    <cellStyle name="Ausgabe 2 13" xfId="8259" hidden="1"/>
    <cellStyle name="Ausgabe 2 13" xfId="8308" hidden="1"/>
    <cellStyle name="Ausgabe 2 13" xfId="8322" hidden="1"/>
    <cellStyle name="Ausgabe 2 13" xfId="8357" hidden="1"/>
    <cellStyle name="Ausgabe 2 13" xfId="6900" hidden="1"/>
    <cellStyle name="Ausgabe 2 13" xfId="8420" hidden="1"/>
    <cellStyle name="Ausgabe 2 13" xfId="8469" hidden="1"/>
    <cellStyle name="Ausgabe 2 13" xfId="8483" hidden="1"/>
    <cellStyle name="Ausgabe 2 13" xfId="8518" hidden="1"/>
    <cellStyle name="Ausgabe 2 13" xfId="8615" hidden="1"/>
    <cellStyle name="Ausgabe 2 13" xfId="8813" hidden="1"/>
    <cellStyle name="Ausgabe 2 13" xfId="8862" hidden="1"/>
    <cellStyle name="Ausgabe 2 13" xfId="8876" hidden="1"/>
    <cellStyle name="Ausgabe 2 13" xfId="8911" hidden="1"/>
    <cellStyle name="Ausgabe 2 13" xfId="8762" hidden="1"/>
    <cellStyle name="Ausgabe 2 13" xfId="8960" hidden="1"/>
    <cellStyle name="Ausgabe 2 13" xfId="9009" hidden="1"/>
    <cellStyle name="Ausgabe 2 13" xfId="9023" hidden="1"/>
    <cellStyle name="Ausgabe 2 13" xfId="9058" hidden="1"/>
    <cellStyle name="Ausgabe 2 13" xfId="8791" hidden="1"/>
    <cellStyle name="Ausgabe 2 13" xfId="9101" hidden="1"/>
    <cellStyle name="Ausgabe 2 13" xfId="9150" hidden="1"/>
    <cellStyle name="Ausgabe 2 13" xfId="9164" hidden="1"/>
    <cellStyle name="Ausgabe 2 13" xfId="9199" hidden="1"/>
    <cellStyle name="Ausgabe 2 13" xfId="9234" hidden="1"/>
    <cellStyle name="Ausgabe 2 13" xfId="9318" hidden="1"/>
    <cellStyle name="Ausgabe 2 13" xfId="9367" hidden="1"/>
    <cellStyle name="Ausgabe 2 13" xfId="9381" hidden="1"/>
    <cellStyle name="Ausgabe 2 13" xfId="9416" hidden="1"/>
    <cellStyle name="Ausgabe 2 13" xfId="9466" hidden="1"/>
    <cellStyle name="Ausgabe 2 13" xfId="9610" hidden="1"/>
    <cellStyle name="Ausgabe 2 13" xfId="9659" hidden="1"/>
    <cellStyle name="Ausgabe 2 13" xfId="9673" hidden="1"/>
    <cellStyle name="Ausgabe 2 13" xfId="9708" hidden="1"/>
    <cellStyle name="Ausgabe 2 13" xfId="9582" hidden="1"/>
    <cellStyle name="Ausgabe 2 13" xfId="9752" hidden="1"/>
    <cellStyle name="Ausgabe 2 13" xfId="9801" hidden="1"/>
    <cellStyle name="Ausgabe 2 13" xfId="9815" hidden="1"/>
    <cellStyle name="Ausgabe 2 13" xfId="9850" hidden="1"/>
    <cellStyle name="Ausgabe 2 13" xfId="8398" hidden="1"/>
    <cellStyle name="Ausgabe 2 13" xfId="9911" hidden="1"/>
    <cellStyle name="Ausgabe 2 13" xfId="9960" hidden="1"/>
    <cellStyle name="Ausgabe 2 13" xfId="9974" hidden="1"/>
    <cellStyle name="Ausgabe 2 13" xfId="10009" hidden="1"/>
    <cellStyle name="Ausgabe 2 13" xfId="10101" hidden="1"/>
    <cellStyle name="Ausgabe 2 13" xfId="10299" hidden="1"/>
    <cellStyle name="Ausgabe 2 13" xfId="10348" hidden="1"/>
    <cellStyle name="Ausgabe 2 13" xfId="10362" hidden="1"/>
    <cellStyle name="Ausgabe 2 13" xfId="10397" hidden="1"/>
    <cellStyle name="Ausgabe 2 13" xfId="10248" hidden="1"/>
    <cellStyle name="Ausgabe 2 13" xfId="10446" hidden="1"/>
    <cellStyle name="Ausgabe 2 13" xfId="10495" hidden="1"/>
    <cellStyle name="Ausgabe 2 13" xfId="10509" hidden="1"/>
    <cellStyle name="Ausgabe 2 13" xfId="10544" hidden="1"/>
    <cellStyle name="Ausgabe 2 13" xfId="10277" hidden="1"/>
    <cellStyle name="Ausgabe 2 13" xfId="10587" hidden="1"/>
    <cellStyle name="Ausgabe 2 13" xfId="10636" hidden="1"/>
    <cellStyle name="Ausgabe 2 13" xfId="10650" hidden="1"/>
    <cellStyle name="Ausgabe 2 13" xfId="10685" hidden="1"/>
    <cellStyle name="Ausgabe 2 13" xfId="10720" hidden="1"/>
    <cellStyle name="Ausgabe 2 13" xfId="10804" hidden="1"/>
    <cellStyle name="Ausgabe 2 13" xfId="10853" hidden="1"/>
    <cellStyle name="Ausgabe 2 13" xfId="10867" hidden="1"/>
    <cellStyle name="Ausgabe 2 13" xfId="10902" hidden="1"/>
    <cellStyle name="Ausgabe 2 13" xfId="10952" hidden="1"/>
    <cellStyle name="Ausgabe 2 13" xfId="11096" hidden="1"/>
    <cellStyle name="Ausgabe 2 13" xfId="11145" hidden="1"/>
    <cellStyle name="Ausgabe 2 13" xfId="11159" hidden="1"/>
    <cellStyle name="Ausgabe 2 13" xfId="11194" hidden="1"/>
    <cellStyle name="Ausgabe 2 13" xfId="11068" hidden="1"/>
    <cellStyle name="Ausgabe 2 13" xfId="11238" hidden="1"/>
    <cellStyle name="Ausgabe 2 13" xfId="11287" hidden="1"/>
    <cellStyle name="Ausgabe 2 13" xfId="11301" hidden="1"/>
    <cellStyle name="Ausgabe 2 13" xfId="11336" hidden="1"/>
    <cellStyle name="Ausgabe 2 13" xfId="9891" hidden="1"/>
    <cellStyle name="Ausgabe 2 13" xfId="11394" hidden="1"/>
    <cellStyle name="Ausgabe 2 13" xfId="11443" hidden="1"/>
    <cellStyle name="Ausgabe 2 13" xfId="11457" hidden="1"/>
    <cellStyle name="Ausgabe 2 13" xfId="11492" hidden="1"/>
    <cellStyle name="Ausgabe 2 13" xfId="11581" hidden="1"/>
    <cellStyle name="Ausgabe 2 13" xfId="11779" hidden="1"/>
    <cellStyle name="Ausgabe 2 13" xfId="11828" hidden="1"/>
    <cellStyle name="Ausgabe 2 13" xfId="11842" hidden="1"/>
    <cellStyle name="Ausgabe 2 13" xfId="11877" hidden="1"/>
    <cellStyle name="Ausgabe 2 13" xfId="11728" hidden="1"/>
    <cellStyle name="Ausgabe 2 13" xfId="11926" hidden="1"/>
    <cellStyle name="Ausgabe 2 13" xfId="11975" hidden="1"/>
    <cellStyle name="Ausgabe 2 13" xfId="11989" hidden="1"/>
    <cellStyle name="Ausgabe 2 13" xfId="12024" hidden="1"/>
    <cellStyle name="Ausgabe 2 13" xfId="11757" hidden="1"/>
    <cellStyle name="Ausgabe 2 13" xfId="12067" hidden="1"/>
    <cellStyle name="Ausgabe 2 13" xfId="12116" hidden="1"/>
    <cellStyle name="Ausgabe 2 13" xfId="12130" hidden="1"/>
    <cellStyle name="Ausgabe 2 13" xfId="12165" hidden="1"/>
    <cellStyle name="Ausgabe 2 13" xfId="12200" hidden="1"/>
    <cellStyle name="Ausgabe 2 13" xfId="12284" hidden="1"/>
    <cellStyle name="Ausgabe 2 13" xfId="12333" hidden="1"/>
    <cellStyle name="Ausgabe 2 13" xfId="12347" hidden="1"/>
    <cellStyle name="Ausgabe 2 13" xfId="12382" hidden="1"/>
    <cellStyle name="Ausgabe 2 13" xfId="12432" hidden="1"/>
    <cellStyle name="Ausgabe 2 13" xfId="12576" hidden="1"/>
    <cellStyle name="Ausgabe 2 13" xfId="12625" hidden="1"/>
    <cellStyle name="Ausgabe 2 13" xfId="12639" hidden="1"/>
    <cellStyle name="Ausgabe 2 13" xfId="12674" hidden="1"/>
    <cellStyle name="Ausgabe 2 13" xfId="12548" hidden="1"/>
    <cellStyle name="Ausgabe 2 13" xfId="12718" hidden="1"/>
    <cellStyle name="Ausgabe 2 13" xfId="12767" hidden="1"/>
    <cellStyle name="Ausgabe 2 13" xfId="12781" hidden="1"/>
    <cellStyle name="Ausgabe 2 13" xfId="12816" hidden="1"/>
    <cellStyle name="Ausgabe 2 13" xfId="11377" hidden="1"/>
    <cellStyle name="Ausgabe 2 13" xfId="12873" hidden="1"/>
    <cellStyle name="Ausgabe 2 13" xfId="12922" hidden="1"/>
    <cellStyle name="Ausgabe 2 13" xfId="12936" hidden="1"/>
    <cellStyle name="Ausgabe 2 13" xfId="12971" hidden="1"/>
    <cellStyle name="Ausgabe 2 13" xfId="13052" hidden="1"/>
    <cellStyle name="Ausgabe 2 13" xfId="13250" hidden="1"/>
    <cellStyle name="Ausgabe 2 13" xfId="13299" hidden="1"/>
    <cellStyle name="Ausgabe 2 13" xfId="13313" hidden="1"/>
    <cellStyle name="Ausgabe 2 13" xfId="13348" hidden="1"/>
    <cellStyle name="Ausgabe 2 13" xfId="13199" hidden="1"/>
    <cellStyle name="Ausgabe 2 13" xfId="13397" hidden="1"/>
    <cellStyle name="Ausgabe 2 13" xfId="13446" hidden="1"/>
    <cellStyle name="Ausgabe 2 13" xfId="13460" hidden="1"/>
    <cellStyle name="Ausgabe 2 13" xfId="13495" hidden="1"/>
    <cellStyle name="Ausgabe 2 13" xfId="13228" hidden="1"/>
    <cellStyle name="Ausgabe 2 13" xfId="13538" hidden="1"/>
    <cellStyle name="Ausgabe 2 13" xfId="13587" hidden="1"/>
    <cellStyle name="Ausgabe 2 13" xfId="13601" hidden="1"/>
    <cellStyle name="Ausgabe 2 13" xfId="13636" hidden="1"/>
    <cellStyle name="Ausgabe 2 13" xfId="13671" hidden="1"/>
    <cellStyle name="Ausgabe 2 13" xfId="13755" hidden="1"/>
    <cellStyle name="Ausgabe 2 13" xfId="13804" hidden="1"/>
    <cellStyle name="Ausgabe 2 13" xfId="13818" hidden="1"/>
    <cellStyle name="Ausgabe 2 13" xfId="13853" hidden="1"/>
    <cellStyle name="Ausgabe 2 13" xfId="13903" hidden="1"/>
    <cellStyle name="Ausgabe 2 13" xfId="14047" hidden="1"/>
    <cellStyle name="Ausgabe 2 13" xfId="14096" hidden="1"/>
    <cellStyle name="Ausgabe 2 13" xfId="14110" hidden="1"/>
    <cellStyle name="Ausgabe 2 13" xfId="14145" hidden="1"/>
    <cellStyle name="Ausgabe 2 13" xfId="14019" hidden="1"/>
    <cellStyle name="Ausgabe 2 13" xfId="14189" hidden="1"/>
    <cellStyle name="Ausgabe 2 13" xfId="14238" hidden="1"/>
    <cellStyle name="Ausgabe 2 13" xfId="14252" hidden="1"/>
    <cellStyle name="Ausgabe 2 13" xfId="14287" hidden="1"/>
    <cellStyle name="Ausgabe 2 13" xfId="12857" hidden="1"/>
    <cellStyle name="Ausgabe 2 13" xfId="14340" hidden="1"/>
    <cellStyle name="Ausgabe 2 13" xfId="14389" hidden="1"/>
    <cellStyle name="Ausgabe 2 13" xfId="14403" hidden="1"/>
    <cellStyle name="Ausgabe 2 13" xfId="14438" hidden="1"/>
    <cellStyle name="Ausgabe 2 13" xfId="14514" hidden="1"/>
    <cellStyle name="Ausgabe 2 13" xfId="14712" hidden="1"/>
    <cellStyle name="Ausgabe 2 13" xfId="14761" hidden="1"/>
    <cellStyle name="Ausgabe 2 13" xfId="14775" hidden="1"/>
    <cellStyle name="Ausgabe 2 13" xfId="14810" hidden="1"/>
    <cellStyle name="Ausgabe 2 13" xfId="14661" hidden="1"/>
    <cellStyle name="Ausgabe 2 13" xfId="14859" hidden="1"/>
    <cellStyle name="Ausgabe 2 13" xfId="14908" hidden="1"/>
    <cellStyle name="Ausgabe 2 13" xfId="14922" hidden="1"/>
    <cellStyle name="Ausgabe 2 13" xfId="14957" hidden="1"/>
    <cellStyle name="Ausgabe 2 13" xfId="14690" hidden="1"/>
    <cellStyle name="Ausgabe 2 13" xfId="15000" hidden="1"/>
    <cellStyle name="Ausgabe 2 13" xfId="15049" hidden="1"/>
    <cellStyle name="Ausgabe 2 13" xfId="15063" hidden="1"/>
    <cellStyle name="Ausgabe 2 13" xfId="15098" hidden="1"/>
    <cellStyle name="Ausgabe 2 13" xfId="15133" hidden="1"/>
    <cellStyle name="Ausgabe 2 13" xfId="15217" hidden="1"/>
    <cellStyle name="Ausgabe 2 13" xfId="15266" hidden="1"/>
    <cellStyle name="Ausgabe 2 13" xfId="15280" hidden="1"/>
    <cellStyle name="Ausgabe 2 13" xfId="15315" hidden="1"/>
    <cellStyle name="Ausgabe 2 13" xfId="15365" hidden="1"/>
    <cellStyle name="Ausgabe 2 13" xfId="15509" hidden="1"/>
    <cellStyle name="Ausgabe 2 13" xfId="15558" hidden="1"/>
    <cellStyle name="Ausgabe 2 13" xfId="15572" hidden="1"/>
    <cellStyle name="Ausgabe 2 13" xfId="15607" hidden="1"/>
    <cellStyle name="Ausgabe 2 13" xfId="15481" hidden="1"/>
    <cellStyle name="Ausgabe 2 13" xfId="15651" hidden="1"/>
    <cellStyle name="Ausgabe 2 13" xfId="15700" hidden="1"/>
    <cellStyle name="Ausgabe 2 13" xfId="15714" hidden="1"/>
    <cellStyle name="Ausgabe 2 13" xfId="15749" hidden="1"/>
    <cellStyle name="Ausgabe 2 13" xfId="14326" hidden="1"/>
    <cellStyle name="Ausgabe 2 13" xfId="15802" hidden="1"/>
    <cellStyle name="Ausgabe 2 13" xfId="15851" hidden="1"/>
    <cellStyle name="Ausgabe 2 13" xfId="15865" hidden="1"/>
    <cellStyle name="Ausgabe 2 13" xfId="15900" hidden="1"/>
    <cellStyle name="Ausgabe 2 13" xfId="15970" hidden="1"/>
    <cellStyle name="Ausgabe 2 13" xfId="16168" hidden="1"/>
    <cellStyle name="Ausgabe 2 13" xfId="16217" hidden="1"/>
    <cellStyle name="Ausgabe 2 13" xfId="16231" hidden="1"/>
    <cellStyle name="Ausgabe 2 13" xfId="16266" hidden="1"/>
    <cellStyle name="Ausgabe 2 13" xfId="16117" hidden="1"/>
    <cellStyle name="Ausgabe 2 13" xfId="16315" hidden="1"/>
    <cellStyle name="Ausgabe 2 13" xfId="16364" hidden="1"/>
    <cellStyle name="Ausgabe 2 13" xfId="16378" hidden="1"/>
    <cellStyle name="Ausgabe 2 13" xfId="16413" hidden="1"/>
    <cellStyle name="Ausgabe 2 13" xfId="16146" hidden="1"/>
    <cellStyle name="Ausgabe 2 13" xfId="16456" hidden="1"/>
    <cellStyle name="Ausgabe 2 13" xfId="16505" hidden="1"/>
    <cellStyle name="Ausgabe 2 13" xfId="16519" hidden="1"/>
    <cellStyle name="Ausgabe 2 13" xfId="16554" hidden="1"/>
    <cellStyle name="Ausgabe 2 13" xfId="16589" hidden="1"/>
    <cellStyle name="Ausgabe 2 13" xfId="16673" hidden="1"/>
    <cellStyle name="Ausgabe 2 13" xfId="16722" hidden="1"/>
    <cellStyle name="Ausgabe 2 13" xfId="16736" hidden="1"/>
    <cellStyle name="Ausgabe 2 13" xfId="16771" hidden="1"/>
    <cellStyle name="Ausgabe 2 13" xfId="16821" hidden="1"/>
    <cellStyle name="Ausgabe 2 13" xfId="16965" hidden="1"/>
    <cellStyle name="Ausgabe 2 13" xfId="17014" hidden="1"/>
    <cellStyle name="Ausgabe 2 13" xfId="17028" hidden="1"/>
    <cellStyle name="Ausgabe 2 13" xfId="17063" hidden="1"/>
    <cellStyle name="Ausgabe 2 13" xfId="16937" hidden="1"/>
    <cellStyle name="Ausgabe 2 13" xfId="17107" hidden="1"/>
    <cellStyle name="Ausgabe 2 13" xfId="17156" hidden="1"/>
    <cellStyle name="Ausgabe 2 13" xfId="17170" hidden="1"/>
    <cellStyle name="Ausgabe 2 13" xfId="17205" hidden="1"/>
    <cellStyle name="Ausgabe 2 13" xfId="15788" hidden="1"/>
    <cellStyle name="Ausgabe 2 13" xfId="17247" hidden="1"/>
    <cellStyle name="Ausgabe 2 13" xfId="17296" hidden="1"/>
    <cellStyle name="Ausgabe 2 13" xfId="17310" hidden="1"/>
    <cellStyle name="Ausgabe 2 13" xfId="17345" hidden="1"/>
    <cellStyle name="Ausgabe 2 13" xfId="17412" hidden="1"/>
    <cellStyle name="Ausgabe 2 13" xfId="17610" hidden="1"/>
    <cellStyle name="Ausgabe 2 13" xfId="17659" hidden="1"/>
    <cellStyle name="Ausgabe 2 13" xfId="17673" hidden="1"/>
    <cellStyle name="Ausgabe 2 13" xfId="17708" hidden="1"/>
    <cellStyle name="Ausgabe 2 13" xfId="17559" hidden="1"/>
    <cellStyle name="Ausgabe 2 13" xfId="17757" hidden="1"/>
    <cellStyle name="Ausgabe 2 13" xfId="17806" hidden="1"/>
    <cellStyle name="Ausgabe 2 13" xfId="17820" hidden="1"/>
    <cellStyle name="Ausgabe 2 13" xfId="17855" hidden="1"/>
    <cellStyle name="Ausgabe 2 13" xfId="17588" hidden="1"/>
    <cellStyle name="Ausgabe 2 13" xfId="17898" hidden="1"/>
    <cellStyle name="Ausgabe 2 13" xfId="17947" hidden="1"/>
    <cellStyle name="Ausgabe 2 13" xfId="17961" hidden="1"/>
    <cellStyle name="Ausgabe 2 13" xfId="17996" hidden="1"/>
    <cellStyle name="Ausgabe 2 13" xfId="18031" hidden="1"/>
    <cellStyle name="Ausgabe 2 13" xfId="18115" hidden="1"/>
    <cellStyle name="Ausgabe 2 13" xfId="18164" hidden="1"/>
    <cellStyle name="Ausgabe 2 13" xfId="18178" hidden="1"/>
    <cellStyle name="Ausgabe 2 13" xfId="18213" hidden="1"/>
    <cellStyle name="Ausgabe 2 13" xfId="18263" hidden="1"/>
    <cellStyle name="Ausgabe 2 13" xfId="18407" hidden="1"/>
    <cellStyle name="Ausgabe 2 13" xfId="18456" hidden="1"/>
    <cellStyle name="Ausgabe 2 13" xfId="18470" hidden="1"/>
    <cellStyle name="Ausgabe 2 13" xfId="18505" hidden="1"/>
    <cellStyle name="Ausgabe 2 13" xfId="18379" hidden="1"/>
    <cellStyle name="Ausgabe 2 13" xfId="18549" hidden="1"/>
    <cellStyle name="Ausgabe 2 13" xfId="18598" hidden="1"/>
    <cellStyle name="Ausgabe 2 13" xfId="18612" hidden="1"/>
    <cellStyle name="Ausgabe 2 13" xfId="18647" hidden="1"/>
    <cellStyle name="Ausgabe 2 13" xfId="18880" hidden="1"/>
    <cellStyle name="Ausgabe 2 13" xfId="19047" hidden="1"/>
    <cellStyle name="Ausgabe 2 13" xfId="19096" hidden="1"/>
    <cellStyle name="Ausgabe 2 13" xfId="19110" hidden="1"/>
    <cellStyle name="Ausgabe 2 13" xfId="19145" hidden="1"/>
    <cellStyle name="Ausgabe 2 13" xfId="19219" hidden="1"/>
    <cellStyle name="Ausgabe 2 13" xfId="19417" hidden="1"/>
    <cellStyle name="Ausgabe 2 13" xfId="19466" hidden="1"/>
    <cellStyle name="Ausgabe 2 13" xfId="19480" hidden="1"/>
    <cellStyle name="Ausgabe 2 13" xfId="19515" hidden="1"/>
    <cellStyle name="Ausgabe 2 13" xfId="19366" hidden="1"/>
    <cellStyle name="Ausgabe 2 13" xfId="19564" hidden="1"/>
    <cellStyle name="Ausgabe 2 13" xfId="19613" hidden="1"/>
    <cellStyle name="Ausgabe 2 13" xfId="19627" hidden="1"/>
    <cellStyle name="Ausgabe 2 13" xfId="19662" hidden="1"/>
    <cellStyle name="Ausgabe 2 13" xfId="19395" hidden="1"/>
    <cellStyle name="Ausgabe 2 13" xfId="19705" hidden="1"/>
    <cellStyle name="Ausgabe 2 13" xfId="19754" hidden="1"/>
    <cellStyle name="Ausgabe 2 13" xfId="19768" hidden="1"/>
    <cellStyle name="Ausgabe 2 13" xfId="19803" hidden="1"/>
    <cellStyle name="Ausgabe 2 13" xfId="19838" hidden="1"/>
    <cellStyle name="Ausgabe 2 13" xfId="19922" hidden="1"/>
    <cellStyle name="Ausgabe 2 13" xfId="19971" hidden="1"/>
    <cellStyle name="Ausgabe 2 13" xfId="19985" hidden="1"/>
    <cellStyle name="Ausgabe 2 13" xfId="20020" hidden="1"/>
    <cellStyle name="Ausgabe 2 13" xfId="20070" hidden="1"/>
    <cellStyle name="Ausgabe 2 13" xfId="20214" hidden="1"/>
    <cellStyle name="Ausgabe 2 13" xfId="20263" hidden="1"/>
    <cellStyle name="Ausgabe 2 13" xfId="20277" hidden="1"/>
    <cellStyle name="Ausgabe 2 13" xfId="20312" hidden="1"/>
    <cellStyle name="Ausgabe 2 13" xfId="20186" hidden="1"/>
    <cellStyle name="Ausgabe 2 13" xfId="20356" hidden="1"/>
    <cellStyle name="Ausgabe 2 13" xfId="20405" hidden="1"/>
    <cellStyle name="Ausgabe 2 13" xfId="20419" hidden="1"/>
    <cellStyle name="Ausgabe 2 13" xfId="20454" hidden="1"/>
    <cellStyle name="Ausgabe 2 13" xfId="20489" hidden="1"/>
    <cellStyle name="Ausgabe 2 13" xfId="20573" hidden="1"/>
    <cellStyle name="Ausgabe 2 13" xfId="20622" hidden="1"/>
    <cellStyle name="Ausgabe 2 13" xfId="20636" hidden="1"/>
    <cellStyle name="Ausgabe 2 13" xfId="20671" hidden="1"/>
    <cellStyle name="Ausgabe 2 13" xfId="20726" hidden="1"/>
    <cellStyle name="Ausgabe 2 13" xfId="20964" hidden="1"/>
    <cellStyle name="Ausgabe 2 13" xfId="21013" hidden="1"/>
    <cellStyle name="Ausgabe 2 13" xfId="21027" hidden="1"/>
    <cellStyle name="Ausgabe 2 13" xfId="21062" hidden="1"/>
    <cellStyle name="Ausgabe 2 13" xfId="21129" hidden="1"/>
    <cellStyle name="Ausgabe 2 13" xfId="21273" hidden="1"/>
    <cellStyle name="Ausgabe 2 13" xfId="21322" hidden="1"/>
    <cellStyle name="Ausgabe 2 13" xfId="21336" hidden="1"/>
    <cellStyle name="Ausgabe 2 13" xfId="21371" hidden="1"/>
    <cellStyle name="Ausgabe 2 13" xfId="21245" hidden="1"/>
    <cellStyle name="Ausgabe 2 13" xfId="21417" hidden="1"/>
    <cellStyle name="Ausgabe 2 13" xfId="21466" hidden="1"/>
    <cellStyle name="Ausgabe 2 13" xfId="21480" hidden="1"/>
    <cellStyle name="Ausgabe 2 13" xfId="21515" hidden="1"/>
    <cellStyle name="Ausgabe 2 13" xfId="20949" hidden="1"/>
    <cellStyle name="Ausgabe 2 13" xfId="21574" hidden="1"/>
    <cellStyle name="Ausgabe 2 13" xfId="21623" hidden="1"/>
    <cellStyle name="Ausgabe 2 13" xfId="21637" hidden="1"/>
    <cellStyle name="Ausgabe 2 13" xfId="21672" hidden="1"/>
    <cellStyle name="Ausgabe 2 13" xfId="21745" hidden="1"/>
    <cellStyle name="Ausgabe 2 13" xfId="21944" hidden="1"/>
    <cellStyle name="Ausgabe 2 13" xfId="21993" hidden="1"/>
    <cellStyle name="Ausgabe 2 13" xfId="22007" hidden="1"/>
    <cellStyle name="Ausgabe 2 13" xfId="22042" hidden="1"/>
    <cellStyle name="Ausgabe 2 13" xfId="21892" hidden="1"/>
    <cellStyle name="Ausgabe 2 13" xfId="22093" hidden="1"/>
    <cellStyle name="Ausgabe 2 13" xfId="22142" hidden="1"/>
    <cellStyle name="Ausgabe 2 13" xfId="22156" hidden="1"/>
    <cellStyle name="Ausgabe 2 13" xfId="22191" hidden="1"/>
    <cellStyle name="Ausgabe 2 13" xfId="21922" hidden="1"/>
    <cellStyle name="Ausgabe 2 13" xfId="22236" hidden="1"/>
    <cellStyle name="Ausgabe 2 13" xfId="22285" hidden="1"/>
    <cellStyle name="Ausgabe 2 13" xfId="22299" hidden="1"/>
    <cellStyle name="Ausgabe 2 13" xfId="22334" hidden="1"/>
    <cellStyle name="Ausgabe 2 13" xfId="22371" hidden="1"/>
    <cellStyle name="Ausgabe 2 13" xfId="22455" hidden="1"/>
    <cellStyle name="Ausgabe 2 13" xfId="22504" hidden="1"/>
    <cellStyle name="Ausgabe 2 13" xfId="22518" hidden="1"/>
    <cellStyle name="Ausgabe 2 13" xfId="22553" hidden="1"/>
    <cellStyle name="Ausgabe 2 13" xfId="22603" hidden="1"/>
    <cellStyle name="Ausgabe 2 13" xfId="22747" hidden="1"/>
    <cellStyle name="Ausgabe 2 13" xfId="22796" hidden="1"/>
    <cellStyle name="Ausgabe 2 13" xfId="22810" hidden="1"/>
    <cellStyle name="Ausgabe 2 13" xfId="22845" hidden="1"/>
    <cellStyle name="Ausgabe 2 13" xfId="22719" hidden="1"/>
    <cellStyle name="Ausgabe 2 13" xfId="22889" hidden="1"/>
    <cellStyle name="Ausgabe 2 13" xfId="22938" hidden="1"/>
    <cellStyle name="Ausgabe 2 13" xfId="22952" hidden="1"/>
    <cellStyle name="Ausgabe 2 13" xfId="22987" hidden="1"/>
    <cellStyle name="Ausgabe 2 13" xfId="21553" hidden="1"/>
    <cellStyle name="Ausgabe 2 13" xfId="23029" hidden="1"/>
    <cellStyle name="Ausgabe 2 13" xfId="23078" hidden="1"/>
    <cellStyle name="Ausgabe 2 13" xfId="23092" hidden="1"/>
    <cellStyle name="Ausgabe 2 13" xfId="23127" hidden="1"/>
    <cellStyle name="Ausgabe 2 13" xfId="23198" hidden="1"/>
    <cellStyle name="Ausgabe 2 13" xfId="23396" hidden="1"/>
    <cellStyle name="Ausgabe 2 13" xfId="23445" hidden="1"/>
    <cellStyle name="Ausgabe 2 13" xfId="23459" hidden="1"/>
    <cellStyle name="Ausgabe 2 13" xfId="23494" hidden="1"/>
    <cellStyle name="Ausgabe 2 13" xfId="23345" hidden="1"/>
    <cellStyle name="Ausgabe 2 13" xfId="23545" hidden="1"/>
    <cellStyle name="Ausgabe 2 13" xfId="23594" hidden="1"/>
    <cellStyle name="Ausgabe 2 13" xfId="23608" hidden="1"/>
    <cellStyle name="Ausgabe 2 13" xfId="23643" hidden="1"/>
    <cellStyle name="Ausgabe 2 13" xfId="23374" hidden="1"/>
    <cellStyle name="Ausgabe 2 13" xfId="23688" hidden="1"/>
    <cellStyle name="Ausgabe 2 13" xfId="23737" hidden="1"/>
    <cellStyle name="Ausgabe 2 13" xfId="23751" hidden="1"/>
    <cellStyle name="Ausgabe 2 13" xfId="23786" hidden="1"/>
    <cellStyle name="Ausgabe 2 13" xfId="23822" hidden="1"/>
    <cellStyle name="Ausgabe 2 13" xfId="23906" hidden="1"/>
    <cellStyle name="Ausgabe 2 13" xfId="23955" hidden="1"/>
    <cellStyle name="Ausgabe 2 13" xfId="23969" hidden="1"/>
    <cellStyle name="Ausgabe 2 13" xfId="24004" hidden="1"/>
    <cellStyle name="Ausgabe 2 13" xfId="24054" hidden="1"/>
    <cellStyle name="Ausgabe 2 13" xfId="24198" hidden="1"/>
    <cellStyle name="Ausgabe 2 13" xfId="24247" hidden="1"/>
    <cellStyle name="Ausgabe 2 13" xfId="24261" hidden="1"/>
    <cellStyle name="Ausgabe 2 13" xfId="24296" hidden="1"/>
    <cellStyle name="Ausgabe 2 13" xfId="24170" hidden="1"/>
    <cellStyle name="Ausgabe 2 13" xfId="24340" hidden="1"/>
    <cellStyle name="Ausgabe 2 13" xfId="24389" hidden="1"/>
    <cellStyle name="Ausgabe 2 13" xfId="24403" hidden="1"/>
    <cellStyle name="Ausgabe 2 13" xfId="24438" hidden="1"/>
    <cellStyle name="Ausgabe 2 13" xfId="20939" hidden="1"/>
    <cellStyle name="Ausgabe 2 13" xfId="24480" hidden="1"/>
    <cellStyle name="Ausgabe 2 13" xfId="24529" hidden="1"/>
    <cellStyle name="Ausgabe 2 13" xfId="24543" hidden="1"/>
    <cellStyle name="Ausgabe 2 13" xfId="24578" hidden="1"/>
    <cellStyle name="Ausgabe 2 13" xfId="24645" hidden="1"/>
    <cellStyle name="Ausgabe 2 13" xfId="24843" hidden="1"/>
    <cellStyle name="Ausgabe 2 13" xfId="24892" hidden="1"/>
    <cellStyle name="Ausgabe 2 13" xfId="24906" hidden="1"/>
    <cellStyle name="Ausgabe 2 13" xfId="24941" hidden="1"/>
    <cellStyle name="Ausgabe 2 13" xfId="24792" hidden="1"/>
    <cellStyle name="Ausgabe 2 13" xfId="24990" hidden="1"/>
    <cellStyle name="Ausgabe 2 13" xfId="25039" hidden="1"/>
    <cellStyle name="Ausgabe 2 13" xfId="25053" hidden="1"/>
    <cellStyle name="Ausgabe 2 13" xfId="25088" hidden="1"/>
    <cellStyle name="Ausgabe 2 13" xfId="24821" hidden="1"/>
    <cellStyle name="Ausgabe 2 13" xfId="25131" hidden="1"/>
    <cellStyle name="Ausgabe 2 13" xfId="25180" hidden="1"/>
    <cellStyle name="Ausgabe 2 13" xfId="25194" hidden="1"/>
    <cellStyle name="Ausgabe 2 13" xfId="25229" hidden="1"/>
    <cellStyle name="Ausgabe 2 13" xfId="25264" hidden="1"/>
    <cellStyle name="Ausgabe 2 13" xfId="25348" hidden="1"/>
    <cellStyle name="Ausgabe 2 13" xfId="25397" hidden="1"/>
    <cellStyle name="Ausgabe 2 13" xfId="25411" hidden="1"/>
    <cellStyle name="Ausgabe 2 13" xfId="25446" hidden="1"/>
    <cellStyle name="Ausgabe 2 13" xfId="25496" hidden="1"/>
    <cellStyle name="Ausgabe 2 13" xfId="25640" hidden="1"/>
    <cellStyle name="Ausgabe 2 13" xfId="25689" hidden="1"/>
    <cellStyle name="Ausgabe 2 13" xfId="25703" hidden="1"/>
    <cellStyle name="Ausgabe 2 13" xfId="25738" hidden="1"/>
    <cellStyle name="Ausgabe 2 13" xfId="25612" hidden="1"/>
    <cellStyle name="Ausgabe 2 13" xfId="25782" hidden="1"/>
    <cellStyle name="Ausgabe 2 13" xfId="25831" hidden="1"/>
    <cellStyle name="Ausgabe 2 13" xfId="25845" hidden="1"/>
    <cellStyle name="Ausgabe 2 13" xfId="25880" hidden="1"/>
    <cellStyle name="Ausgabe 2 13" xfId="25917" hidden="1"/>
    <cellStyle name="Ausgabe 2 13" xfId="26075" hidden="1"/>
    <cellStyle name="Ausgabe 2 13" xfId="26124" hidden="1"/>
    <cellStyle name="Ausgabe 2 13" xfId="26138" hidden="1"/>
    <cellStyle name="Ausgabe 2 13" xfId="26173" hidden="1"/>
    <cellStyle name="Ausgabe 2 13" xfId="26241" hidden="1"/>
    <cellStyle name="Ausgabe 2 13" xfId="26439" hidden="1"/>
    <cellStyle name="Ausgabe 2 13" xfId="26488" hidden="1"/>
    <cellStyle name="Ausgabe 2 13" xfId="26502" hidden="1"/>
    <cellStyle name="Ausgabe 2 13" xfId="26537" hidden="1"/>
    <cellStyle name="Ausgabe 2 13" xfId="26388" hidden="1"/>
    <cellStyle name="Ausgabe 2 13" xfId="26586" hidden="1"/>
    <cellStyle name="Ausgabe 2 13" xfId="26635" hidden="1"/>
    <cellStyle name="Ausgabe 2 13" xfId="26649" hidden="1"/>
    <cellStyle name="Ausgabe 2 13" xfId="26684" hidden="1"/>
    <cellStyle name="Ausgabe 2 13" xfId="26417" hidden="1"/>
    <cellStyle name="Ausgabe 2 13" xfId="26727" hidden="1"/>
    <cellStyle name="Ausgabe 2 13" xfId="26776" hidden="1"/>
    <cellStyle name="Ausgabe 2 13" xfId="26790" hidden="1"/>
    <cellStyle name="Ausgabe 2 13" xfId="26825" hidden="1"/>
    <cellStyle name="Ausgabe 2 13" xfId="26860" hidden="1"/>
    <cellStyle name="Ausgabe 2 13" xfId="26944" hidden="1"/>
    <cellStyle name="Ausgabe 2 13" xfId="26993" hidden="1"/>
    <cellStyle name="Ausgabe 2 13" xfId="27007" hidden="1"/>
    <cellStyle name="Ausgabe 2 13" xfId="27042" hidden="1"/>
    <cellStyle name="Ausgabe 2 13" xfId="27092" hidden="1"/>
    <cellStyle name="Ausgabe 2 13" xfId="27236" hidden="1"/>
    <cellStyle name="Ausgabe 2 13" xfId="27285" hidden="1"/>
    <cellStyle name="Ausgabe 2 13" xfId="27299" hidden="1"/>
    <cellStyle name="Ausgabe 2 13" xfId="27334" hidden="1"/>
    <cellStyle name="Ausgabe 2 13" xfId="27208" hidden="1"/>
    <cellStyle name="Ausgabe 2 13" xfId="27378" hidden="1"/>
    <cellStyle name="Ausgabe 2 13" xfId="27427" hidden="1"/>
    <cellStyle name="Ausgabe 2 13" xfId="27441" hidden="1"/>
    <cellStyle name="Ausgabe 2 13" xfId="27476" hidden="1"/>
    <cellStyle name="Ausgabe 2 13" xfId="26061" hidden="1"/>
    <cellStyle name="Ausgabe 2 13" xfId="27518" hidden="1"/>
    <cellStyle name="Ausgabe 2 13" xfId="27567" hidden="1"/>
    <cellStyle name="Ausgabe 2 13" xfId="27581" hidden="1"/>
    <cellStyle name="Ausgabe 2 13" xfId="27616" hidden="1"/>
    <cellStyle name="Ausgabe 2 13" xfId="27683" hidden="1"/>
    <cellStyle name="Ausgabe 2 13" xfId="27881" hidden="1"/>
    <cellStyle name="Ausgabe 2 13" xfId="27930" hidden="1"/>
    <cellStyle name="Ausgabe 2 13" xfId="27944" hidden="1"/>
    <cellStyle name="Ausgabe 2 13" xfId="27979" hidden="1"/>
    <cellStyle name="Ausgabe 2 13" xfId="27830" hidden="1"/>
    <cellStyle name="Ausgabe 2 13" xfId="28028" hidden="1"/>
    <cellStyle name="Ausgabe 2 13" xfId="28077" hidden="1"/>
    <cellStyle name="Ausgabe 2 13" xfId="28091" hidden="1"/>
    <cellStyle name="Ausgabe 2 13" xfId="28126" hidden="1"/>
    <cellStyle name="Ausgabe 2 13" xfId="27859" hidden="1"/>
    <cellStyle name="Ausgabe 2 13" xfId="28169" hidden="1"/>
    <cellStyle name="Ausgabe 2 13" xfId="28218" hidden="1"/>
    <cellStyle name="Ausgabe 2 13" xfId="28232" hidden="1"/>
    <cellStyle name="Ausgabe 2 13" xfId="28267" hidden="1"/>
    <cellStyle name="Ausgabe 2 13" xfId="28302" hidden="1"/>
    <cellStyle name="Ausgabe 2 13" xfId="28386" hidden="1"/>
    <cellStyle name="Ausgabe 2 13" xfId="28435" hidden="1"/>
    <cellStyle name="Ausgabe 2 13" xfId="28449" hidden="1"/>
    <cellStyle name="Ausgabe 2 13" xfId="28484" hidden="1"/>
    <cellStyle name="Ausgabe 2 13" xfId="28534" hidden="1"/>
    <cellStyle name="Ausgabe 2 13" xfId="28678" hidden="1"/>
    <cellStyle name="Ausgabe 2 13" xfId="28727" hidden="1"/>
    <cellStyle name="Ausgabe 2 13" xfId="28741" hidden="1"/>
    <cellStyle name="Ausgabe 2 13" xfId="28776" hidden="1"/>
    <cellStyle name="Ausgabe 2 13" xfId="28650" hidden="1"/>
    <cellStyle name="Ausgabe 2 13" xfId="28820" hidden="1"/>
    <cellStyle name="Ausgabe 2 13" xfId="28869" hidden="1"/>
    <cellStyle name="Ausgabe 2 13" xfId="28883" hidden="1"/>
    <cellStyle name="Ausgabe 2 13" xfId="28918" hidden="1"/>
    <cellStyle name="Ausgabe 2 13" xfId="28954" hidden="1"/>
    <cellStyle name="Ausgabe 2 13" xfId="29038" hidden="1"/>
    <cellStyle name="Ausgabe 2 13" xfId="29087" hidden="1"/>
    <cellStyle name="Ausgabe 2 13" xfId="29101" hidden="1"/>
    <cellStyle name="Ausgabe 2 13" xfId="29136" hidden="1"/>
    <cellStyle name="Ausgabe 2 13" xfId="29203" hidden="1"/>
    <cellStyle name="Ausgabe 2 13" xfId="29401" hidden="1"/>
    <cellStyle name="Ausgabe 2 13" xfId="29450" hidden="1"/>
    <cellStyle name="Ausgabe 2 13" xfId="29464" hidden="1"/>
    <cellStyle name="Ausgabe 2 13" xfId="29499" hidden="1"/>
    <cellStyle name="Ausgabe 2 13" xfId="29350" hidden="1"/>
    <cellStyle name="Ausgabe 2 13" xfId="29548" hidden="1"/>
    <cellStyle name="Ausgabe 2 13" xfId="29597" hidden="1"/>
    <cellStyle name="Ausgabe 2 13" xfId="29611" hidden="1"/>
    <cellStyle name="Ausgabe 2 13" xfId="29646" hidden="1"/>
    <cellStyle name="Ausgabe 2 13" xfId="29379" hidden="1"/>
    <cellStyle name="Ausgabe 2 13" xfId="29689" hidden="1"/>
    <cellStyle name="Ausgabe 2 13" xfId="29738" hidden="1"/>
    <cellStyle name="Ausgabe 2 13" xfId="29752" hidden="1"/>
    <cellStyle name="Ausgabe 2 13" xfId="29787" hidden="1"/>
    <cellStyle name="Ausgabe 2 13" xfId="29822" hidden="1"/>
    <cellStyle name="Ausgabe 2 13" xfId="29906" hidden="1"/>
    <cellStyle name="Ausgabe 2 13" xfId="29955" hidden="1"/>
    <cellStyle name="Ausgabe 2 13" xfId="29969" hidden="1"/>
    <cellStyle name="Ausgabe 2 13" xfId="30004" hidden="1"/>
    <cellStyle name="Ausgabe 2 13" xfId="30054" hidden="1"/>
    <cellStyle name="Ausgabe 2 13" xfId="30198" hidden="1"/>
    <cellStyle name="Ausgabe 2 13" xfId="30247" hidden="1"/>
    <cellStyle name="Ausgabe 2 13" xfId="30261" hidden="1"/>
    <cellStyle name="Ausgabe 2 13" xfId="30296" hidden="1"/>
    <cellStyle name="Ausgabe 2 13" xfId="30170" hidden="1"/>
    <cellStyle name="Ausgabe 2 13" xfId="30340" hidden="1"/>
    <cellStyle name="Ausgabe 2 13" xfId="30389" hidden="1"/>
    <cellStyle name="Ausgabe 2 13" xfId="30403" hidden="1"/>
    <cellStyle name="Ausgabe 2 13" xfId="30438" hidden="1"/>
    <cellStyle name="Ausgabe 2 13" xfId="30473" hidden="1"/>
    <cellStyle name="Ausgabe 2 13" xfId="30557" hidden="1"/>
    <cellStyle name="Ausgabe 2 13" xfId="30606" hidden="1"/>
    <cellStyle name="Ausgabe 2 13" xfId="30620" hidden="1"/>
    <cellStyle name="Ausgabe 2 13" xfId="30655" hidden="1"/>
    <cellStyle name="Ausgabe 2 13" xfId="30710" hidden="1"/>
    <cellStyle name="Ausgabe 2 13" xfId="30948" hidden="1"/>
    <cellStyle name="Ausgabe 2 13" xfId="30997" hidden="1"/>
    <cellStyle name="Ausgabe 2 13" xfId="31011" hidden="1"/>
    <cellStyle name="Ausgabe 2 13" xfId="31046" hidden="1"/>
    <cellStyle name="Ausgabe 2 13" xfId="31113" hidden="1"/>
    <cellStyle name="Ausgabe 2 13" xfId="31257" hidden="1"/>
    <cellStyle name="Ausgabe 2 13" xfId="31306" hidden="1"/>
    <cellStyle name="Ausgabe 2 13" xfId="31320" hidden="1"/>
    <cellStyle name="Ausgabe 2 13" xfId="31355" hidden="1"/>
    <cellStyle name="Ausgabe 2 13" xfId="31229" hidden="1"/>
    <cellStyle name="Ausgabe 2 13" xfId="31401" hidden="1"/>
    <cellStyle name="Ausgabe 2 13" xfId="31450" hidden="1"/>
    <cellStyle name="Ausgabe 2 13" xfId="31464" hidden="1"/>
    <cellStyle name="Ausgabe 2 13" xfId="31499" hidden="1"/>
    <cellStyle name="Ausgabe 2 13" xfId="30933" hidden="1"/>
    <cellStyle name="Ausgabe 2 13" xfId="31558" hidden="1"/>
    <cellStyle name="Ausgabe 2 13" xfId="31607" hidden="1"/>
    <cellStyle name="Ausgabe 2 13" xfId="31621" hidden="1"/>
    <cellStyle name="Ausgabe 2 13" xfId="31656" hidden="1"/>
    <cellStyle name="Ausgabe 2 13" xfId="31729" hidden="1"/>
    <cellStyle name="Ausgabe 2 13" xfId="31928" hidden="1"/>
    <cellStyle name="Ausgabe 2 13" xfId="31977" hidden="1"/>
    <cellStyle name="Ausgabe 2 13" xfId="31991" hidden="1"/>
    <cellStyle name="Ausgabe 2 13" xfId="32026" hidden="1"/>
    <cellStyle name="Ausgabe 2 13" xfId="31876" hidden="1"/>
    <cellStyle name="Ausgabe 2 13" xfId="32077" hidden="1"/>
    <cellStyle name="Ausgabe 2 13" xfId="32126" hidden="1"/>
    <cellStyle name="Ausgabe 2 13" xfId="32140" hidden="1"/>
    <cellStyle name="Ausgabe 2 13" xfId="32175" hidden="1"/>
    <cellStyle name="Ausgabe 2 13" xfId="31906" hidden="1"/>
    <cellStyle name="Ausgabe 2 13" xfId="32220" hidden="1"/>
    <cellStyle name="Ausgabe 2 13" xfId="32269" hidden="1"/>
    <cellStyle name="Ausgabe 2 13" xfId="32283" hidden="1"/>
    <cellStyle name="Ausgabe 2 13" xfId="32318" hidden="1"/>
    <cellStyle name="Ausgabe 2 13" xfId="32355" hidden="1"/>
    <cellStyle name="Ausgabe 2 13" xfId="32439" hidden="1"/>
    <cellStyle name="Ausgabe 2 13" xfId="32488" hidden="1"/>
    <cellStyle name="Ausgabe 2 13" xfId="32502" hidden="1"/>
    <cellStyle name="Ausgabe 2 13" xfId="32537" hidden="1"/>
    <cellStyle name="Ausgabe 2 13" xfId="32587" hidden="1"/>
    <cellStyle name="Ausgabe 2 13" xfId="32731" hidden="1"/>
    <cellStyle name="Ausgabe 2 13" xfId="32780" hidden="1"/>
    <cellStyle name="Ausgabe 2 13" xfId="32794" hidden="1"/>
    <cellStyle name="Ausgabe 2 13" xfId="32829" hidden="1"/>
    <cellStyle name="Ausgabe 2 13" xfId="32703" hidden="1"/>
    <cellStyle name="Ausgabe 2 13" xfId="32873" hidden="1"/>
    <cellStyle name="Ausgabe 2 13" xfId="32922" hidden="1"/>
    <cellStyle name="Ausgabe 2 13" xfId="32936" hidden="1"/>
    <cellStyle name="Ausgabe 2 13" xfId="32971" hidden="1"/>
    <cellStyle name="Ausgabe 2 13" xfId="31537" hidden="1"/>
    <cellStyle name="Ausgabe 2 13" xfId="33013" hidden="1"/>
    <cellStyle name="Ausgabe 2 13" xfId="33062" hidden="1"/>
    <cellStyle name="Ausgabe 2 13" xfId="33076" hidden="1"/>
    <cellStyle name="Ausgabe 2 13" xfId="33111" hidden="1"/>
    <cellStyle name="Ausgabe 2 13" xfId="33181" hidden="1"/>
    <cellStyle name="Ausgabe 2 13" xfId="33379" hidden="1"/>
    <cellStyle name="Ausgabe 2 13" xfId="33428" hidden="1"/>
    <cellStyle name="Ausgabe 2 13" xfId="33442" hidden="1"/>
    <cellStyle name="Ausgabe 2 13" xfId="33477" hidden="1"/>
    <cellStyle name="Ausgabe 2 13" xfId="33328" hidden="1"/>
    <cellStyle name="Ausgabe 2 13" xfId="33528" hidden="1"/>
    <cellStyle name="Ausgabe 2 13" xfId="33577" hidden="1"/>
    <cellStyle name="Ausgabe 2 13" xfId="33591" hidden="1"/>
    <cellStyle name="Ausgabe 2 13" xfId="33626" hidden="1"/>
    <cellStyle name="Ausgabe 2 13" xfId="33357" hidden="1"/>
    <cellStyle name="Ausgabe 2 13" xfId="33671" hidden="1"/>
    <cellStyle name="Ausgabe 2 13" xfId="33720" hidden="1"/>
    <cellStyle name="Ausgabe 2 13" xfId="33734" hidden="1"/>
    <cellStyle name="Ausgabe 2 13" xfId="33769" hidden="1"/>
    <cellStyle name="Ausgabe 2 13" xfId="33805" hidden="1"/>
    <cellStyle name="Ausgabe 2 13" xfId="33889" hidden="1"/>
    <cellStyle name="Ausgabe 2 13" xfId="33938" hidden="1"/>
    <cellStyle name="Ausgabe 2 13" xfId="33952" hidden="1"/>
    <cellStyle name="Ausgabe 2 13" xfId="33987" hidden="1"/>
    <cellStyle name="Ausgabe 2 13" xfId="34037" hidden="1"/>
    <cellStyle name="Ausgabe 2 13" xfId="34181" hidden="1"/>
    <cellStyle name="Ausgabe 2 13" xfId="34230" hidden="1"/>
    <cellStyle name="Ausgabe 2 13" xfId="34244" hidden="1"/>
    <cellStyle name="Ausgabe 2 13" xfId="34279" hidden="1"/>
    <cellStyle name="Ausgabe 2 13" xfId="34153" hidden="1"/>
    <cellStyle name="Ausgabe 2 13" xfId="34323" hidden="1"/>
    <cellStyle name="Ausgabe 2 13" xfId="34372" hidden="1"/>
    <cellStyle name="Ausgabe 2 13" xfId="34386" hidden="1"/>
    <cellStyle name="Ausgabe 2 13" xfId="34421" hidden="1"/>
    <cellStyle name="Ausgabe 2 13" xfId="30923" hidden="1"/>
    <cellStyle name="Ausgabe 2 13" xfId="34463" hidden="1"/>
    <cellStyle name="Ausgabe 2 13" xfId="34512" hidden="1"/>
    <cellStyle name="Ausgabe 2 13" xfId="34526" hidden="1"/>
    <cellStyle name="Ausgabe 2 13" xfId="34561" hidden="1"/>
    <cellStyle name="Ausgabe 2 13" xfId="34628" hidden="1"/>
    <cellStyle name="Ausgabe 2 13" xfId="34826" hidden="1"/>
    <cellStyle name="Ausgabe 2 13" xfId="34875" hidden="1"/>
    <cellStyle name="Ausgabe 2 13" xfId="34889" hidden="1"/>
    <cellStyle name="Ausgabe 2 13" xfId="34924" hidden="1"/>
    <cellStyle name="Ausgabe 2 13" xfId="34775" hidden="1"/>
    <cellStyle name="Ausgabe 2 13" xfId="34973" hidden="1"/>
    <cellStyle name="Ausgabe 2 13" xfId="35022" hidden="1"/>
    <cellStyle name="Ausgabe 2 13" xfId="35036" hidden="1"/>
    <cellStyle name="Ausgabe 2 13" xfId="35071" hidden="1"/>
    <cellStyle name="Ausgabe 2 13" xfId="34804" hidden="1"/>
    <cellStyle name="Ausgabe 2 13" xfId="35114" hidden="1"/>
    <cellStyle name="Ausgabe 2 13" xfId="35163" hidden="1"/>
    <cellStyle name="Ausgabe 2 13" xfId="35177" hidden="1"/>
    <cellStyle name="Ausgabe 2 13" xfId="35212" hidden="1"/>
    <cellStyle name="Ausgabe 2 13" xfId="35247" hidden="1"/>
    <cellStyle name="Ausgabe 2 13" xfId="35331" hidden="1"/>
    <cellStyle name="Ausgabe 2 13" xfId="35380" hidden="1"/>
    <cellStyle name="Ausgabe 2 13" xfId="35394" hidden="1"/>
    <cellStyle name="Ausgabe 2 13" xfId="35429" hidden="1"/>
    <cellStyle name="Ausgabe 2 13" xfId="35479" hidden="1"/>
    <cellStyle name="Ausgabe 2 13" xfId="35623" hidden="1"/>
    <cellStyle name="Ausgabe 2 13" xfId="35672" hidden="1"/>
    <cellStyle name="Ausgabe 2 13" xfId="35686" hidden="1"/>
    <cellStyle name="Ausgabe 2 13" xfId="35721" hidden="1"/>
    <cellStyle name="Ausgabe 2 13" xfId="35595" hidden="1"/>
    <cellStyle name="Ausgabe 2 13" xfId="35765" hidden="1"/>
    <cellStyle name="Ausgabe 2 13" xfId="35814" hidden="1"/>
    <cellStyle name="Ausgabe 2 13" xfId="35828" hidden="1"/>
    <cellStyle name="Ausgabe 2 13" xfId="35863" hidden="1"/>
    <cellStyle name="Ausgabe 2 13" xfId="35900" hidden="1"/>
    <cellStyle name="Ausgabe 2 13" xfId="36058" hidden="1"/>
    <cellStyle name="Ausgabe 2 13" xfId="36107" hidden="1"/>
    <cellStyle name="Ausgabe 2 13" xfId="36121" hidden="1"/>
    <cellStyle name="Ausgabe 2 13" xfId="36156" hidden="1"/>
    <cellStyle name="Ausgabe 2 13" xfId="36224" hidden="1"/>
    <cellStyle name="Ausgabe 2 13" xfId="36422" hidden="1"/>
    <cellStyle name="Ausgabe 2 13" xfId="36471" hidden="1"/>
    <cellStyle name="Ausgabe 2 13" xfId="36485" hidden="1"/>
    <cellStyle name="Ausgabe 2 13" xfId="36520" hidden="1"/>
    <cellStyle name="Ausgabe 2 13" xfId="36371" hidden="1"/>
    <cellStyle name="Ausgabe 2 13" xfId="36569" hidden="1"/>
    <cellStyle name="Ausgabe 2 13" xfId="36618" hidden="1"/>
    <cellStyle name="Ausgabe 2 13" xfId="36632" hidden="1"/>
    <cellStyle name="Ausgabe 2 13" xfId="36667" hidden="1"/>
    <cellStyle name="Ausgabe 2 13" xfId="36400" hidden="1"/>
    <cellStyle name="Ausgabe 2 13" xfId="36710" hidden="1"/>
    <cellStyle name="Ausgabe 2 13" xfId="36759" hidden="1"/>
    <cellStyle name="Ausgabe 2 13" xfId="36773" hidden="1"/>
    <cellStyle name="Ausgabe 2 13" xfId="36808" hidden="1"/>
    <cellStyle name="Ausgabe 2 13" xfId="36843" hidden="1"/>
    <cellStyle name="Ausgabe 2 13" xfId="36927" hidden="1"/>
    <cellStyle name="Ausgabe 2 13" xfId="36976" hidden="1"/>
    <cellStyle name="Ausgabe 2 13" xfId="36990" hidden="1"/>
    <cellStyle name="Ausgabe 2 13" xfId="37025" hidden="1"/>
    <cellStyle name="Ausgabe 2 13" xfId="37075" hidden="1"/>
    <cellStyle name="Ausgabe 2 13" xfId="37219" hidden="1"/>
    <cellStyle name="Ausgabe 2 13" xfId="37268" hidden="1"/>
    <cellStyle name="Ausgabe 2 13" xfId="37282" hidden="1"/>
    <cellStyle name="Ausgabe 2 13" xfId="37317" hidden="1"/>
    <cellStyle name="Ausgabe 2 13" xfId="37191" hidden="1"/>
    <cellStyle name="Ausgabe 2 13" xfId="37361" hidden="1"/>
    <cellStyle name="Ausgabe 2 13" xfId="37410" hidden="1"/>
    <cellStyle name="Ausgabe 2 13" xfId="37424" hidden="1"/>
    <cellStyle name="Ausgabe 2 13" xfId="37459" hidden="1"/>
    <cellStyle name="Ausgabe 2 13" xfId="36044" hidden="1"/>
    <cellStyle name="Ausgabe 2 13" xfId="37501" hidden="1"/>
    <cellStyle name="Ausgabe 2 13" xfId="37550" hidden="1"/>
    <cellStyle name="Ausgabe 2 13" xfId="37564" hidden="1"/>
    <cellStyle name="Ausgabe 2 13" xfId="37599" hidden="1"/>
    <cellStyle name="Ausgabe 2 13" xfId="37666" hidden="1"/>
    <cellStyle name="Ausgabe 2 13" xfId="37864" hidden="1"/>
    <cellStyle name="Ausgabe 2 13" xfId="37913" hidden="1"/>
    <cellStyle name="Ausgabe 2 13" xfId="37927" hidden="1"/>
    <cellStyle name="Ausgabe 2 13" xfId="37962" hidden="1"/>
    <cellStyle name="Ausgabe 2 13" xfId="37813" hidden="1"/>
    <cellStyle name="Ausgabe 2 13" xfId="38011" hidden="1"/>
    <cellStyle name="Ausgabe 2 13" xfId="38060" hidden="1"/>
    <cellStyle name="Ausgabe 2 13" xfId="38074" hidden="1"/>
    <cellStyle name="Ausgabe 2 13" xfId="38109" hidden="1"/>
    <cellStyle name="Ausgabe 2 13" xfId="37842" hidden="1"/>
    <cellStyle name="Ausgabe 2 13" xfId="38152" hidden="1"/>
    <cellStyle name="Ausgabe 2 13" xfId="38201" hidden="1"/>
    <cellStyle name="Ausgabe 2 13" xfId="38215" hidden="1"/>
    <cellStyle name="Ausgabe 2 13" xfId="38250" hidden="1"/>
    <cellStyle name="Ausgabe 2 13" xfId="38285" hidden="1"/>
    <cellStyle name="Ausgabe 2 13" xfId="38369" hidden="1"/>
    <cellStyle name="Ausgabe 2 13" xfId="38418" hidden="1"/>
    <cellStyle name="Ausgabe 2 13" xfId="38432" hidden="1"/>
    <cellStyle name="Ausgabe 2 13" xfId="38467" hidden="1"/>
    <cellStyle name="Ausgabe 2 13" xfId="38517" hidden="1"/>
    <cellStyle name="Ausgabe 2 13" xfId="38661" hidden="1"/>
    <cellStyle name="Ausgabe 2 13" xfId="38710" hidden="1"/>
    <cellStyle name="Ausgabe 2 13" xfId="38724" hidden="1"/>
    <cellStyle name="Ausgabe 2 13" xfId="38759" hidden="1"/>
    <cellStyle name="Ausgabe 2 13" xfId="38633" hidden="1"/>
    <cellStyle name="Ausgabe 2 13" xfId="38803" hidden="1"/>
    <cellStyle name="Ausgabe 2 13" xfId="38852" hidden="1"/>
    <cellStyle name="Ausgabe 2 13" xfId="38866" hidden="1"/>
    <cellStyle name="Ausgabe 2 13" xfId="38901" hidden="1"/>
    <cellStyle name="Ausgabe 2 13" xfId="38937" hidden="1"/>
    <cellStyle name="Ausgabe 2 13" xfId="39041" hidden="1"/>
    <cellStyle name="Ausgabe 2 13" xfId="39090" hidden="1"/>
    <cellStyle name="Ausgabe 2 13" xfId="39104" hidden="1"/>
    <cellStyle name="Ausgabe 2 13" xfId="39139" hidden="1"/>
    <cellStyle name="Ausgabe 2 13" xfId="39206" hidden="1"/>
    <cellStyle name="Ausgabe 2 13" xfId="39404" hidden="1"/>
    <cellStyle name="Ausgabe 2 13" xfId="39453" hidden="1"/>
    <cellStyle name="Ausgabe 2 13" xfId="39467" hidden="1"/>
    <cellStyle name="Ausgabe 2 13" xfId="39502" hidden="1"/>
    <cellStyle name="Ausgabe 2 13" xfId="39353" hidden="1"/>
    <cellStyle name="Ausgabe 2 13" xfId="39551" hidden="1"/>
    <cellStyle name="Ausgabe 2 13" xfId="39600" hidden="1"/>
    <cellStyle name="Ausgabe 2 13" xfId="39614" hidden="1"/>
    <cellStyle name="Ausgabe 2 13" xfId="39649" hidden="1"/>
    <cellStyle name="Ausgabe 2 13" xfId="39382" hidden="1"/>
    <cellStyle name="Ausgabe 2 13" xfId="39692" hidden="1"/>
    <cellStyle name="Ausgabe 2 13" xfId="39741" hidden="1"/>
    <cellStyle name="Ausgabe 2 13" xfId="39755" hidden="1"/>
    <cellStyle name="Ausgabe 2 13" xfId="39790" hidden="1"/>
    <cellStyle name="Ausgabe 2 13" xfId="39825" hidden="1"/>
    <cellStyle name="Ausgabe 2 13" xfId="39909" hidden="1"/>
    <cellStyle name="Ausgabe 2 13" xfId="39958" hidden="1"/>
    <cellStyle name="Ausgabe 2 13" xfId="39972" hidden="1"/>
    <cellStyle name="Ausgabe 2 13" xfId="40007" hidden="1"/>
    <cellStyle name="Ausgabe 2 13" xfId="40057" hidden="1"/>
    <cellStyle name="Ausgabe 2 13" xfId="40201" hidden="1"/>
    <cellStyle name="Ausgabe 2 13" xfId="40250" hidden="1"/>
    <cellStyle name="Ausgabe 2 13" xfId="40264" hidden="1"/>
    <cellStyle name="Ausgabe 2 13" xfId="40299" hidden="1"/>
    <cellStyle name="Ausgabe 2 13" xfId="40173" hidden="1"/>
    <cellStyle name="Ausgabe 2 13" xfId="40343" hidden="1"/>
    <cellStyle name="Ausgabe 2 13" xfId="40392" hidden="1"/>
    <cellStyle name="Ausgabe 2 13" xfId="40406" hidden="1"/>
    <cellStyle name="Ausgabe 2 13" xfId="40441" hidden="1"/>
    <cellStyle name="Ausgabe 2 13" xfId="40476" hidden="1"/>
    <cellStyle name="Ausgabe 2 13" xfId="40560" hidden="1"/>
    <cellStyle name="Ausgabe 2 13" xfId="40609" hidden="1"/>
    <cellStyle name="Ausgabe 2 13" xfId="40623" hidden="1"/>
    <cellStyle name="Ausgabe 2 13" xfId="40658" hidden="1"/>
    <cellStyle name="Ausgabe 2 13" xfId="40713" hidden="1"/>
    <cellStyle name="Ausgabe 2 13" xfId="40951" hidden="1"/>
    <cellStyle name="Ausgabe 2 13" xfId="41000" hidden="1"/>
    <cellStyle name="Ausgabe 2 13" xfId="41014" hidden="1"/>
    <cellStyle name="Ausgabe 2 13" xfId="41049" hidden="1"/>
    <cellStyle name="Ausgabe 2 13" xfId="41116" hidden="1"/>
    <cellStyle name="Ausgabe 2 13" xfId="41260" hidden="1"/>
    <cellStyle name="Ausgabe 2 13" xfId="41309" hidden="1"/>
    <cellStyle name="Ausgabe 2 13" xfId="41323" hidden="1"/>
    <cellStyle name="Ausgabe 2 13" xfId="41358" hidden="1"/>
    <cellStyle name="Ausgabe 2 13" xfId="41232" hidden="1"/>
    <cellStyle name="Ausgabe 2 13" xfId="41404" hidden="1"/>
    <cellStyle name="Ausgabe 2 13" xfId="41453" hidden="1"/>
    <cellStyle name="Ausgabe 2 13" xfId="41467" hidden="1"/>
    <cellStyle name="Ausgabe 2 13" xfId="41502" hidden="1"/>
    <cellStyle name="Ausgabe 2 13" xfId="40936" hidden="1"/>
    <cellStyle name="Ausgabe 2 13" xfId="41561" hidden="1"/>
    <cellStyle name="Ausgabe 2 13" xfId="41610" hidden="1"/>
    <cellStyle name="Ausgabe 2 13" xfId="41624" hidden="1"/>
    <cellStyle name="Ausgabe 2 13" xfId="41659" hidden="1"/>
    <cellStyle name="Ausgabe 2 13" xfId="41732" hidden="1"/>
    <cellStyle name="Ausgabe 2 13" xfId="41931" hidden="1"/>
    <cellStyle name="Ausgabe 2 13" xfId="41980" hidden="1"/>
    <cellStyle name="Ausgabe 2 13" xfId="41994" hidden="1"/>
    <cellStyle name="Ausgabe 2 13" xfId="42029" hidden="1"/>
    <cellStyle name="Ausgabe 2 13" xfId="41879" hidden="1"/>
    <cellStyle name="Ausgabe 2 13" xfId="42080" hidden="1"/>
    <cellStyle name="Ausgabe 2 13" xfId="42129" hidden="1"/>
    <cellStyle name="Ausgabe 2 13" xfId="42143" hidden="1"/>
    <cellStyle name="Ausgabe 2 13" xfId="42178" hidden="1"/>
    <cellStyle name="Ausgabe 2 13" xfId="41909" hidden="1"/>
    <cellStyle name="Ausgabe 2 13" xfId="42223" hidden="1"/>
    <cellStyle name="Ausgabe 2 13" xfId="42272" hidden="1"/>
    <cellStyle name="Ausgabe 2 13" xfId="42286" hidden="1"/>
    <cellStyle name="Ausgabe 2 13" xfId="42321" hidden="1"/>
    <cellStyle name="Ausgabe 2 13" xfId="42358" hidden="1"/>
    <cellStyle name="Ausgabe 2 13" xfId="42442" hidden="1"/>
    <cellStyle name="Ausgabe 2 13" xfId="42491" hidden="1"/>
    <cellStyle name="Ausgabe 2 13" xfId="42505" hidden="1"/>
    <cellStyle name="Ausgabe 2 13" xfId="42540" hidden="1"/>
    <cellStyle name="Ausgabe 2 13" xfId="42590" hidden="1"/>
    <cellStyle name="Ausgabe 2 13" xfId="42734" hidden="1"/>
    <cellStyle name="Ausgabe 2 13" xfId="42783" hidden="1"/>
    <cellStyle name="Ausgabe 2 13" xfId="42797" hidden="1"/>
    <cellStyle name="Ausgabe 2 13" xfId="42832" hidden="1"/>
    <cellStyle name="Ausgabe 2 13" xfId="42706" hidden="1"/>
    <cellStyle name="Ausgabe 2 13" xfId="42876" hidden="1"/>
    <cellStyle name="Ausgabe 2 13" xfId="42925" hidden="1"/>
    <cellStyle name="Ausgabe 2 13" xfId="42939" hidden="1"/>
    <cellStyle name="Ausgabe 2 13" xfId="42974" hidden="1"/>
    <cellStyle name="Ausgabe 2 13" xfId="41540" hidden="1"/>
    <cellStyle name="Ausgabe 2 13" xfId="43016" hidden="1"/>
    <cellStyle name="Ausgabe 2 13" xfId="43065" hidden="1"/>
    <cellStyle name="Ausgabe 2 13" xfId="43079" hidden="1"/>
    <cellStyle name="Ausgabe 2 13" xfId="43114" hidden="1"/>
    <cellStyle name="Ausgabe 2 13" xfId="43184" hidden="1"/>
    <cellStyle name="Ausgabe 2 13" xfId="43382" hidden="1"/>
    <cellStyle name="Ausgabe 2 13" xfId="43431" hidden="1"/>
    <cellStyle name="Ausgabe 2 13" xfId="43445" hidden="1"/>
    <cellStyle name="Ausgabe 2 13" xfId="43480" hidden="1"/>
    <cellStyle name="Ausgabe 2 13" xfId="43331" hidden="1"/>
    <cellStyle name="Ausgabe 2 13" xfId="43531" hidden="1"/>
    <cellStyle name="Ausgabe 2 13" xfId="43580" hidden="1"/>
    <cellStyle name="Ausgabe 2 13" xfId="43594" hidden="1"/>
    <cellStyle name="Ausgabe 2 13" xfId="43629" hidden="1"/>
    <cellStyle name="Ausgabe 2 13" xfId="43360" hidden="1"/>
    <cellStyle name="Ausgabe 2 13" xfId="43674" hidden="1"/>
    <cellStyle name="Ausgabe 2 13" xfId="43723" hidden="1"/>
    <cellStyle name="Ausgabe 2 13" xfId="43737" hidden="1"/>
    <cellStyle name="Ausgabe 2 13" xfId="43772" hidden="1"/>
    <cellStyle name="Ausgabe 2 13" xfId="43808" hidden="1"/>
    <cellStyle name="Ausgabe 2 13" xfId="43892" hidden="1"/>
    <cellStyle name="Ausgabe 2 13" xfId="43941" hidden="1"/>
    <cellStyle name="Ausgabe 2 13" xfId="43955" hidden="1"/>
    <cellStyle name="Ausgabe 2 13" xfId="43990" hidden="1"/>
    <cellStyle name="Ausgabe 2 13" xfId="44040" hidden="1"/>
    <cellStyle name="Ausgabe 2 13" xfId="44184" hidden="1"/>
    <cellStyle name="Ausgabe 2 13" xfId="44233" hidden="1"/>
    <cellStyle name="Ausgabe 2 13" xfId="44247" hidden="1"/>
    <cellStyle name="Ausgabe 2 13" xfId="44282" hidden="1"/>
    <cellStyle name="Ausgabe 2 13" xfId="44156" hidden="1"/>
    <cellStyle name="Ausgabe 2 13" xfId="44326" hidden="1"/>
    <cellStyle name="Ausgabe 2 13" xfId="44375" hidden="1"/>
    <cellStyle name="Ausgabe 2 13" xfId="44389" hidden="1"/>
    <cellStyle name="Ausgabe 2 13" xfId="44424" hidden="1"/>
    <cellStyle name="Ausgabe 2 13" xfId="40926" hidden="1"/>
    <cellStyle name="Ausgabe 2 13" xfId="44466" hidden="1"/>
    <cellStyle name="Ausgabe 2 13" xfId="44515" hidden="1"/>
    <cellStyle name="Ausgabe 2 13" xfId="44529" hidden="1"/>
    <cellStyle name="Ausgabe 2 13" xfId="44564" hidden="1"/>
    <cellStyle name="Ausgabe 2 13" xfId="44631" hidden="1"/>
    <cellStyle name="Ausgabe 2 13" xfId="44829" hidden="1"/>
    <cellStyle name="Ausgabe 2 13" xfId="44878" hidden="1"/>
    <cellStyle name="Ausgabe 2 13" xfId="44892" hidden="1"/>
    <cellStyle name="Ausgabe 2 13" xfId="44927" hidden="1"/>
    <cellStyle name="Ausgabe 2 13" xfId="44778" hidden="1"/>
    <cellStyle name="Ausgabe 2 13" xfId="44976" hidden="1"/>
    <cellStyle name="Ausgabe 2 13" xfId="45025" hidden="1"/>
    <cellStyle name="Ausgabe 2 13" xfId="45039" hidden="1"/>
    <cellStyle name="Ausgabe 2 13" xfId="45074" hidden="1"/>
    <cellStyle name="Ausgabe 2 13" xfId="44807" hidden="1"/>
    <cellStyle name="Ausgabe 2 13" xfId="45117" hidden="1"/>
    <cellStyle name="Ausgabe 2 13" xfId="45166" hidden="1"/>
    <cellStyle name="Ausgabe 2 13" xfId="45180" hidden="1"/>
    <cellStyle name="Ausgabe 2 13" xfId="45215" hidden="1"/>
    <cellStyle name="Ausgabe 2 13" xfId="45250" hidden="1"/>
    <cellStyle name="Ausgabe 2 13" xfId="45334" hidden="1"/>
    <cellStyle name="Ausgabe 2 13" xfId="45383" hidden="1"/>
    <cellStyle name="Ausgabe 2 13" xfId="45397" hidden="1"/>
    <cellStyle name="Ausgabe 2 13" xfId="45432" hidden="1"/>
    <cellStyle name="Ausgabe 2 13" xfId="45482" hidden="1"/>
    <cellStyle name="Ausgabe 2 13" xfId="45626" hidden="1"/>
    <cellStyle name="Ausgabe 2 13" xfId="45675" hidden="1"/>
    <cellStyle name="Ausgabe 2 13" xfId="45689" hidden="1"/>
    <cellStyle name="Ausgabe 2 13" xfId="45724" hidden="1"/>
    <cellStyle name="Ausgabe 2 13" xfId="45598" hidden="1"/>
    <cellStyle name="Ausgabe 2 13" xfId="45768" hidden="1"/>
    <cellStyle name="Ausgabe 2 13" xfId="45817" hidden="1"/>
    <cellStyle name="Ausgabe 2 13" xfId="45831" hidden="1"/>
    <cellStyle name="Ausgabe 2 13" xfId="45866" hidden="1"/>
    <cellStyle name="Ausgabe 2 13" xfId="45903" hidden="1"/>
    <cellStyle name="Ausgabe 2 13" xfId="46061" hidden="1"/>
    <cellStyle name="Ausgabe 2 13" xfId="46110" hidden="1"/>
    <cellStyle name="Ausgabe 2 13" xfId="46124" hidden="1"/>
    <cellStyle name="Ausgabe 2 13" xfId="46159" hidden="1"/>
    <cellStyle name="Ausgabe 2 13" xfId="46227" hidden="1"/>
    <cellStyle name="Ausgabe 2 13" xfId="46425" hidden="1"/>
    <cellStyle name="Ausgabe 2 13" xfId="46474" hidden="1"/>
    <cellStyle name="Ausgabe 2 13" xfId="46488" hidden="1"/>
    <cellStyle name="Ausgabe 2 13" xfId="46523" hidden="1"/>
    <cellStyle name="Ausgabe 2 13" xfId="46374" hidden="1"/>
    <cellStyle name="Ausgabe 2 13" xfId="46572" hidden="1"/>
    <cellStyle name="Ausgabe 2 13" xfId="46621" hidden="1"/>
    <cellStyle name="Ausgabe 2 13" xfId="46635" hidden="1"/>
    <cellStyle name="Ausgabe 2 13" xfId="46670" hidden="1"/>
    <cellStyle name="Ausgabe 2 13" xfId="46403" hidden="1"/>
    <cellStyle name="Ausgabe 2 13" xfId="46713" hidden="1"/>
    <cellStyle name="Ausgabe 2 13" xfId="46762" hidden="1"/>
    <cellStyle name="Ausgabe 2 13" xfId="46776" hidden="1"/>
    <cellStyle name="Ausgabe 2 13" xfId="46811" hidden="1"/>
    <cellStyle name="Ausgabe 2 13" xfId="46846" hidden="1"/>
    <cellStyle name="Ausgabe 2 13" xfId="46930" hidden="1"/>
    <cellStyle name="Ausgabe 2 13" xfId="46979" hidden="1"/>
    <cellStyle name="Ausgabe 2 13" xfId="46993" hidden="1"/>
    <cellStyle name="Ausgabe 2 13" xfId="47028" hidden="1"/>
    <cellStyle name="Ausgabe 2 13" xfId="47078" hidden="1"/>
    <cellStyle name="Ausgabe 2 13" xfId="47222" hidden="1"/>
    <cellStyle name="Ausgabe 2 13" xfId="47271" hidden="1"/>
    <cellStyle name="Ausgabe 2 13" xfId="47285" hidden="1"/>
    <cellStyle name="Ausgabe 2 13" xfId="47320" hidden="1"/>
    <cellStyle name="Ausgabe 2 13" xfId="47194" hidden="1"/>
    <cellStyle name="Ausgabe 2 13" xfId="47364" hidden="1"/>
    <cellStyle name="Ausgabe 2 13" xfId="47413" hidden="1"/>
    <cellStyle name="Ausgabe 2 13" xfId="47427" hidden="1"/>
    <cellStyle name="Ausgabe 2 13" xfId="47462" hidden="1"/>
    <cellStyle name="Ausgabe 2 13" xfId="46047" hidden="1"/>
    <cellStyle name="Ausgabe 2 13" xfId="47504" hidden="1"/>
    <cellStyle name="Ausgabe 2 13" xfId="47553" hidden="1"/>
    <cellStyle name="Ausgabe 2 13" xfId="47567" hidden="1"/>
    <cellStyle name="Ausgabe 2 13" xfId="47602" hidden="1"/>
    <cellStyle name="Ausgabe 2 13" xfId="47669" hidden="1"/>
    <cellStyle name="Ausgabe 2 13" xfId="47867" hidden="1"/>
    <cellStyle name="Ausgabe 2 13" xfId="47916" hidden="1"/>
    <cellStyle name="Ausgabe 2 13" xfId="47930" hidden="1"/>
    <cellStyle name="Ausgabe 2 13" xfId="47965" hidden="1"/>
    <cellStyle name="Ausgabe 2 13" xfId="47816" hidden="1"/>
    <cellStyle name="Ausgabe 2 13" xfId="48014" hidden="1"/>
    <cellStyle name="Ausgabe 2 13" xfId="48063" hidden="1"/>
    <cellStyle name="Ausgabe 2 13" xfId="48077" hidden="1"/>
    <cellStyle name="Ausgabe 2 13" xfId="48112" hidden="1"/>
    <cellStyle name="Ausgabe 2 13" xfId="47845" hidden="1"/>
    <cellStyle name="Ausgabe 2 13" xfId="48155" hidden="1"/>
    <cellStyle name="Ausgabe 2 13" xfId="48204" hidden="1"/>
    <cellStyle name="Ausgabe 2 13" xfId="48218" hidden="1"/>
    <cellStyle name="Ausgabe 2 13" xfId="48253" hidden="1"/>
    <cellStyle name="Ausgabe 2 13" xfId="48288" hidden="1"/>
    <cellStyle name="Ausgabe 2 13" xfId="48372" hidden="1"/>
    <cellStyle name="Ausgabe 2 13" xfId="48421" hidden="1"/>
    <cellStyle name="Ausgabe 2 13" xfId="48435" hidden="1"/>
    <cellStyle name="Ausgabe 2 13" xfId="48470" hidden="1"/>
    <cellStyle name="Ausgabe 2 13" xfId="48520" hidden="1"/>
    <cellStyle name="Ausgabe 2 13" xfId="48664" hidden="1"/>
    <cellStyle name="Ausgabe 2 13" xfId="48713" hidden="1"/>
    <cellStyle name="Ausgabe 2 13" xfId="48727" hidden="1"/>
    <cellStyle name="Ausgabe 2 13" xfId="48762" hidden="1"/>
    <cellStyle name="Ausgabe 2 13" xfId="48636" hidden="1"/>
    <cellStyle name="Ausgabe 2 13" xfId="48806" hidden="1"/>
    <cellStyle name="Ausgabe 2 13" xfId="48855" hidden="1"/>
    <cellStyle name="Ausgabe 2 13" xfId="48869" hidden="1"/>
    <cellStyle name="Ausgabe 2 13" xfId="48904" hidden="1"/>
    <cellStyle name="Ausgabe 2 13" xfId="48939" hidden="1"/>
    <cellStyle name="Ausgabe 2 13" xfId="49023" hidden="1"/>
    <cellStyle name="Ausgabe 2 13" xfId="49072" hidden="1"/>
    <cellStyle name="Ausgabe 2 13" xfId="49086" hidden="1"/>
    <cellStyle name="Ausgabe 2 13" xfId="49121" hidden="1"/>
    <cellStyle name="Ausgabe 2 13" xfId="49188" hidden="1"/>
    <cellStyle name="Ausgabe 2 13" xfId="49386" hidden="1"/>
    <cellStyle name="Ausgabe 2 13" xfId="49435" hidden="1"/>
    <cellStyle name="Ausgabe 2 13" xfId="49449" hidden="1"/>
    <cellStyle name="Ausgabe 2 13" xfId="49484" hidden="1"/>
    <cellStyle name="Ausgabe 2 13" xfId="49335" hidden="1"/>
    <cellStyle name="Ausgabe 2 13" xfId="49533" hidden="1"/>
    <cellStyle name="Ausgabe 2 13" xfId="49582" hidden="1"/>
    <cellStyle name="Ausgabe 2 13" xfId="49596" hidden="1"/>
    <cellStyle name="Ausgabe 2 13" xfId="49631" hidden="1"/>
    <cellStyle name="Ausgabe 2 13" xfId="49364" hidden="1"/>
    <cellStyle name="Ausgabe 2 13" xfId="49674" hidden="1"/>
    <cellStyle name="Ausgabe 2 13" xfId="49723" hidden="1"/>
    <cellStyle name="Ausgabe 2 13" xfId="49737" hidden="1"/>
    <cellStyle name="Ausgabe 2 13" xfId="49772" hidden="1"/>
    <cellStyle name="Ausgabe 2 13" xfId="49807" hidden="1"/>
    <cellStyle name="Ausgabe 2 13" xfId="49891" hidden="1"/>
    <cellStyle name="Ausgabe 2 13" xfId="49940" hidden="1"/>
    <cellStyle name="Ausgabe 2 13" xfId="49954" hidden="1"/>
    <cellStyle name="Ausgabe 2 13" xfId="49989" hidden="1"/>
    <cellStyle name="Ausgabe 2 13" xfId="50039" hidden="1"/>
    <cellStyle name="Ausgabe 2 13" xfId="50183" hidden="1"/>
    <cellStyle name="Ausgabe 2 13" xfId="50232" hidden="1"/>
    <cellStyle name="Ausgabe 2 13" xfId="50246" hidden="1"/>
    <cellStyle name="Ausgabe 2 13" xfId="50281" hidden="1"/>
    <cellStyle name="Ausgabe 2 13" xfId="50155" hidden="1"/>
    <cellStyle name="Ausgabe 2 13" xfId="50325" hidden="1"/>
    <cellStyle name="Ausgabe 2 13" xfId="50374" hidden="1"/>
    <cellStyle name="Ausgabe 2 13" xfId="50388" hidden="1"/>
    <cellStyle name="Ausgabe 2 13" xfId="50423" hidden="1"/>
    <cellStyle name="Ausgabe 2 13" xfId="50458" hidden="1"/>
    <cellStyle name="Ausgabe 2 13" xfId="50542" hidden="1"/>
    <cellStyle name="Ausgabe 2 13" xfId="50591" hidden="1"/>
    <cellStyle name="Ausgabe 2 13" xfId="50605" hidden="1"/>
    <cellStyle name="Ausgabe 2 13" xfId="50640" hidden="1"/>
    <cellStyle name="Ausgabe 2 13" xfId="50695" hidden="1"/>
    <cellStyle name="Ausgabe 2 13" xfId="50933" hidden="1"/>
    <cellStyle name="Ausgabe 2 13" xfId="50982" hidden="1"/>
    <cellStyle name="Ausgabe 2 13" xfId="50996" hidden="1"/>
    <cellStyle name="Ausgabe 2 13" xfId="51031" hidden="1"/>
    <cellStyle name="Ausgabe 2 13" xfId="51098" hidden="1"/>
    <cellStyle name="Ausgabe 2 13" xfId="51242" hidden="1"/>
    <cellStyle name="Ausgabe 2 13" xfId="51291" hidden="1"/>
    <cellStyle name="Ausgabe 2 13" xfId="51305" hidden="1"/>
    <cellStyle name="Ausgabe 2 13" xfId="51340" hidden="1"/>
    <cellStyle name="Ausgabe 2 13" xfId="51214" hidden="1"/>
    <cellStyle name="Ausgabe 2 13" xfId="51386" hidden="1"/>
    <cellStyle name="Ausgabe 2 13" xfId="51435" hidden="1"/>
    <cellStyle name="Ausgabe 2 13" xfId="51449" hidden="1"/>
    <cellStyle name="Ausgabe 2 13" xfId="51484" hidden="1"/>
    <cellStyle name="Ausgabe 2 13" xfId="50918" hidden="1"/>
    <cellStyle name="Ausgabe 2 13" xfId="51543" hidden="1"/>
    <cellStyle name="Ausgabe 2 13" xfId="51592" hidden="1"/>
    <cellStyle name="Ausgabe 2 13" xfId="51606" hidden="1"/>
    <cellStyle name="Ausgabe 2 13" xfId="51641" hidden="1"/>
    <cellStyle name="Ausgabe 2 13" xfId="51714" hidden="1"/>
    <cellStyle name="Ausgabe 2 13" xfId="51913" hidden="1"/>
    <cellStyle name="Ausgabe 2 13" xfId="51962" hidden="1"/>
    <cellStyle name="Ausgabe 2 13" xfId="51976" hidden="1"/>
    <cellStyle name="Ausgabe 2 13" xfId="52011" hidden="1"/>
    <cellStyle name="Ausgabe 2 13" xfId="51861" hidden="1"/>
    <cellStyle name="Ausgabe 2 13" xfId="52062" hidden="1"/>
    <cellStyle name="Ausgabe 2 13" xfId="52111" hidden="1"/>
    <cellStyle name="Ausgabe 2 13" xfId="52125" hidden="1"/>
    <cellStyle name="Ausgabe 2 13" xfId="52160" hidden="1"/>
    <cellStyle name="Ausgabe 2 13" xfId="51891" hidden="1"/>
    <cellStyle name="Ausgabe 2 13" xfId="52205" hidden="1"/>
    <cellStyle name="Ausgabe 2 13" xfId="52254" hidden="1"/>
    <cellStyle name="Ausgabe 2 13" xfId="52268" hidden="1"/>
    <cellStyle name="Ausgabe 2 13" xfId="52303" hidden="1"/>
    <cellStyle name="Ausgabe 2 13" xfId="52340" hidden="1"/>
    <cellStyle name="Ausgabe 2 13" xfId="52424" hidden="1"/>
    <cellStyle name="Ausgabe 2 13" xfId="52473" hidden="1"/>
    <cellStyle name="Ausgabe 2 13" xfId="52487" hidden="1"/>
    <cellStyle name="Ausgabe 2 13" xfId="52522" hidden="1"/>
    <cellStyle name="Ausgabe 2 13" xfId="52572" hidden="1"/>
    <cellStyle name="Ausgabe 2 13" xfId="52716" hidden="1"/>
    <cellStyle name="Ausgabe 2 13" xfId="52765" hidden="1"/>
    <cellStyle name="Ausgabe 2 13" xfId="52779" hidden="1"/>
    <cellStyle name="Ausgabe 2 13" xfId="52814" hidden="1"/>
    <cellStyle name="Ausgabe 2 13" xfId="52688" hidden="1"/>
    <cellStyle name="Ausgabe 2 13" xfId="52858" hidden="1"/>
    <cellStyle name="Ausgabe 2 13" xfId="52907" hidden="1"/>
    <cellStyle name="Ausgabe 2 13" xfId="52921" hidden="1"/>
    <cellStyle name="Ausgabe 2 13" xfId="52956" hidden="1"/>
    <cellStyle name="Ausgabe 2 13" xfId="51522" hidden="1"/>
    <cellStyle name="Ausgabe 2 13" xfId="52998" hidden="1"/>
    <cellStyle name="Ausgabe 2 13" xfId="53047" hidden="1"/>
    <cellStyle name="Ausgabe 2 13" xfId="53061" hidden="1"/>
    <cellStyle name="Ausgabe 2 13" xfId="53096" hidden="1"/>
    <cellStyle name="Ausgabe 2 13" xfId="53166" hidden="1"/>
    <cellStyle name="Ausgabe 2 13" xfId="53364" hidden="1"/>
    <cellStyle name="Ausgabe 2 13" xfId="53413" hidden="1"/>
    <cellStyle name="Ausgabe 2 13" xfId="53427" hidden="1"/>
    <cellStyle name="Ausgabe 2 13" xfId="53462" hidden="1"/>
    <cellStyle name="Ausgabe 2 13" xfId="53313" hidden="1"/>
    <cellStyle name="Ausgabe 2 13" xfId="53513" hidden="1"/>
    <cellStyle name="Ausgabe 2 13" xfId="53562" hidden="1"/>
    <cellStyle name="Ausgabe 2 13" xfId="53576" hidden="1"/>
    <cellStyle name="Ausgabe 2 13" xfId="53611" hidden="1"/>
    <cellStyle name="Ausgabe 2 13" xfId="53342" hidden="1"/>
    <cellStyle name="Ausgabe 2 13" xfId="53656" hidden="1"/>
    <cellStyle name="Ausgabe 2 13" xfId="53705" hidden="1"/>
    <cellStyle name="Ausgabe 2 13" xfId="53719" hidden="1"/>
    <cellStyle name="Ausgabe 2 13" xfId="53754" hidden="1"/>
    <cellStyle name="Ausgabe 2 13" xfId="53790" hidden="1"/>
    <cellStyle name="Ausgabe 2 13" xfId="53874" hidden="1"/>
    <cellStyle name="Ausgabe 2 13" xfId="53923" hidden="1"/>
    <cellStyle name="Ausgabe 2 13" xfId="53937" hidden="1"/>
    <cellStyle name="Ausgabe 2 13" xfId="53972" hidden="1"/>
    <cellStyle name="Ausgabe 2 13" xfId="54022" hidden="1"/>
    <cellStyle name="Ausgabe 2 13" xfId="54166" hidden="1"/>
    <cellStyle name="Ausgabe 2 13" xfId="54215" hidden="1"/>
    <cellStyle name="Ausgabe 2 13" xfId="54229" hidden="1"/>
    <cellStyle name="Ausgabe 2 13" xfId="54264" hidden="1"/>
    <cellStyle name="Ausgabe 2 13" xfId="54138" hidden="1"/>
    <cellStyle name="Ausgabe 2 13" xfId="54308" hidden="1"/>
    <cellStyle name="Ausgabe 2 13" xfId="54357" hidden="1"/>
    <cellStyle name="Ausgabe 2 13" xfId="54371" hidden="1"/>
    <cellStyle name="Ausgabe 2 13" xfId="54406" hidden="1"/>
    <cellStyle name="Ausgabe 2 13" xfId="50908" hidden="1"/>
    <cellStyle name="Ausgabe 2 13" xfId="54448" hidden="1"/>
    <cellStyle name="Ausgabe 2 13" xfId="54497" hidden="1"/>
    <cellStyle name="Ausgabe 2 13" xfId="54511" hidden="1"/>
    <cellStyle name="Ausgabe 2 13" xfId="54546" hidden="1"/>
    <cellStyle name="Ausgabe 2 13" xfId="54613" hidden="1"/>
    <cellStyle name="Ausgabe 2 13" xfId="54811" hidden="1"/>
    <cellStyle name="Ausgabe 2 13" xfId="54860" hidden="1"/>
    <cellStyle name="Ausgabe 2 13" xfId="54874" hidden="1"/>
    <cellStyle name="Ausgabe 2 13" xfId="54909" hidden="1"/>
    <cellStyle name="Ausgabe 2 13" xfId="54760" hidden="1"/>
    <cellStyle name="Ausgabe 2 13" xfId="54958" hidden="1"/>
    <cellStyle name="Ausgabe 2 13" xfId="55007" hidden="1"/>
    <cellStyle name="Ausgabe 2 13" xfId="55021" hidden="1"/>
    <cellStyle name="Ausgabe 2 13" xfId="55056" hidden="1"/>
    <cellStyle name="Ausgabe 2 13" xfId="54789" hidden="1"/>
    <cellStyle name="Ausgabe 2 13" xfId="55099" hidden="1"/>
    <cellStyle name="Ausgabe 2 13" xfId="55148" hidden="1"/>
    <cellStyle name="Ausgabe 2 13" xfId="55162" hidden="1"/>
    <cellStyle name="Ausgabe 2 13" xfId="55197" hidden="1"/>
    <cellStyle name="Ausgabe 2 13" xfId="55232" hidden="1"/>
    <cellStyle name="Ausgabe 2 13" xfId="55316" hidden="1"/>
    <cellStyle name="Ausgabe 2 13" xfId="55365" hidden="1"/>
    <cellStyle name="Ausgabe 2 13" xfId="55379" hidden="1"/>
    <cellStyle name="Ausgabe 2 13" xfId="55414" hidden="1"/>
    <cellStyle name="Ausgabe 2 13" xfId="55464" hidden="1"/>
    <cellStyle name="Ausgabe 2 13" xfId="55608" hidden="1"/>
    <cellStyle name="Ausgabe 2 13" xfId="55657" hidden="1"/>
    <cellStyle name="Ausgabe 2 13" xfId="55671" hidden="1"/>
    <cellStyle name="Ausgabe 2 13" xfId="55706" hidden="1"/>
    <cellStyle name="Ausgabe 2 13" xfId="55580" hidden="1"/>
    <cellStyle name="Ausgabe 2 13" xfId="55750" hidden="1"/>
    <cellStyle name="Ausgabe 2 13" xfId="55799" hidden="1"/>
    <cellStyle name="Ausgabe 2 13" xfId="55813" hidden="1"/>
    <cellStyle name="Ausgabe 2 13" xfId="55848" hidden="1"/>
    <cellStyle name="Ausgabe 2 13" xfId="55885" hidden="1"/>
    <cellStyle name="Ausgabe 2 13" xfId="56043" hidden="1"/>
    <cellStyle name="Ausgabe 2 13" xfId="56092" hidden="1"/>
    <cellStyle name="Ausgabe 2 13" xfId="56106" hidden="1"/>
    <cellStyle name="Ausgabe 2 13" xfId="56141" hidden="1"/>
    <cellStyle name="Ausgabe 2 13" xfId="56209" hidden="1"/>
    <cellStyle name="Ausgabe 2 13" xfId="56407" hidden="1"/>
    <cellStyle name="Ausgabe 2 13" xfId="56456" hidden="1"/>
    <cellStyle name="Ausgabe 2 13" xfId="56470" hidden="1"/>
    <cellStyle name="Ausgabe 2 13" xfId="56505" hidden="1"/>
    <cellStyle name="Ausgabe 2 13" xfId="56356" hidden="1"/>
    <cellStyle name="Ausgabe 2 13" xfId="56554" hidden="1"/>
    <cellStyle name="Ausgabe 2 13" xfId="56603" hidden="1"/>
    <cellStyle name="Ausgabe 2 13" xfId="56617" hidden="1"/>
    <cellStyle name="Ausgabe 2 13" xfId="56652" hidden="1"/>
    <cellStyle name="Ausgabe 2 13" xfId="56385" hidden="1"/>
    <cellStyle name="Ausgabe 2 13" xfId="56695" hidden="1"/>
    <cellStyle name="Ausgabe 2 13" xfId="56744" hidden="1"/>
    <cellStyle name="Ausgabe 2 13" xfId="56758" hidden="1"/>
    <cellStyle name="Ausgabe 2 13" xfId="56793" hidden="1"/>
    <cellStyle name="Ausgabe 2 13" xfId="56828" hidden="1"/>
    <cellStyle name="Ausgabe 2 13" xfId="56912" hidden="1"/>
    <cellStyle name="Ausgabe 2 13" xfId="56961" hidden="1"/>
    <cellStyle name="Ausgabe 2 13" xfId="56975" hidden="1"/>
    <cellStyle name="Ausgabe 2 13" xfId="57010" hidden="1"/>
    <cellStyle name="Ausgabe 2 13" xfId="57060" hidden="1"/>
    <cellStyle name="Ausgabe 2 13" xfId="57204" hidden="1"/>
    <cellStyle name="Ausgabe 2 13" xfId="57253" hidden="1"/>
    <cellStyle name="Ausgabe 2 13" xfId="57267" hidden="1"/>
    <cellStyle name="Ausgabe 2 13" xfId="57302" hidden="1"/>
    <cellStyle name="Ausgabe 2 13" xfId="57176" hidden="1"/>
    <cellStyle name="Ausgabe 2 13" xfId="57346" hidden="1"/>
    <cellStyle name="Ausgabe 2 13" xfId="57395" hidden="1"/>
    <cellStyle name="Ausgabe 2 13" xfId="57409" hidden="1"/>
    <cellStyle name="Ausgabe 2 13" xfId="57444" hidden="1"/>
    <cellStyle name="Ausgabe 2 13" xfId="56029" hidden="1"/>
    <cellStyle name="Ausgabe 2 13" xfId="57486" hidden="1"/>
    <cellStyle name="Ausgabe 2 13" xfId="57535" hidden="1"/>
    <cellStyle name="Ausgabe 2 13" xfId="57549" hidden="1"/>
    <cellStyle name="Ausgabe 2 13" xfId="57584" hidden="1"/>
    <cellStyle name="Ausgabe 2 13" xfId="57651" hidden="1"/>
    <cellStyle name="Ausgabe 2 13" xfId="57849" hidden="1"/>
    <cellStyle name="Ausgabe 2 13" xfId="57898" hidden="1"/>
    <cellStyle name="Ausgabe 2 13" xfId="57912" hidden="1"/>
    <cellStyle name="Ausgabe 2 13" xfId="57947" hidden="1"/>
    <cellStyle name="Ausgabe 2 13" xfId="57798" hidden="1"/>
    <cellStyle name="Ausgabe 2 13" xfId="57996" hidden="1"/>
    <cellStyle name="Ausgabe 2 13" xfId="58045" hidden="1"/>
    <cellStyle name="Ausgabe 2 13" xfId="58059" hidden="1"/>
    <cellStyle name="Ausgabe 2 13" xfId="58094" hidden="1"/>
    <cellStyle name="Ausgabe 2 13" xfId="57827" hidden="1"/>
    <cellStyle name="Ausgabe 2 13" xfId="58137" hidden="1"/>
    <cellStyle name="Ausgabe 2 13" xfId="58186" hidden="1"/>
    <cellStyle name="Ausgabe 2 13" xfId="58200" hidden="1"/>
    <cellStyle name="Ausgabe 2 13" xfId="58235" hidden="1"/>
    <cellStyle name="Ausgabe 2 13" xfId="58270" hidden="1"/>
    <cellStyle name="Ausgabe 2 13" xfId="58354" hidden="1"/>
    <cellStyle name="Ausgabe 2 13" xfId="58403" hidden="1"/>
    <cellStyle name="Ausgabe 2 13" xfId="58417" hidden="1"/>
    <cellStyle name="Ausgabe 2 13" xfId="58452" hidden="1"/>
    <cellStyle name="Ausgabe 2 13" xfId="58502" hidden="1"/>
    <cellStyle name="Ausgabe 2 13" xfId="58646" hidden="1"/>
    <cellStyle name="Ausgabe 2 13" xfId="58695" hidden="1"/>
    <cellStyle name="Ausgabe 2 13" xfId="58709" hidden="1"/>
    <cellStyle name="Ausgabe 2 13" xfId="58744" hidden="1"/>
    <cellStyle name="Ausgabe 2 13" xfId="58618" hidden="1"/>
    <cellStyle name="Ausgabe 2 13" xfId="58788" hidden="1"/>
    <cellStyle name="Ausgabe 2 13" xfId="58837" hidden="1"/>
    <cellStyle name="Ausgabe 2 13" xfId="58851" hidden="1"/>
    <cellStyle name="Ausgabe 2 13" xfId="58886" hidden="1"/>
    <cellStyle name="Ausgabe 2 14" xfId="129" hidden="1"/>
    <cellStyle name="Ausgabe 2 14" xfId="535" hidden="1"/>
    <cellStyle name="Ausgabe 2 14" xfId="582" hidden="1"/>
    <cellStyle name="Ausgabe 2 14" xfId="598" hidden="1"/>
    <cellStyle name="Ausgabe 2 14" xfId="633" hidden="1"/>
    <cellStyle name="Ausgabe 2 14" xfId="745" hidden="1"/>
    <cellStyle name="Ausgabe 2 14" xfId="943" hidden="1"/>
    <cellStyle name="Ausgabe 2 14" xfId="990" hidden="1"/>
    <cellStyle name="Ausgabe 2 14" xfId="1006" hidden="1"/>
    <cellStyle name="Ausgabe 2 14" xfId="1041" hidden="1"/>
    <cellStyle name="Ausgabe 2 14" xfId="890" hidden="1"/>
    <cellStyle name="Ausgabe 2 14" xfId="1090" hidden="1"/>
    <cellStyle name="Ausgabe 2 14" xfId="1137" hidden="1"/>
    <cellStyle name="Ausgabe 2 14" xfId="1153" hidden="1"/>
    <cellStyle name="Ausgabe 2 14" xfId="1188" hidden="1"/>
    <cellStyle name="Ausgabe 2 14" xfId="713" hidden="1"/>
    <cellStyle name="Ausgabe 2 14" xfId="1231" hidden="1"/>
    <cellStyle name="Ausgabe 2 14" xfId="1278" hidden="1"/>
    <cellStyle name="Ausgabe 2 14" xfId="1294" hidden="1"/>
    <cellStyle name="Ausgabe 2 14" xfId="1329" hidden="1"/>
    <cellStyle name="Ausgabe 2 14" xfId="1364" hidden="1"/>
    <cellStyle name="Ausgabe 2 14" xfId="1448" hidden="1"/>
    <cellStyle name="Ausgabe 2 14" xfId="1495" hidden="1"/>
    <cellStyle name="Ausgabe 2 14" xfId="1511" hidden="1"/>
    <cellStyle name="Ausgabe 2 14" xfId="1546" hidden="1"/>
    <cellStyle name="Ausgabe 2 14" xfId="1596" hidden="1"/>
    <cellStyle name="Ausgabe 2 14" xfId="1740" hidden="1"/>
    <cellStyle name="Ausgabe 2 14" xfId="1787" hidden="1"/>
    <cellStyle name="Ausgabe 2 14" xfId="1803" hidden="1"/>
    <cellStyle name="Ausgabe 2 14" xfId="1838" hidden="1"/>
    <cellStyle name="Ausgabe 2 14" xfId="1710" hidden="1"/>
    <cellStyle name="Ausgabe 2 14" xfId="1882" hidden="1"/>
    <cellStyle name="Ausgabe 2 14" xfId="1929" hidden="1"/>
    <cellStyle name="Ausgabe 2 14" xfId="1945" hidden="1"/>
    <cellStyle name="Ausgabe 2 14" xfId="1980" hidden="1"/>
    <cellStyle name="Ausgabe 2 14" xfId="2052" hidden="1"/>
    <cellStyle name="Ausgabe 2 14" xfId="2413" hidden="1"/>
    <cellStyle name="Ausgabe 2 14" xfId="2460" hidden="1"/>
    <cellStyle name="Ausgabe 2 14" xfId="2476" hidden="1"/>
    <cellStyle name="Ausgabe 2 14" xfId="2511" hidden="1"/>
    <cellStyle name="Ausgabe 2 14" xfId="2615" hidden="1"/>
    <cellStyle name="Ausgabe 2 14" xfId="2813" hidden="1"/>
    <cellStyle name="Ausgabe 2 14" xfId="2860" hidden="1"/>
    <cellStyle name="Ausgabe 2 14" xfId="2876" hidden="1"/>
    <cellStyle name="Ausgabe 2 14" xfId="2911" hidden="1"/>
    <cellStyle name="Ausgabe 2 14" xfId="2760" hidden="1"/>
    <cellStyle name="Ausgabe 2 14" xfId="2960" hidden="1"/>
    <cellStyle name="Ausgabe 2 14" xfId="3007" hidden="1"/>
    <cellStyle name="Ausgabe 2 14" xfId="3023" hidden="1"/>
    <cellStyle name="Ausgabe 2 14" xfId="3058" hidden="1"/>
    <cellStyle name="Ausgabe 2 14" xfId="2583" hidden="1"/>
    <cellStyle name="Ausgabe 2 14" xfId="3101" hidden="1"/>
    <cellStyle name="Ausgabe 2 14" xfId="3148" hidden="1"/>
    <cellStyle name="Ausgabe 2 14" xfId="3164" hidden="1"/>
    <cellStyle name="Ausgabe 2 14" xfId="3199" hidden="1"/>
    <cellStyle name="Ausgabe 2 14" xfId="3234" hidden="1"/>
    <cellStyle name="Ausgabe 2 14" xfId="3318" hidden="1"/>
    <cellStyle name="Ausgabe 2 14" xfId="3365" hidden="1"/>
    <cellStyle name="Ausgabe 2 14" xfId="3381" hidden="1"/>
    <cellStyle name="Ausgabe 2 14" xfId="3416" hidden="1"/>
    <cellStyle name="Ausgabe 2 14" xfId="3466" hidden="1"/>
    <cellStyle name="Ausgabe 2 14" xfId="3610" hidden="1"/>
    <cellStyle name="Ausgabe 2 14" xfId="3657" hidden="1"/>
    <cellStyle name="Ausgabe 2 14" xfId="3673" hidden="1"/>
    <cellStyle name="Ausgabe 2 14" xfId="3708" hidden="1"/>
    <cellStyle name="Ausgabe 2 14" xfId="3580" hidden="1"/>
    <cellStyle name="Ausgabe 2 14" xfId="3752" hidden="1"/>
    <cellStyle name="Ausgabe 2 14" xfId="3799" hidden="1"/>
    <cellStyle name="Ausgabe 2 14" xfId="3815" hidden="1"/>
    <cellStyle name="Ausgabe 2 14" xfId="3850" hidden="1"/>
    <cellStyle name="Ausgabe 2 14" xfId="2382" hidden="1"/>
    <cellStyle name="Ausgabe 2 14" xfId="3919" hidden="1"/>
    <cellStyle name="Ausgabe 2 14" xfId="3966" hidden="1"/>
    <cellStyle name="Ausgabe 2 14" xfId="3982" hidden="1"/>
    <cellStyle name="Ausgabe 2 14" xfId="4017" hidden="1"/>
    <cellStyle name="Ausgabe 2 14" xfId="4121" hidden="1"/>
    <cellStyle name="Ausgabe 2 14" xfId="4319" hidden="1"/>
    <cellStyle name="Ausgabe 2 14" xfId="4366" hidden="1"/>
    <cellStyle name="Ausgabe 2 14" xfId="4382" hidden="1"/>
    <cellStyle name="Ausgabe 2 14" xfId="4417" hidden="1"/>
    <cellStyle name="Ausgabe 2 14" xfId="4266" hidden="1"/>
    <cellStyle name="Ausgabe 2 14" xfId="4466" hidden="1"/>
    <cellStyle name="Ausgabe 2 14" xfId="4513" hidden="1"/>
    <cellStyle name="Ausgabe 2 14" xfId="4529" hidden="1"/>
    <cellStyle name="Ausgabe 2 14" xfId="4564" hidden="1"/>
    <cellStyle name="Ausgabe 2 14" xfId="4089" hidden="1"/>
    <cellStyle name="Ausgabe 2 14" xfId="4607" hidden="1"/>
    <cellStyle name="Ausgabe 2 14" xfId="4654" hidden="1"/>
    <cellStyle name="Ausgabe 2 14" xfId="4670" hidden="1"/>
    <cellStyle name="Ausgabe 2 14" xfId="4705" hidden="1"/>
    <cellStyle name="Ausgabe 2 14" xfId="4740" hidden="1"/>
    <cellStyle name="Ausgabe 2 14" xfId="4824" hidden="1"/>
    <cellStyle name="Ausgabe 2 14" xfId="4871" hidden="1"/>
    <cellStyle name="Ausgabe 2 14" xfId="4887" hidden="1"/>
    <cellStyle name="Ausgabe 2 14" xfId="4922" hidden="1"/>
    <cellStyle name="Ausgabe 2 14" xfId="4972" hidden="1"/>
    <cellStyle name="Ausgabe 2 14" xfId="5116" hidden="1"/>
    <cellStyle name="Ausgabe 2 14" xfId="5163" hidden="1"/>
    <cellStyle name="Ausgabe 2 14" xfId="5179" hidden="1"/>
    <cellStyle name="Ausgabe 2 14" xfId="5214" hidden="1"/>
    <cellStyle name="Ausgabe 2 14" xfId="5086" hidden="1"/>
    <cellStyle name="Ausgabe 2 14" xfId="5258" hidden="1"/>
    <cellStyle name="Ausgabe 2 14" xfId="5305" hidden="1"/>
    <cellStyle name="Ausgabe 2 14" xfId="5321" hidden="1"/>
    <cellStyle name="Ausgabe 2 14" xfId="5356" hidden="1"/>
    <cellStyle name="Ausgabe 2 14" xfId="3889" hidden="1"/>
    <cellStyle name="Ausgabe 2 14" xfId="5424" hidden="1"/>
    <cellStyle name="Ausgabe 2 14" xfId="5471" hidden="1"/>
    <cellStyle name="Ausgabe 2 14" xfId="5487" hidden="1"/>
    <cellStyle name="Ausgabe 2 14" xfId="5522" hidden="1"/>
    <cellStyle name="Ausgabe 2 14" xfId="5625" hidden="1"/>
    <cellStyle name="Ausgabe 2 14" xfId="5823" hidden="1"/>
    <cellStyle name="Ausgabe 2 14" xfId="5870" hidden="1"/>
    <cellStyle name="Ausgabe 2 14" xfId="5886" hidden="1"/>
    <cellStyle name="Ausgabe 2 14" xfId="5921" hidden="1"/>
    <cellStyle name="Ausgabe 2 14" xfId="5770" hidden="1"/>
    <cellStyle name="Ausgabe 2 14" xfId="5970" hidden="1"/>
    <cellStyle name="Ausgabe 2 14" xfId="6017" hidden="1"/>
    <cellStyle name="Ausgabe 2 14" xfId="6033" hidden="1"/>
    <cellStyle name="Ausgabe 2 14" xfId="6068" hidden="1"/>
    <cellStyle name="Ausgabe 2 14" xfId="5593" hidden="1"/>
    <cellStyle name="Ausgabe 2 14" xfId="6111" hidden="1"/>
    <cellStyle name="Ausgabe 2 14" xfId="6158" hidden="1"/>
    <cellStyle name="Ausgabe 2 14" xfId="6174" hidden="1"/>
    <cellStyle name="Ausgabe 2 14" xfId="6209" hidden="1"/>
    <cellStyle name="Ausgabe 2 14" xfId="6244" hidden="1"/>
    <cellStyle name="Ausgabe 2 14" xfId="6328" hidden="1"/>
    <cellStyle name="Ausgabe 2 14" xfId="6375" hidden="1"/>
    <cellStyle name="Ausgabe 2 14" xfId="6391" hidden="1"/>
    <cellStyle name="Ausgabe 2 14" xfId="6426" hidden="1"/>
    <cellStyle name="Ausgabe 2 14" xfId="6476" hidden="1"/>
    <cellStyle name="Ausgabe 2 14" xfId="6620" hidden="1"/>
    <cellStyle name="Ausgabe 2 14" xfId="6667" hidden="1"/>
    <cellStyle name="Ausgabe 2 14" xfId="6683" hidden="1"/>
    <cellStyle name="Ausgabe 2 14" xfId="6718" hidden="1"/>
    <cellStyle name="Ausgabe 2 14" xfId="6590" hidden="1"/>
    <cellStyle name="Ausgabe 2 14" xfId="6762" hidden="1"/>
    <cellStyle name="Ausgabe 2 14" xfId="6809" hidden="1"/>
    <cellStyle name="Ausgabe 2 14" xfId="6825" hidden="1"/>
    <cellStyle name="Ausgabe 2 14" xfId="6860" hidden="1"/>
    <cellStyle name="Ausgabe 2 14" xfId="5395" hidden="1"/>
    <cellStyle name="Ausgabe 2 14" xfId="6926" hidden="1"/>
    <cellStyle name="Ausgabe 2 14" xfId="6973" hidden="1"/>
    <cellStyle name="Ausgabe 2 14" xfId="6989" hidden="1"/>
    <cellStyle name="Ausgabe 2 14" xfId="7024" hidden="1"/>
    <cellStyle name="Ausgabe 2 14" xfId="7123" hidden="1"/>
    <cellStyle name="Ausgabe 2 14" xfId="7321" hidden="1"/>
    <cellStyle name="Ausgabe 2 14" xfId="7368" hidden="1"/>
    <cellStyle name="Ausgabe 2 14" xfId="7384" hidden="1"/>
    <cellStyle name="Ausgabe 2 14" xfId="7419" hidden="1"/>
    <cellStyle name="Ausgabe 2 14" xfId="7268" hidden="1"/>
    <cellStyle name="Ausgabe 2 14" xfId="7468" hidden="1"/>
    <cellStyle name="Ausgabe 2 14" xfId="7515" hidden="1"/>
    <cellStyle name="Ausgabe 2 14" xfId="7531" hidden="1"/>
    <cellStyle name="Ausgabe 2 14" xfId="7566" hidden="1"/>
    <cellStyle name="Ausgabe 2 14" xfId="7091" hidden="1"/>
    <cellStyle name="Ausgabe 2 14" xfId="7609" hidden="1"/>
    <cellStyle name="Ausgabe 2 14" xfId="7656" hidden="1"/>
    <cellStyle name="Ausgabe 2 14" xfId="7672" hidden="1"/>
    <cellStyle name="Ausgabe 2 14" xfId="7707" hidden="1"/>
    <cellStyle name="Ausgabe 2 14" xfId="7742" hidden="1"/>
    <cellStyle name="Ausgabe 2 14" xfId="7826" hidden="1"/>
    <cellStyle name="Ausgabe 2 14" xfId="7873" hidden="1"/>
    <cellStyle name="Ausgabe 2 14" xfId="7889" hidden="1"/>
    <cellStyle name="Ausgabe 2 14" xfId="7924" hidden="1"/>
    <cellStyle name="Ausgabe 2 14" xfId="7974" hidden="1"/>
    <cellStyle name="Ausgabe 2 14" xfId="8118" hidden="1"/>
    <cellStyle name="Ausgabe 2 14" xfId="8165" hidden="1"/>
    <cellStyle name="Ausgabe 2 14" xfId="8181" hidden="1"/>
    <cellStyle name="Ausgabe 2 14" xfId="8216" hidden="1"/>
    <cellStyle name="Ausgabe 2 14" xfId="8088" hidden="1"/>
    <cellStyle name="Ausgabe 2 14" xfId="8260" hidden="1"/>
    <cellStyle name="Ausgabe 2 14" xfId="8307" hidden="1"/>
    <cellStyle name="Ausgabe 2 14" xfId="8323" hidden="1"/>
    <cellStyle name="Ausgabe 2 14" xfId="8358" hidden="1"/>
    <cellStyle name="Ausgabe 2 14" xfId="6899" hidden="1"/>
    <cellStyle name="Ausgabe 2 14" xfId="8421" hidden="1"/>
    <cellStyle name="Ausgabe 2 14" xfId="8468" hidden="1"/>
    <cellStyle name="Ausgabe 2 14" xfId="8484" hidden="1"/>
    <cellStyle name="Ausgabe 2 14" xfId="8519" hidden="1"/>
    <cellStyle name="Ausgabe 2 14" xfId="8616" hidden="1"/>
    <cellStyle name="Ausgabe 2 14" xfId="8814" hidden="1"/>
    <cellStyle name="Ausgabe 2 14" xfId="8861" hidden="1"/>
    <cellStyle name="Ausgabe 2 14" xfId="8877" hidden="1"/>
    <cellStyle name="Ausgabe 2 14" xfId="8912" hidden="1"/>
    <cellStyle name="Ausgabe 2 14" xfId="8761" hidden="1"/>
    <cellStyle name="Ausgabe 2 14" xfId="8961" hidden="1"/>
    <cellStyle name="Ausgabe 2 14" xfId="9008" hidden="1"/>
    <cellStyle name="Ausgabe 2 14" xfId="9024" hidden="1"/>
    <cellStyle name="Ausgabe 2 14" xfId="9059" hidden="1"/>
    <cellStyle name="Ausgabe 2 14" xfId="8584" hidden="1"/>
    <cellStyle name="Ausgabe 2 14" xfId="9102" hidden="1"/>
    <cellStyle name="Ausgabe 2 14" xfId="9149" hidden="1"/>
    <cellStyle name="Ausgabe 2 14" xfId="9165" hidden="1"/>
    <cellStyle name="Ausgabe 2 14" xfId="9200" hidden="1"/>
    <cellStyle name="Ausgabe 2 14" xfId="9235" hidden="1"/>
    <cellStyle name="Ausgabe 2 14" xfId="9319" hidden="1"/>
    <cellStyle name="Ausgabe 2 14" xfId="9366" hidden="1"/>
    <cellStyle name="Ausgabe 2 14" xfId="9382" hidden="1"/>
    <cellStyle name="Ausgabe 2 14" xfId="9417" hidden="1"/>
    <cellStyle name="Ausgabe 2 14" xfId="9467" hidden="1"/>
    <cellStyle name="Ausgabe 2 14" xfId="9611" hidden="1"/>
    <cellStyle name="Ausgabe 2 14" xfId="9658" hidden="1"/>
    <cellStyle name="Ausgabe 2 14" xfId="9674" hidden="1"/>
    <cellStyle name="Ausgabe 2 14" xfId="9709" hidden="1"/>
    <cellStyle name="Ausgabe 2 14" xfId="9581" hidden="1"/>
    <cellStyle name="Ausgabe 2 14" xfId="9753" hidden="1"/>
    <cellStyle name="Ausgabe 2 14" xfId="9800" hidden="1"/>
    <cellStyle name="Ausgabe 2 14" xfId="9816" hidden="1"/>
    <cellStyle name="Ausgabe 2 14" xfId="9851" hidden="1"/>
    <cellStyle name="Ausgabe 2 14" xfId="8397" hidden="1"/>
    <cellStyle name="Ausgabe 2 14" xfId="9912" hidden="1"/>
    <cellStyle name="Ausgabe 2 14" xfId="9959" hidden="1"/>
    <cellStyle name="Ausgabe 2 14" xfId="9975" hidden="1"/>
    <cellStyle name="Ausgabe 2 14" xfId="10010" hidden="1"/>
    <cellStyle name="Ausgabe 2 14" xfId="10102" hidden="1"/>
    <cellStyle name="Ausgabe 2 14" xfId="10300" hidden="1"/>
    <cellStyle name="Ausgabe 2 14" xfId="10347" hidden="1"/>
    <cellStyle name="Ausgabe 2 14" xfId="10363" hidden="1"/>
    <cellStyle name="Ausgabe 2 14" xfId="10398" hidden="1"/>
    <cellStyle name="Ausgabe 2 14" xfId="10247" hidden="1"/>
    <cellStyle name="Ausgabe 2 14" xfId="10447" hidden="1"/>
    <cellStyle name="Ausgabe 2 14" xfId="10494" hidden="1"/>
    <cellStyle name="Ausgabe 2 14" xfId="10510" hidden="1"/>
    <cellStyle name="Ausgabe 2 14" xfId="10545" hidden="1"/>
    <cellStyle name="Ausgabe 2 14" xfId="10070" hidden="1"/>
    <cellStyle name="Ausgabe 2 14" xfId="10588" hidden="1"/>
    <cellStyle name="Ausgabe 2 14" xfId="10635" hidden="1"/>
    <cellStyle name="Ausgabe 2 14" xfId="10651" hidden="1"/>
    <cellStyle name="Ausgabe 2 14" xfId="10686" hidden="1"/>
    <cellStyle name="Ausgabe 2 14" xfId="10721" hidden="1"/>
    <cellStyle name="Ausgabe 2 14" xfId="10805" hidden="1"/>
    <cellStyle name="Ausgabe 2 14" xfId="10852" hidden="1"/>
    <cellStyle name="Ausgabe 2 14" xfId="10868" hidden="1"/>
    <cellStyle name="Ausgabe 2 14" xfId="10903" hidden="1"/>
    <cellStyle name="Ausgabe 2 14" xfId="10953" hidden="1"/>
    <cellStyle name="Ausgabe 2 14" xfId="11097" hidden="1"/>
    <cellStyle name="Ausgabe 2 14" xfId="11144" hidden="1"/>
    <cellStyle name="Ausgabe 2 14" xfId="11160" hidden="1"/>
    <cellStyle name="Ausgabe 2 14" xfId="11195" hidden="1"/>
    <cellStyle name="Ausgabe 2 14" xfId="11067" hidden="1"/>
    <cellStyle name="Ausgabe 2 14" xfId="11239" hidden="1"/>
    <cellStyle name="Ausgabe 2 14" xfId="11286" hidden="1"/>
    <cellStyle name="Ausgabe 2 14" xfId="11302" hidden="1"/>
    <cellStyle name="Ausgabe 2 14" xfId="11337" hidden="1"/>
    <cellStyle name="Ausgabe 2 14" xfId="9890" hidden="1"/>
    <cellStyle name="Ausgabe 2 14" xfId="11395" hidden="1"/>
    <cellStyle name="Ausgabe 2 14" xfId="11442" hidden="1"/>
    <cellStyle name="Ausgabe 2 14" xfId="11458" hidden="1"/>
    <cellStyle name="Ausgabe 2 14" xfId="11493" hidden="1"/>
    <cellStyle name="Ausgabe 2 14" xfId="11582" hidden="1"/>
    <cellStyle name="Ausgabe 2 14" xfId="11780" hidden="1"/>
    <cellStyle name="Ausgabe 2 14" xfId="11827" hidden="1"/>
    <cellStyle name="Ausgabe 2 14" xfId="11843" hidden="1"/>
    <cellStyle name="Ausgabe 2 14" xfId="11878" hidden="1"/>
    <cellStyle name="Ausgabe 2 14" xfId="11727" hidden="1"/>
    <cellStyle name="Ausgabe 2 14" xfId="11927" hidden="1"/>
    <cellStyle name="Ausgabe 2 14" xfId="11974" hidden="1"/>
    <cellStyle name="Ausgabe 2 14" xfId="11990" hidden="1"/>
    <cellStyle name="Ausgabe 2 14" xfId="12025" hidden="1"/>
    <cellStyle name="Ausgabe 2 14" xfId="11550" hidden="1"/>
    <cellStyle name="Ausgabe 2 14" xfId="12068" hidden="1"/>
    <cellStyle name="Ausgabe 2 14" xfId="12115" hidden="1"/>
    <cellStyle name="Ausgabe 2 14" xfId="12131" hidden="1"/>
    <cellStyle name="Ausgabe 2 14" xfId="12166" hidden="1"/>
    <cellStyle name="Ausgabe 2 14" xfId="12201" hidden="1"/>
    <cellStyle name="Ausgabe 2 14" xfId="12285" hidden="1"/>
    <cellStyle name="Ausgabe 2 14" xfId="12332" hidden="1"/>
    <cellStyle name="Ausgabe 2 14" xfId="12348" hidden="1"/>
    <cellStyle name="Ausgabe 2 14" xfId="12383" hidden="1"/>
    <cellStyle name="Ausgabe 2 14" xfId="12433" hidden="1"/>
    <cellStyle name="Ausgabe 2 14" xfId="12577" hidden="1"/>
    <cellStyle name="Ausgabe 2 14" xfId="12624" hidden="1"/>
    <cellStyle name="Ausgabe 2 14" xfId="12640" hidden="1"/>
    <cellStyle name="Ausgabe 2 14" xfId="12675" hidden="1"/>
    <cellStyle name="Ausgabe 2 14" xfId="12547" hidden="1"/>
    <cellStyle name="Ausgabe 2 14" xfId="12719" hidden="1"/>
    <cellStyle name="Ausgabe 2 14" xfId="12766" hidden="1"/>
    <cellStyle name="Ausgabe 2 14" xfId="12782" hidden="1"/>
    <cellStyle name="Ausgabe 2 14" xfId="12817" hidden="1"/>
    <cellStyle name="Ausgabe 2 14" xfId="11376" hidden="1"/>
    <cellStyle name="Ausgabe 2 14" xfId="12874" hidden="1"/>
    <cellStyle name="Ausgabe 2 14" xfId="12921" hidden="1"/>
    <cellStyle name="Ausgabe 2 14" xfId="12937" hidden="1"/>
    <cellStyle name="Ausgabe 2 14" xfId="12972" hidden="1"/>
    <cellStyle name="Ausgabe 2 14" xfId="13053" hidden="1"/>
    <cellStyle name="Ausgabe 2 14" xfId="13251" hidden="1"/>
    <cellStyle name="Ausgabe 2 14" xfId="13298" hidden="1"/>
    <cellStyle name="Ausgabe 2 14" xfId="13314" hidden="1"/>
    <cellStyle name="Ausgabe 2 14" xfId="13349" hidden="1"/>
    <cellStyle name="Ausgabe 2 14" xfId="13198" hidden="1"/>
    <cellStyle name="Ausgabe 2 14" xfId="13398" hidden="1"/>
    <cellStyle name="Ausgabe 2 14" xfId="13445" hidden="1"/>
    <cellStyle name="Ausgabe 2 14" xfId="13461" hidden="1"/>
    <cellStyle name="Ausgabe 2 14" xfId="13496" hidden="1"/>
    <cellStyle name="Ausgabe 2 14" xfId="13021" hidden="1"/>
    <cellStyle name="Ausgabe 2 14" xfId="13539" hidden="1"/>
    <cellStyle name="Ausgabe 2 14" xfId="13586" hidden="1"/>
    <cellStyle name="Ausgabe 2 14" xfId="13602" hidden="1"/>
    <cellStyle name="Ausgabe 2 14" xfId="13637" hidden="1"/>
    <cellStyle name="Ausgabe 2 14" xfId="13672" hidden="1"/>
    <cellStyle name="Ausgabe 2 14" xfId="13756" hidden="1"/>
    <cellStyle name="Ausgabe 2 14" xfId="13803" hidden="1"/>
    <cellStyle name="Ausgabe 2 14" xfId="13819" hidden="1"/>
    <cellStyle name="Ausgabe 2 14" xfId="13854" hidden="1"/>
    <cellStyle name="Ausgabe 2 14" xfId="13904" hidden="1"/>
    <cellStyle name="Ausgabe 2 14" xfId="14048" hidden="1"/>
    <cellStyle name="Ausgabe 2 14" xfId="14095" hidden="1"/>
    <cellStyle name="Ausgabe 2 14" xfId="14111" hidden="1"/>
    <cellStyle name="Ausgabe 2 14" xfId="14146" hidden="1"/>
    <cellStyle name="Ausgabe 2 14" xfId="14018" hidden="1"/>
    <cellStyle name="Ausgabe 2 14" xfId="14190" hidden="1"/>
    <cellStyle name="Ausgabe 2 14" xfId="14237" hidden="1"/>
    <cellStyle name="Ausgabe 2 14" xfId="14253" hidden="1"/>
    <cellStyle name="Ausgabe 2 14" xfId="14288" hidden="1"/>
    <cellStyle name="Ausgabe 2 14" xfId="12856" hidden="1"/>
    <cellStyle name="Ausgabe 2 14" xfId="14341" hidden="1"/>
    <cellStyle name="Ausgabe 2 14" xfId="14388" hidden="1"/>
    <cellStyle name="Ausgabe 2 14" xfId="14404" hidden="1"/>
    <cellStyle name="Ausgabe 2 14" xfId="14439" hidden="1"/>
    <cellStyle name="Ausgabe 2 14" xfId="14515" hidden="1"/>
    <cellStyle name="Ausgabe 2 14" xfId="14713" hidden="1"/>
    <cellStyle name="Ausgabe 2 14" xfId="14760" hidden="1"/>
    <cellStyle name="Ausgabe 2 14" xfId="14776" hidden="1"/>
    <cellStyle name="Ausgabe 2 14" xfId="14811" hidden="1"/>
    <cellStyle name="Ausgabe 2 14" xfId="14660" hidden="1"/>
    <cellStyle name="Ausgabe 2 14" xfId="14860" hidden="1"/>
    <cellStyle name="Ausgabe 2 14" xfId="14907" hidden="1"/>
    <cellStyle name="Ausgabe 2 14" xfId="14923" hidden="1"/>
    <cellStyle name="Ausgabe 2 14" xfId="14958" hidden="1"/>
    <cellStyle name="Ausgabe 2 14" xfId="14483" hidden="1"/>
    <cellStyle name="Ausgabe 2 14" xfId="15001" hidden="1"/>
    <cellStyle name="Ausgabe 2 14" xfId="15048" hidden="1"/>
    <cellStyle name="Ausgabe 2 14" xfId="15064" hidden="1"/>
    <cellStyle name="Ausgabe 2 14" xfId="15099" hidden="1"/>
    <cellStyle name="Ausgabe 2 14" xfId="15134" hidden="1"/>
    <cellStyle name="Ausgabe 2 14" xfId="15218" hidden="1"/>
    <cellStyle name="Ausgabe 2 14" xfId="15265" hidden="1"/>
    <cellStyle name="Ausgabe 2 14" xfId="15281" hidden="1"/>
    <cellStyle name="Ausgabe 2 14" xfId="15316" hidden="1"/>
    <cellStyle name="Ausgabe 2 14" xfId="15366" hidden="1"/>
    <cellStyle name="Ausgabe 2 14" xfId="15510" hidden="1"/>
    <cellStyle name="Ausgabe 2 14" xfId="15557" hidden="1"/>
    <cellStyle name="Ausgabe 2 14" xfId="15573" hidden="1"/>
    <cellStyle name="Ausgabe 2 14" xfId="15608" hidden="1"/>
    <cellStyle name="Ausgabe 2 14" xfId="15480" hidden="1"/>
    <cellStyle name="Ausgabe 2 14" xfId="15652" hidden="1"/>
    <cellStyle name="Ausgabe 2 14" xfId="15699" hidden="1"/>
    <cellStyle name="Ausgabe 2 14" xfId="15715" hidden="1"/>
    <cellStyle name="Ausgabe 2 14" xfId="15750" hidden="1"/>
    <cellStyle name="Ausgabe 2 14" xfId="14325" hidden="1"/>
    <cellStyle name="Ausgabe 2 14" xfId="15803" hidden="1"/>
    <cellStyle name="Ausgabe 2 14" xfId="15850" hidden="1"/>
    <cellStyle name="Ausgabe 2 14" xfId="15866" hidden="1"/>
    <cellStyle name="Ausgabe 2 14" xfId="15901" hidden="1"/>
    <cellStyle name="Ausgabe 2 14" xfId="15971" hidden="1"/>
    <cellStyle name="Ausgabe 2 14" xfId="16169" hidden="1"/>
    <cellStyle name="Ausgabe 2 14" xfId="16216" hidden="1"/>
    <cellStyle name="Ausgabe 2 14" xfId="16232" hidden="1"/>
    <cellStyle name="Ausgabe 2 14" xfId="16267" hidden="1"/>
    <cellStyle name="Ausgabe 2 14" xfId="16116" hidden="1"/>
    <cellStyle name="Ausgabe 2 14" xfId="16316" hidden="1"/>
    <cellStyle name="Ausgabe 2 14" xfId="16363" hidden="1"/>
    <cellStyle name="Ausgabe 2 14" xfId="16379" hidden="1"/>
    <cellStyle name="Ausgabe 2 14" xfId="16414" hidden="1"/>
    <cellStyle name="Ausgabe 2 14" xfId="15939" hidden="1"/>
    <cellStyle name="Ausgabe 2 14" xfId="16457" hidden="1"/>
    <cellStyle name="Ausgabe 2 14" xfId="16504" hidden="1"/>
    <cellStyle name="Ausgabe 2 14" xfId="16520" hidden="1"/>
    <cellStyle name="Ausgabe 2 14" xfId="16555" hidden="1"/>
    <cellStyle name="Ausgabe 2 14" xfId="16590" hidden="1"/>
    <cellStyle name="Ausgabe 2 14" xfId="16674" hidden="1"/>
    <cellStyle name="Ausgabe 2 14" xfId="16721" hidden="1"/>
    <cellStyle name="Ausgabe 2 14" xfId="16737" hidden="1"/>
    <cellStyle name="Ausgabe 2 14" xfId="16772" hidden="1"/>
    <cellStyle name="Ausgabe 2 14" xfId="16822" hidden="1"/>
    <cellStyle name="Ausgabe 2 14" xfId="16966" hidden="1"/>
    <cellStyle name="Ausgabe 2 14" xfId="17013" hidden="1"/>
    <cellStyle name="Ausgabe 2 14" xfId="17029" hidden="1"/>
    <cellStyle name="Ausgabe 2 14" xfId="17064" hidden="1"/>
    <cellStyle name="Ausgabe 2 14" xfId="16936" hidden="1"/>
    <cellStyle name="Ausgabe 2 14" xfId="17108" hidden="1"/>
    <cellStyle name="Ausgabe 2 14" xfId="17155" hidden="1"/>
    <cellStyle name="Ausgabe 2 14" xfId="17171" hidden="1"/>
    <cellStyle name="Ausgabe 2 14" xfId="17206" hidden="1"/>
    <cellStyle name="Ausgabe 2 14" xfId="15787" hidden="1"/>
    <cellStyle name="Ausgabe 2 14" xfId="17248" hidden="1"/>
    <cellStyle name="Ausgabe 2 14" xfId="17295" hidden="1"/>
    <cellStyle name="Ausgabe 2 14" xfId="17311" hidden="1"/>
    <cellStyle name="Ausgabe 2 14" xfId="17346" hidden="1"/>
    <cellStyle name="Ausgabe 2 14" xfId="17413" hidden="1"/>
    <cellStyle name="Ausgabe 2 14" xfId="17611" hidden="1"/>
    <cellStyle name="Ausgabe 2 14" xfId="17658" hidden="1"/>
    <cellStyle name="Ausgabe 2 14" xfId="17674" hidden="1"/>
    <cellStyle name="Ausgabe 2 14" xfId="17709" hidden="1"/>
    <cellStyle name="Ausgabe 2 14" xfId="17558" hidden="1"/>
    <cellStyle name="Ausgabe 2 14" xfId="17758" hidden="1"/>
    <cellStyle name="Ausgabe 2 14" xfId="17805" hidden="1"/>
    <cellStyle name="Ausgabe 2 14" xfId="17821" hidden="1"/>
    <cellStyle name="Ausgabe 2 14" xfId="17856" hidden="1"/>
    <cellStyle name="Ausgabe 2 14" xfId="17381" hidden="1"/>
    <cellStyle name="Ausgabe 2 14" xfId="17899" hidden="1"/>
    <cellStyle name="Ausgabe 2 14" xfId="17946" hidden="1"/>
    <cellStyle name="Ausgabe 2 14" xfId="17962" hidden="1"/>
    <cellStyle name="Ausgabe 2 14" xfId="17997" hidden="1"/>
    <cellStyle name="Ausgabe 2 14" xfId="18032" hidden="1"/>
    <cellStyle name="Ausgabe 2 14" xfId="18116" hidden="1"/>
    <cellStyle name="Ausgabe 2 14" xfId="18163" hidden="1"/>
    <cellStyle name="Ausgabe 2 14" xfId="18179" hidden="1"/>
    <cellStyle name="Ausgabe 2 14" xfId="18214" hidden="1"/>
    <cellStyle name="Ausgabe 2 14" xfId="18264" hidden="1"/>
    <cellStyle name="Ausgabe 2 14" xfId="18408" hidden="1"/>
    <cellStyle name="Ausgabe 2 14" xfId="18455" hidden="1"/>
    <cellStyle name="Ausgabe 2 14" xfId="18471" hidden="1"/>
    <cellStyle name="Ausgabe 2 14" xfId="18506" hidden="1"/>
    <cellStyle name="Ausgabe 2 14" xfId="18378" hidden="1"/>
    <cellStyle name="Ausgabe 2 14" xfId="18550" hidden="1"/>
    <cellStyle name="Ausgabe 2 14" xfId="18597" hidden="1"/>
    <cellStyle name="Ausgabe 2 14" xfId="18613" hidden="1"/>
    <cellStyle name="Ausgabe 2 14" xfId="18648" hidden="1"/>
    <cellStyle name="Ausgabe 2 14" xfId="18881" hidden="1"/>
    <cellStyle name="Ausgabe 2 14" xfId="19048" hidden="1"/>
    <cellStyle name="Ausgabe 2 14" xfId="19095" hidden="1"/>
    <cellStyle name="Ausgabe 2 14" xfId="19111" hidden="1"/>
    <cellStyle name="Ausgabe 2 14" xfId="19146" hidden="1"/>
    <cellStyle name="Ausgabe 2 14" xfId="19220" hidden="1"/>
    <cellStyle name="Ausgabe 2 14" xfId="19418" hidden="1"/>
    <cellStyle name="Ausgabe 2 14" xfId="19465" hidden="1"/>
    <cellStyle name="Ausgabe 2 14" xfId="19481" hidden="1"/>
    <cellStyle name="Ausgabe 2 14" xfId="19516" hidden="1"/>
    <cellStyle name="Ausgabe 2 14" xfId="19365" hidden="1"/>
    <cellStyle name="Ausgabe 2 14" xfId="19565" hidden="1"/>
    <cellStyle name="Ausgabe 2 14" xfId="19612" hidden="1"/>
    <cellStyle name="Ausgabe 2 14" xfId="19628" hidden="1"/>
    <cellStyle name="Ausgabe 2 14" xfId="19663" hidden="1"/>
    <cellStyle name="Ausgabe 2 14" xfId="19188" hidden="1"/>
    <cellStyle name="Ausgabe 2 14" xfId="19706" hidden="1"/>
    <cellStyle name="Ausgabe 2 14" xfId="19753" hidden="1"/>
    <cellStyle name="Ausgabe 2 14" xfId="19769" hidden="1"/>
    <cellStyle name="Ausgabe 2 14" xfId="19804" hidden="1"/>
    <cellStyle name="Ausgabe 2 14" xfId="19839" hidden="1"/>
    <cellStyle name="Ausgabe 2 14" xfId="19923" hidden="1"/>
    <cellStyle name="Ausgabe 2 14" xfId="19970" hidden="1"/>
    <cellStyle name="Ausgabe 2 14" xfId="19986" hidden="1"/>
    <cellStyle name="Ausgabe 2 14" xfId="20021" hidden="1"/>
    <cellStyle name="Ausgabe 2 14" xfId="20071" hidden="1"/>
    <cellStyle name="Ausgabe 2 14" xfId="20215" hidden="1"/>
    <cellStyle name="Ausgabe 2 14" xfId="20262" hidden="1"/>
    <cellStyle name="Ausgabe 2 14" xfId="20278" hidden="1"/>
    <cellStyle name="Ausgabe 2 14" xfId="20313" hidden="1"/>
    <cellStyle name="Ausgabe 2 14" xfId="20185" hidden="1"/>
    <cellStyle name="Ausgabe 2 14" xfId="20357" hidden="1"/>
    <cellStyle name="Ausgabe 2 14" xfId="20404" hidden="1"/>
    <cellStyle name="Ausgabe 2 14" xfId="20420" hidden="1"/>
    <cellStyle name="Ausgabe 2 14" xfId="20455" hidden="1"/>
    <cellStyle name="Ausgabe 2 14" xfId="20490" hidden="1"/>
    <cellStyle name="Ausgabe 2 14" xfId="20574" hidden="1"/>
    <cellStyle name="Ausgabe 2 14" xfId="20621" hidden="1"/>
    <cellStyle name="Ausgabe 2 14" xfId="20637" hidden="1"/>
    <cellStyle name="Ausgabe 2 14" xfId="20672" hidden="1"/>
    <cellStyle name="Ausgabe 2 14" xfId="20727" hidden="1"/>
    <cellStyle name="Ausgabe 2 14" xfId="20965" hidden="1"/>
    <cellStyle name="Ausgabe 2 14" xfId="21012" hidden="1"/>
    <cellStyle name="Ausgabe 2 14" xfId="21028" hidden="1"/>
    <cellStyle name="Ausgabe 2 14" xfId="21063" hidden="1"/>
    <cellStyle name="Ausgabe 2 14" xfId="21130" hidden="1"/>
    <cellStyle name="Ausgabe 2 14" xfId="21274" hidden="1"/>
    <cellStyle name="Ausgabe 2 14" xfId="21321" hidden="1"/>
    <cellStyle name="Ausgabe 2 14" xfId="21337" hidden="1"/>
    <cellStyle name="Ausgabe 2 14" xfId="21372" hidden="1"/>
    <cellStyle name="Ausgabe 2 14" xfId="21244" hidden="1"/>
    <cellStyle name="Ausgabe 2 14" xfId="21418" hidden="1"/>
    <cellStyle name="Ausgabe 2 14" xfId="21465" hidden="1"/>
    <cellStyle name="Ausgabe 2 14" xfId="21481" hidden="1"/>
    <cellStyle name="Ausgabe 2 14" xfId="21516" hidden="1"/>
    <cellStyle name="Ausgabe 2 14" xfId="20948" hidden="1"/>
    <cellStyle name="Ausgabe 2 14" xfId="21575" hidden="1"/>
    <cellStyle name="Ausgabe 2 14" xfId="21622" hidden="1"/>
    <cellStyle name="Ausgabe 2 14" xfId="21638" hidden="1"/>
    <cellStyle name="Ausgabe 2 14" xfId="21673" hidden="1"/>
    <cellStyle name="Ausgabe 2 14" xfId="21746" hidden="1"/>
    <cellStyle name="Ausgabe 2 14" xfId="21945" hidden="1"/>
    <cellStyle name="Ausgabe 2 14" xfId="21992" hidden="1"/>
    <cellStyle name="Ausgabe 2 14" xfId="22008" hidden="1"/>
    <cellStyle name="Ausgabe 2 14" xfId="22043" hidden="1"/>
    <cellStyle name="Ausgabe 2 14" xfId="21891" hidden="1"/>
    <cellStyle name="Ausgabe 2 14" xfId="22094" hidden="1"/>
    <cellStyle name="Ausgabe 2 14" xfId="22141" hidden="1"/>
    <cellStyle name="Ausgabe 2 14" xfId="22157" hidden="1"/>
    <cellStyle name="Ausgabe 2 14" xfId="22192" hidden="1"/>
    <cellStyle name="Ausgabe 2 14" xfId="21714" hidden="1"/>
    <cellStyle name="Ausgabe 2 14" xfId="22237" hidden="1"/>
    <cellStyle name="Ausgabe 2 14" xfId="22284" hidden="1"/>
    <cellStyle name="Ausgabe 2 14" xfId="22300" hidden="1"/>
    <cellStyle name="Ausgabe 2 14" xfId="22335" hidden="1"/>
    <cellStyle name="Ausgabe 2 14" xfId="22372" hidden="1"/>
    <cellStyle name="Ausgabe 2 14" xfId="22456" hidden="1"/>
    <cellStyle name="Ausgabe 2 14" xfId="22503" hidden="1"/>
    <cellStyle name="Ausgabe 2 14" xfId="22519" hidden="1"/>
    <cellStyle name="Ausgabe 2 14" xfId="22554" hidden="1"/>
    <cellStyle name="Ausgabe 2 14" xfId="22604" hidden="1"/>
    <cellStyle name="Ausgabe 2 14" xfId="22748" hidden="1"/>
    <cellStyle name="Ausgabe 2 14" xfId="22795" hidden="1"/>
    <cellStyle name="Ausgabe 2 14" xfId="22811" hidden="1"/>
    <cellStyle name="Ausgabe 2 14" xfId="22846" hidden="1"/>
    <cellStyle name="Ausgabe 2 14" xfId="22718" hidden="1"/>
    <cellStyle name="Ausgabe 2 14" xfId="22890" hidden="1"/>
    <cellStyle name="Ausgabe 2 14" xfId="22937" hidden="1"/>
    <cellStyle name="Ausgabe 2 14" xfId="22953" hidden="1"/>
    <cellStyle name="Ausgabe 2 14" xfId="22988" hidden="1"/>
    <cellStyle name="Ausgabe 2 14" xfId="21552" hidden="1"/>
    <cellStyle name="Ausgabe 2 14" xfId="23030" hidden="1"/>
    <cellStyle name="Ausgabe 2 14" xfId="23077" hidden="1"/>
    <cellStyle name="Ausgabe 2 14" xfId="23093" hidden="1"/>
    <cellStyle name="Ausgabe 2 14" xfId="23128" hidden="1"/>
    <cellStyle name="Ausgabe 2 14" xfId="23199" hidden="1"/>
    <cellStyle name="Ausgabe 2 14" xfId="23397" hidden="1"/>
    <cellStyle name="Ausgabe 2 14" xfId="23444" hidden="1"/>
    <cellStyle name="Ausgabe 2 14" xfId="23460" hidden="1"/>
    <cellStyle name="Ausgabe 2 14" xfId="23495" hidden="1"/>
    <cellStyle name="Ausgabe 2 14" xfId="23344" hidden="1"/>
    <cellStyle name="Ausgabe 2 14" xfId="23546" hidden="1"/>
    <cellStyle name="Ausgabe 2 14" xfId="23593" hidden="1"/>
    <cellStyle name="Ausgabe 2 14" xfId="23609" hidden="1"/>
    <cellStyle name="Ausgabe 2 14" xfId="23644" hidden="1"/>
    <cellStyle name="Ausgabe 2 14" xfId="23167" hidden="1"/>
    <cellStyle name="Ausgabe 2 14" xfId="23689" hidden="1"/>
    <cellStyle name="Ausgabe 2 14" xfId="23736" hidden="1"/>
    <cellStyle name="Ausgabe 2 14" xfId="23752" hidden="1"/>
    <cellStyle name="Ausgabe 2 14" xfId="23787" hidden="1"/>
    <cellStyle name="Ausgabe 2 14" xfId="23823" hidden="1"/>
    <cellStyle name="Ausgabe 2 14" xfId="23907" hidden="1"/>
    <cellStyle name="Ausgabe 2 14" xfId="23954" hidden="1"/>
    <cellStyle name="Ausgabe 2 14" xfId="23970" hidden="1"/>
    <cellStyle name="Ausgabe 2 14" xfId="24005" hidden="1"/>
    <cellStyle name="Ausgabe 2 14" xfId="24055" hidden="1"/>
    <cellStyle name="Ausgabe 2 14" xfId="24199" hidden="1"/>
    <cellStyle name="Ausgabe 2 14" xfId="24246" hidden="1"/>
    <cellStyle name="Ausgabe 2 14" xfId="24262" hidden="1"/>
    <cellStyle name="Ausgabe 2 14" xfId="24297" hidden="1"/>
    <cellStyle name="Ausgabe 2 14" xfId="24169" hidden="1"/>
    <cellStyle name="Ausgabe 2 14" xfId="24341" hidden="1"/>
    <cellStyle name="Ausgabe 2 14" xfId="24388" hidden="1"/>
    <cellStyle name="Ausgabe 2 14" xfId="24404" hidden="1"/>
    <cellStyle name="Ausgabe 2 14" xfId="24439" hidden="1"/>
    <cellStyle name="Ausgabe 2 14" xfId="20938" hidden="1"/>
    <cellStyle name="Ausgabe 2 14" xfId="24481" hidden="1"/>
    <cellStyle name="Ausgabe 2 14" xfId="24528" hidden="1"/>
    <cellStyle name="Ausgabe 2 14" xfId="24544" hidden="1"/>
    <cellStyle name="Ausgabe 2 14" xfId="24579" hidden="1"/>
    <cellStyle name="Ausgabe 2 14" xfId="24646" hidden="1"/>
    <cellStyle name="Ausgabe 2 14" xfId="24844" hidden="1"/>
    <cellStyle name="Ausgabe 2 14" xfId="24891" hidden="1"/>
    <cellStyle name="Ausgabe 2 14" xfId="24907" hidden="1"/>
    <cellStyle name="Ausgabe 2 14" xfId="24942" hidden="1"/>
    <cellStyle name="Ausgabe 2 14" xfId="24791" hidden="1"/>
    <cellStyle name="Ausgabe 2 14" xfId="24991" hidden="1"/>
    <cellStyle name="Ausgabe 2 14" xfId="25038" hidden="1"/>
    <cellStyle name="Ausgabe 2 14" xfId="25054" hidden="1"/>
    <cellStyle name="Ausgabe 2 14" xfId="25089" hidden="1"/>
    <cellStyle name="Ausgabe 2 14" xfId="24614" hidden="1"/>
    <cellStyle name="Ausgabe 2 14" xfId="25132" hidden="1"/>
    <cellStyle name="Ausgabe 2 14" xfId="25179" hidden="1"/>
    <cellStyle name="Ausgabe 2 14" xfId="25195" hidden="1"/>
    <cellStyle name="Ausgabe 2 14" xfId="25230" hidden="1"/>
    <cellStyle name="Ausgabe 2 14" xfId="25265" hidden="1"/>
    <cellStyle name="Ausgabe 2 14" xfId="25349" hidden="1"/>
    <cellStyle name="Ausgabe 2 14" xfId="25396" hidden="1"/>
    <cellStyle name="Ausgabe 2 14" xfId="25412" hidden="1"/>
    <cellStyle name="Ausgabe 2 14" xfId="25447" hidden="1"/>
    <cellStyle name="Ausgabe 2 14" xfId="25497" hidden="1"/>
    <cellStyle name="Ausgabe 2 14" xfId="25641" hidden="1"/>
    <cellStyle name="Ausgabe 2 14" xfId="25688" hidden="1"/>
    <cellStyle name="Ausgabe 2 14" xfId="25704" hidden="1"/>
    <cellStyle name="Ausgabe 2 14" xfId="25739" hidden="1"/>
    <cellStyle name="Ausgabe 2 14" xfId="25611" hidden="1"/>
    <cellStyle name="Ausgabe 2 14" xfId="25783" hidden="1"/>
    <cellStyle name="Ausgabe 2 14" xfId="25830" hidden="1"/>
    <cellStyle name="Ausgabe 2 14" xfId="25846" hidden="1"/>
    <cellStyle name="Ausgabe 2 14" xfId="25881" hidden="1"/>
    <cellStyle name="Ausgabe 2 14" xfId="25918" hidden="1"/>
    <cellStyle name="Ausgabe 2 14" xfId="26076" hidden="1"/>
    <cellStyle name="Ausgabe 2 14" xfId="26123" hidden="1"/>
    <cellStyle name="Ausgabe 2 14" xfId="26139" hidden="1"/>
    <cellStyle name="Ausgabe 2 14" xfId="26174" hidden="1"/>
    <cellStyle name="Ausgabe 2 14" xfId="26242" hidden="1"/>
    <cellStyle name="Ausgabe 2 14" xfId="26440" hidden="1"/>
    <cellStyle name="Ausgabe 2 14" xfId="26487" hidden="1"/>
    <cellStyle name="Ausgabe 2 14" xfId="26503" hidden="1"/>
    <cellStyle name="Ausgabe 2 14" xfId="26538" hidden="1"/>
    <cellStyle name="Ausgabe 2 14" xfId="26387" hidden="1"/>
    <cellStyle name="Ausgabe 2 14" xfId="26587" hidden="1"/>
    <cellStyle name="Ausgabe 2 14" xfId="26634" hidden="1"/>
    <cellStyle name="Ausgabe 2 14" xfId="26650" hidden="1"/>
    <cellStyle name="Ausgabe 2 14" xfId="26685" hidden="1"/>
    <cellStyle name="Ausgabe 2 14" xfId="26210" hidden="1"/>
    <cellStyle name="Ausgabe 2 14" xfId="26728" hidden="1"/>
    <cellStyle name="Ausgabe 2 14" xfId="26775" hidden="1"/>
    <cellStyle name="Ausgabe 2 14" xfId="26791" hidden="1"/>
    <cellStyle name="Ausgabe 2 14" xfId="26826" hidden="1"/>
    <cellStyle name="Ausgabe 2 14" xfId="26861" hidden="1"/>
    <cellStyle name="Ausgabe 2 14" xfId="26945" hidden="1"/>
    <cellStyle name="Ausgabe 2 14" xfId="26992" hidden="1"/>
    <cellStyle name="Ausgabe 2 14" xfId="27008" hidden="1"/>
    <cellStyle name="Ausgabe 2 14" xfId="27043" hidden="1"/>
    <cellStyle name="Ausgabe 2 14" xfId="27093" hidden="1"/>
    <cellStyle name="Ausgabe 2 14" xfId="27237" hidden="1"/>
    <cellStyle name="Ausgabe 2 14" xfId="27284" hidden="1"/>
    <cellStyle name="Ausgabe 2 14" xfId="27300" hidden="1"/>
    <cellStyle name="Ausgabe 2 14" xfId="27335" hidden="1"/>
    <cellStyle name="Ausgabe 2 14" xfId="27207" hidden="1"/>
    <cellStyle name="Ausgabe 2 14" xfId="27379" hidden="1"/>
    <cellStyle name="Ausgabe 2 14" xfId="27426" hidden="1"/>
    <cellStyle name="Ausgabe 2 14" xfId="27442" hidden="1"/>
    <cellStyle name="Ausgabe 2 14" xfId="27477" hidden="1"/>
    <cellStyle name="Ausgabe 2 14" xfId="26060" hidden="1"/>
    <cellStyle name="Ausgabe 2 14" xfId="27519" hidden="1"/>
    <cellStyle name="Ausgabe 2 14" xfId="27566" hidden="1"/>
    <cellStyle name="Ausgabe 2 14" xfId="27582" hidden="1"/>
    <cellStyle name="Ausgabe 2 14" xfId="27617" hidden="1"/>
    <cellStyle name="Ausgabe 2 14" xfId="27684" hidden="1"/>
    <cellStyle name="Ausgabe 2 14" xfId="27882" hidden="1"/>
    <cellStyle name="Ausgabe 2 14" xfId="27929" hidden="1"/>
    <cellStyle name="Ausgabe 2 14" xfId="27945" hidden="1"/>
    <cellStyle name="Ausgabe 2 14" xfId="27980" hidden="1"/>
    <cellStyle name="Ausgabe 2 14" xfId="27829" hidden="1"/>
    <cellStyle name="Ausgabe 2 14" xfId="28029" hidden="1"/>
    <cellStyle name="Ausgabe 2 14" xfId="28076" hidden="1"/>
    <cellStyle name="Ausgabe 2 14" xfId="28092" hidden="1"/>
    <cellStyle name="Ausgabe 2 14" xfId="28127" hidden="1"/>
    <cellStyle name="Ausgabe 2 14" xfId="27652" hidden="1"/>
    <cellStyle name="Ausgabe 2 14" xfId="28170" hidden="1"/>
    <cellStyle name="Ausgabe 2 14" xfId="28217" hidden="1"/>
    <cellStyle name="Ausgabe 2 14" xfId="28233" hidden="1"/>
    <cellStyle name="Ausgabe 2 14" xfId="28268" hidden="1"/>
    <cellStyle name="Ausgabe 2 14" xfId="28303" hidden="1"/>
    <cellStyle name="Ausgabe 2 14" xfId="28387" hidden="1"/>
    <cellStyle name="Ausgabe 2 14" xfId="28434" hidden="1"/>
    <cellStyle name="Ausgabe 2 14" xfId="28450" hidden="1"/>
    <cellStyle name="Ausgabe 2 14" xfId="28485" hidden="1"/>
    <cellStyle name="Ausgabe 2 14" xfId="28535" hidden="1"/>
    <cellStyle name="Ausgabe 2 14" xfId="28679" hidden="1"/>
    <cellStyle name="Ausgabe 2 14" xfId="28726" hidden="1"/>
    <cellStyle name="Ausgabe 2 14" xfId="28742" hidden="1"/>
    <cellStyle name="Ausgabe 2 14" xfId="28777" hidden="1"/>
    <cellStyle name="Ausgabe 2 14" xfId="28649" hidden="1"/>
    <cellStyle name="Ausgabe 2 14" xfId="28821" hidden="1"/>
    <cellStyle name="Ausgabe 2 14" xfId="28868" hidden="1"/>
    <cellStyle name="Ausgabe 2 14" xfId="28884" hidden="1"/>
    <cellStyle name="Ausgabe 2 14" xfId="28919" hidden="1"/>
    <cellStyle name="Ausgabe 2 14" xfId="28955" hidden="1"/>
    <cellStyle name="Ausgabe 2 14" xfId="29039" hidden="1"/>
    <cellStyle name="Ausgabe 2 14" xfId="29086" hidden="1"/>
    <cellStyle name="Ausgabe 2 14" xfId="29102" hidden="1"/>
    <cellStyle name="Ausgabe 2 14" xfId="29137" hidden="1"/>
    <cellStyle name="Ausgabe 2 14" xfId="29204" hidden="1"/>
    <cellStyle name="Ausgabe 2 14" xfId="29402" hidden="1"/>
    <cellStyle name="Ausgabe 2 14" xfId="29449" hidden="1"/>
    <cellStyle name="Ausgabe 2 14" xfId="29465" hidden="1"/>
    <cellStyle name="Ausgabe 2 14" xfId="29500" hidden="1"/>
    <cellStyle name="Ausgabe 2 14" xfId="29349" hidden="1"/>
    <cellStyle name="Ausgabe 2 14" xfId="29549" hidden="1"/>
    <cellStyle name="Ausgabe 2 14" xfId="29596" hidden="1"/>
    <cellStyle name="Ausgabe 2 14" xfId="29612" hidden="1"/>
    <cellStyle name="Ausgabe 2 14" xfId="29647" hidden="1"/>
    <cellStyle name="Ausgabe 2 14" xfId="29172" hidden="1"/>
    <cellStyle name="Ausgabe 2 14" xfId="29690" hidden="1"/>
    <cellStyle name="Ausgabe 2 14" xfId="29737" hidden="1"/>
    <cellStyle name="Ausgabe 2 14" xfId="29753" hidden="1"/>
    <cellStyle name="Ausgabe 2 14" xfId="29788" hidden="1"/>
    <cellStyle name="Ausgabe 2 14" xfId="29823" hidden="1"/>
    <cellStyle name="Ausgabe 2 14" xfId="29907" hidden="1"/>
    <cellStyle name="Ausgabe 2 14" xfId="29954" hidden="1"/>
    <cellStyle name="Ausgabe 2 14" xfId="29970" hidden="1"/>
    <cellStyle name="Ausgabe 2 14" xfId="30005" hidden="1"/>
    <cellStyle name="Ausgabe 2 14" xfId="30055" hidden="1"/>
    <cellStyle name="Ausgabe 2 14" xfId="30199" hidden="1"/>
    <cellStyle name="Ausgabe 2 14" xfId="30246" hidden="1"/>
    <cellStyle name="Ausgabe 2 14" xfId="30262" hidden="1"/>
    <cellStyle name="Ausgabe 2 14" xfId="30297" hidden="1"/>
    <cellStyle name="Ausgabe 2 14" xfId="30169" hidden="1"/>
    <cellStyle name="Ausgabe 2 14" xfId="30341" hidden="1"/>
    <cellStyle name="Ausgabe 2 14" xfId="30388" hidden="1"/>
    <cellStyle name="Ausgabe 2 14" xfId="30404" hidden="1"/>
    <cellStyle name="Ausgabe 2 14" xfId="30439" hidden="1"/>
    <cellStyle name="Ausgabe 2 14" xfId="30474" hidden="1"/>
    <cellStyle name="Ausgabe 2 14" xfId="30558" hidden="1"/>
    <cellStyle name="Ausgabe 2 14" xfId="30605" hidden="1"/>
    <cellStyle name="Ausgabe 2 14" xfId="30621" hidden="1"/>
    <cellStyle name="Ausgabe 2 14" xfId="30656" hidden="1"/>
    <cellStyle name="Ausgabe 2 14" xfId="30711" hidden="1"/>
    <cellStyle name="Ausgabe 2 14" xfId="30949" hidden="1"/>
    <cellStyle name="Ausgabe 2 14" xfId="30996" hidden="1"/>
    <cellStyle name="Ausgabe 2 14" xfId="31012" hidden="1"/>
    <cellStyle name="Ausgabe 2 14" xfId="31047" hidden="1"/>
    <cellStyle name="Ausgabe 2 14" xfId="31114" hidden="1"/>
    <cellStyle name="Ausgabe 2 14" xfId="31258" hidden="1"/>
    <cellStyle name="Ausgabe 2 14" xfId="31305" hidden="1"/>
    <cellStyle name="Ausgabe 2 14" xfId="31321" hidden="1"/>
    <cellStyle name="Ausgabe 2 14" xfId="31356" hidden="1"/>
    <cellStyle name="Ausgabe 2 14" xfId="31228" hidden="1"/>
    <cellStyle name="Ausgabe 2 14" xfId="31402" hidden="1"/>
    <cellStyle name="Ausgabe 2 14" xfId="31449" hidden="1"/>
    <cellStyle name="Ausgabe 2 14" xfId="31465" hidden="1"/>
    <cellStyle name="Ausgabe 2 14" xfId="31500" hidden="1"/>
    <cellStyle name="Ausgabe 2 14" xfId="30932" hidden="1"/>
    <cellStyle name="Ausgabe 2 14" xfId="31559" hidden="1"/>
    <cellStyle name="Ausgabe 2 14" xfId="31606" hidden="1"/>
    <cellStyle name="Ausgabe 2 14" xfId="31622" hidden="1"/>
    <cellStyle name="Ausgabe 2 14" xfId="31657" hidden="1"/>
    <cellStyle name="Ausgabe 2 14" xfId="31730" hidden="1"/>
    <cellStyle name="Ausgabe 2 14" xfId="31929" hidden="1"/>
    <cellStyle name="Ausgabe 2 14" xfId="31976" hidden="1"/>
    <cellStyle name="Ausgabe 2 14" xfId="31992" hidden="1"/>
    <cellStyle name="Ausgabe 2 14" xfId="32027" hidden="1"/>
    <cellStyle name="Ausgabe 2 14" xfId="31875" hidden="1"/>
    <cellStyle name="Ausgabe 2 14" xfId="32078" hidden="1"/>
    <cellStyle name="Ausgabe 2 14" xfId="32125" hidden="1"/>
    <cellStyle name="Ausgabe 2 14" xfId="32141" hidden="1"/>
    <cellStyle name="Ausgabe 2 14" xfId="32176" hidden="1"/>
    <cellStyle name="Ausgabe 2 14" xfId="31698" hidden="1"/>
    <cellStyle name="Ausgabe 2 14" xfId="32221" hidden="1"/>
    <cellStyle name="Ausgabe 2 14" xfId="32268" hidden="1"/>
    <cellStyle name="Ausgabe 2 14" xfId="32284" hidden="1"/>
    <cellStyle name="Ausgabe 2 14" xfId="32319" hidden="1"/>
    <cellStyle name="Ausgabe 2 14" xfId="32356" hidden="1"/>
    <cellStyle name="Ausgabe 2 14" xfId="32440" hidden="1"/>
    <cellStyle name="Ausgabe 2 14" xfId="32487" hidden="1"/>
    <cellStyle name="Ausgabe 2 14" xfId="32503" hidden="1"/>
    <cellStyle name="Ausgabe 2 14" xfId="32538" hidden="1"/>
    <cellStyle name="Ausgabe 2 14" xfId="32588" hidden="1"/>
    <cellStyle name="Ausgabe 2 14" xfId="32732" hidden="1"/>
    <cellStyle name="Ausgabe 2 14" xfId="32779" hidden="1"/>
    <cellStyle name="Ausgabe 2 14" xfId="32795" hidden="1"/>
    <cellStyle name="Ausgabe 2 14" xfId="32830" hidden="1"/>
    <cellStyle name="Ausgabe 2 14" xfId="32702" hidden="1"/>
    <cellStyle name="Ausgabe 2 14" xfId="32874" hidden="1"/>
    <cellStyle name="Ausgabe 2 14" xfId="32921" hidden="1"/>
    <cellStyle name="Ausgabe 2 14" xfId="32937" hidden="1"/>
    <cellStyle name="Ausgabe 2 14" xfId="32972" hidden="1"/>
    <cellStyle name="Ausgabe 2 14" xfId="31536" hidden="1"/>
    <cellStyle name="Ausgabe 2 14" xfId="33014" hidden="1"/>
    <cellStyle name="Ausgabe 2 14" xfId="33061" hidden="1"/>
    <cellStyle name="Ausgabe 2 14" xfId="33077" hidden="1"/>
    <cellStyle name="Ausgabe 2 14" xfId="33112" hidden="1"/>
    <cellStyle name="Ausgabe 2 14" xfId="33182" hidden="1"/>
    <cellStyle name="Ausgabe 2 14" xfId="33380" hidden="1"/>
    <cellStyle name="Ausgabe 2 14" xfId="33427" hidden="1"/>
    <cellStyle name="Ausgabe 2 14" xfId="33443" hidden="1"/>
    <cellStyle name="Ausgabe 2 14" xfId="33478" hidden="1"/>
    <cellStyle name="Ausgabe 2 14" xfId="33327" hidden="1"/>
    <cellStyle name="Ausgabe 2 14" xfId="33529" hidden="1"/>
    <cellStyle name="Ausgabe 2 14" xfId="33576" hidden="1"/>
    <cellStyle name="Ausgabe 2 14" xfId="33592" hidden="1"/>
    <cellStyle name="Ausgabe 2 14" xfId="33627" hidden="1"/>
    <cellStyle name="Ausgabe 2 14" xfId="33150" hidden="1"/>
    <cellStyle name="Ausgabe 2 14" xfId="33672" hidden="1"/>
    <cellStyle name="Ausgabe 2 14" xfId="33719" hidden="1"/>
    <cellStyle name="Ausgabe 2 14" xfId="33735" hidden="1"/>
    <cellStyle name="Ausgabe 2 14" xfId="33770" hidden="1"/>
    <cellStyle name="Ausgabe 2 14" xfId="33806" hidden="1"/>
    <cellStyle name="Ausgabe 2 14" xfId="33890" hidden="1"/>
    <cellStyle name="Ausgabe 2 14" xfId="33937" hidden="1"/>
    <cellStyle name="Ausgabe 2 14" xfId="33953" hidden="1"/>
    <cellStyle name="Ausgabe 2 14" xfId="33988" hidden="1"/>
    <cellStyle name="Ausgabe 2 14" xfId="34038" hidden="1"/>
    <cellStyle name="Ausgabe 2 14" xfId="34182" hidden="1"/>
    <cellStyle name="Ausgabe 2 14" xfId="34229" hidden="1"/>
    <cellStyle name="Ausgabe 2 14" xfId="34245" hidden="1"/>
    <cellStyle name="Ausgabe 2 14" xfId="34280" hidden="1"/>
    <cellStyle name="Ausgabe 2 14" xfId="34152" hidden="1"/>
    <cellStyle name="Ausgabe 2 14" xfId="34324" hidden="1"/>
    <cellStyle name="Ausgabe 2 14" xfId="34371" hidden="1"/>
    <cellStyle name="Ausgabe 2 14" xfId="34387" hidden="1"/>
    <cellStyle name="Ausgabe 2 14" xfId="34422" hidden="1"/>
    <cellStyle name="Ausgabe 2 14" xfId="30922" hidden="1"/>
    <cellStyle name="Ausgabe 2 14" xfId="34464" hidden="1"/>
    <cellStyle name="Ausgabe 2 14" xfId="34511" hidden="1"/>
    <cellStyle name="Ausgabe 2 14" xfId="34527" hidden="1"/>
    <cellStyle name="Ausgabe 2 14" xfId="34562" hidden="1"/>
    <cellStyle name="Ausgabe 2 14" xfId="34629" hidden="1"/>
    <cellStyle name="Ausgabe 2 14" xfId="34827" hidden="1"/>
    <cellStyle name="Ausgabe 2 14" xfId="34874" hidden="1"/>
    <cellStyle name="Ausgabe 2 14" xfId="34890" hidden="1"/>
    <cellStyle name="Ausgabe 2 14" xfId="34925" hidden="1"/>
    <cellStyle name="Ausgabe 2 14" xfId="34774" hidden="1"/>
    <cellStyle name="Ausgabe 2 14" xfId="34974" hidden="1"/>
    <cellStyle name="Ausgabe 2 14" xfId="35021" hidden="1"/>
    <cellStyle name="Ausgabe 2 14" xfId="35037" hidden="1"/>
    <cellStyle name="Ausgabe 2 14" xfId="35072" hidden="1"/>
    <cellStyle name="Ausgabe 2 14" xfId="34597" hidden="1"/>
    <cellStyle name="Ausgabe 2 14" xfId="35115" hidden="1"/>
    <cellStyle name="Ausgabe 2 14" xfId="35162" hidden="1"/>
    <cellStyle name="Ausgabe 2 14" xfId="35178" hidden="1"/>
    <cellStyle name="Ausgabe 2 14" xfId="35213" hidden="1"/>
    <cellStyle name="Ausgabe 2 14" xfId="35248" hidden="1"/>
    <cellStyle name="Ausgabe 2 14" xfId="35332" hidden="1"/>
    <cellStyle name="Ausgabe 2 14" xfId="35379" hidden="1"/>
    <cellStyle name="Ausgabe 2 14" xfId="35395" hidden="1"/>
    <cellStyle name="Ausgabe 2 14" xfId="35430" hidden="1"/>
    <cellStyle name="Ausgabe 2 14" xfId="35480" hidden="1"/>
    <cellStyle name="Ausgabe 2 14" xfId="35624" hidden="1"/>
    <cellStyle name="Ausgabe 2 14" xfId="35671" hidden="1"/>
    <cellStyle name="Ausgabe 2 14" xfId="35687" hidden="1"/>
    <cellStyle name="Ausgabe 2 14" xfId="35722" hidden="1"/>
    <cellStyle name="Ausgabe 2 14" xfId="35594" hidden="1"/>
    <cellStyle name="Ausgabe 2 14" xfId="35766" hidden="1"/>
    <cellStyle name="Ausgabe 2 14" xfId="35813" hidden="1"/>
    <cellStyle name="Ausgabe 2 14" xfId="35829" hidden="1"/>
    <cellStyle name="Ausgabe 2 14" xfId="35864" hidden="1"/>
    <cellStyle name="Ausgabe 2 14" xfId="35901" hidden="1"/>
    <cellStyle name="Ausgabe 2 14" xfId="36059" hidden="1"/>
    <cellStyle name="Ausgabe 2 14" xfId="36106" hidden="1"/>
    <cellStyle name="Ausgabe 2 14" xfId="36122" hidden="1"/>
    <cellStyle name="Ausgabe 2 14" xfId="36157" hidden="1"/>
    <cellStyle name="Ausgabe 2 14" xfId="36225" hidden="1"/>
    <cellStyle name="Ausgabe 2 14" xfId="36423" hidden="1"/>
    <cellStyle name="Ausgabe 2 14" xfId="36470" hidden="1"/>
    <cellStyle name="Ausgabe 2 14" xfId="36486" hidden="1"/>
    <cellStyle name="Ausgabe 2 14" xfId="36521" hidden="1"/>
    <cellStyle name="Ausgabe 2 14" xfId="36370" hidden="1"/>
    <cellStyle name="Ausgabe 2 14" xfId="36570" hidden="1"/>
    <cellStyle name="Ausgabe 2 14" xfId="36617" hidden="1"/>
    <cellStyle name="Ausgabe 2 14" xfId="36633" hidden="1"/>
    <cellStyle name="Ausgabe 2 14" xfId="36668" hidden="1"/>
    <cellStyle name="Ausgabe 2 14" xfId="36193" hidden="1"/>
    <cellStyle name="Ausgabe 2 14" xfId="36711" hidden="1"/>
    <cellStyle name="Ausgabe 2 14" xfId="36758" hidden="1"/>
    <cellStyle name="Ausgabe 2 14" xfId="36774" hidden="1"/>
    <cellStyle name="Ausgabe 2 14" xfId="36809" hidden="1"/>
    <cellStyle name="Ausgabe 2 14" xfId="36844" hidden="1"/>
    <cellStyle name="Ausgabe 2 14" xfId="36928" hidden="1"/>
    <cellStyle name="Ausgabe 2 14" xfId="36975" hidden="1"/>
    <cellStyle name="Ausgabe 2 14" xfId="36991" hidden="1"/>
    <cellStyle name="Ausgabe 2 14" xfId="37026" hidden="1"/>
    <cellStyle name="Ausgabe 2 14" xfId="37076" hidden="1"/>
    <cellStyle name="Ausgabe 2 14" xfId="37220" hidden="1"/>
    <cellStyle name="Ausgabe 2 14" xfId="37267" hidden="1"/>
    <cellStyle name="Ausgabe 2 14" xfId="37283" hidden="1"/>
    <cellStyle name="Ausgabe 2 14" xfId="37318" hidden="1"/>
    <cellStyle name="Ausgabe 2 14" xfId="37190" hidden="1"/>
    <cellStyle name="Ausgabe 2 14" xfId="37362" hidden="1"/>
    <cellStyle name="Ausgabe 2 14" xfId="37409" hidden="1"/>
    <cellStyle name="Ausgabe 2 14" xfId="37425" hidden="1"/>
    <cellStyle name="Ausgabe 2 14" xfId="37460" hidden="1"/>
    <cellStyle name="Ausgabe 2 14" xfId="36043" hidden="1"/>
    <cellStyle name="Ausgabe 2 14" xfId="37502" hidden="1"/>
    <cellStyle name="Ausgabe 2 14" xfId="37549" hidden="1"/>
    <cellStyle name="Ausgabe 2 14" xfId="37565" hidden="1"/>
    <cellStyle name="Ausgabe 2 14" xfId="37600" hidden="1"/>
    <cellStyle name="Ausgabe 2 14" xfId="37667" hidden="1"/>
    <cellStyle name="Ausgabe 2 14" xfId="37865" hidden="1"/>
    <cellStyle name="Ausgabe 2 14" xfId="37912" hidden="1"/>
    <cellStyle name="Ausgabe 2 14" xfId="37928" hidden="1"/>
    <cellStyle name="Ausgabe 2 14" xfId="37963" hidden="1"/>
    <cellStyle name="Ausgabe 2 14" xfId="37812" hidden="1"/>
    <cellStyle name="Ausgabe 2 14" xfId="38012" hidden="1"/>
    <cellStyle name="Ausgabe 2 14" xfId="38059" hidden="1"/>
    <cellStyle name="Ausgabe 2 14" xfId="38075" hidden="1"/>
    <cellStyle name="Ausgabe 2 14" xfId="38110" hidden="1"/>
    <cellStyle name="Ausgabe 2 14" xfId="37635" hidden="1"/>
    <cellStyle name="Ausgabe 2 14" xfId="38153" hidden="1"/>
    <cellStyle name="Ausgabe 2 14" xfId="38200" hidden="1"/>
    <cellStyle name="Ausgabe 2 14" xfId="38216" hidden="1"/>
    <cellStyle name="Ausgabe 2 14" xfId="38251" hidden="1"/>
    <cellStyle name="Ausgabe 2 14" xfId="38286" hidden="1"/>
    <cellStyle name="Ausgabe 2 14" xfId="38370" hidden="1"/>
    <cellStyle name="Ausgabe 2 14" xfId="38417" hidden="1"/>
    <cellStyle name="Ausgabe 2 14" xfId="38433" hidden="1"/>
    <cellStyle name="Ausgabe 2 14" xfId="38468" hidden="1"/>
    <cellStyle name="Ausgabe 2 14" xfId="38518" hidden="1"/>
    <cellStyle name="Ausgabe 2 14" xfId="38662" hidden="1"/>
    <cellStyle name="Ausgabe 2 14" xfId="38709" hidden="1"/>
    <cellStyle name="Ausgabe 2 14" xfId="38725" hidden="1"/>
    <cellStyle name="Ausgabe 2 14" xfId="38760" hidden="1"/>
    <cellStyle name="Ausgabe 2 14" xfId="38632" hidden="1"/>
    <cellStyle name="Ausgabe 2 14" xfId="38804" hidden="1"/>
    <cellStyle name="Ausgabe 2 14" xfId="38851" hidden="1"/>
    <cellStyle name="Ausgabe 2 14" xfId="38867" hidden="1"/>
    <cellStyle name="Ausgabe 2 14" xfId="38902" hidden="1"/>
    <cellStyle name="Ausgabe 2 14" xfId="38938" hidden="1"/>
    <cellStyle name="Ausgabe 2 14" xfId="39042" hidden="1"/>
    <cellStyle name="Ausgabe 2 14" xfId="39089" hidden="1"/>
    <cellStyle name="Ausgabe 2 14" xfId="39105" hidden="1"/>
    <cellStyle name="Ausgabe 2 14" xfId="39140" hidden="1"/>
    <cellStyle name="Ausgabe 2 14" xfId="39207" hidden="1"/>
    <cellStyle name="Ausgabe 2 14" xfId="39405" hidden="1"/>
    <cellStyle name="Ausgabe 2 14" xfId="39452" hidden="1"/>
    <cellStyle name="Ausgabe 2 14" xfId="39468" hidden="1"/>
    <cellStyle name="Ausgabe 2 14" xfId="39503" hidden="1"/>
    <cellStyle name="Ausgabe 2 14" xfId="39352" hidden="1"/>
    <cellStyle name="Ausgabe 2 14" xfId="39552" hidden="1"/>
    <cellStyle name="Ausgabe 2 14" xfId="39599" hidden="1"/>
    <cellStyle name="Ausgabe 2 14" xfId="39615" hidden="1"/>
    <cellStyle name="Ausgabe 2 14" xfId="39650" hidden="1"/>
    <cellStyle name="Ausgabe 2 14" xfId="39175" hidden="1"/>
    <cellStyle name="Ausgabe 2 14" xfId="39693" hidden="1"/>
    <cellStyle name="Ausgabe 2 14" xfId="39740" hidden="1"/>
    <cellStyle name="Ausgabe 2 14" xfId="39756" hidden="1"/>
    <cellStyle name="Ausgabe 2 14" xfId="39791" hidden="1"/>
    <cellStyle name="Ausgabe 2 14" xfId="39826" hidden="1"/>
    <cellStyle name="Ausgabe 2 14" xfId="39910" hidden="1"/>
    <cellStyle name="Ausgabe 2 14" xfId="39957" hidden="1"/>
    <cellStyle name="Ausgabe 2 14" xfId="39973" hidden="1"/>
    <cellStyle name="Ausgabe 2 14" xfId="40008" hidden="1"/>
    <cellStyle name="Ausgabe 2 14" xfId="40058" hidden="1"/>
    <cellStyle name="Ausgabe 2 14" xfId="40202" hidden="1"/>
    <cellStyle name="Ausgabe 2 14" xfId="40249" hidden="1"/>
    <cellStyle name="Ausgabe 2 14" xfId="40265" hidden="1"/>
    <cellStyle name="Ausgabe 2 14" xfId="40300" hidden="1"/>
    <cellStyle name="Ausgabe 2 14" xfId="40172" hidden="1"/>
    <cellStyle name="Ausgabe 2 14" xfId="40344" hidden="1"/>
    <cellStyle name="Ausgabe 2 14" xfId="40391" hidden="1"/>
    <cellStyle name="Ausgabe 2 14" xfId="40407" hidden="1"/>
    <cellStyle name="Ausgabe 2 14" xfId="40442" hidden="1"/>
    <cellStyle name="Ausgabe 2 14" xfId="40477" hidden="1"/>
    <cellStyle name="Ausgabe 2 14" xfId="40561" hidden="1"/>
    <cellStyle name="Ausgabe 2 14" xfId="40608" hidden="1"/>
    <cellStyle name="Ausgabe 2 14" xfId="40624" hidden="1"/>
    <cellStyle name="Ausgabe 2 14" xfId="40659" hidden="1"/>
    <cellStyle name="Ausgabe 2 14" xfId="40714" hidden="1"/>
    <cellStyle name="Ausgabe 2 14" xfId="40952" hidden="1"/>
    <cellStyle name="Ausgabe 2 14" xfId="40999" hidden="1"/>
    <cellStyle name="Ausgabe 2 14" xfId="41015" hidden="1"/>
    <cellStyle name="Ausgabe 2 14" xfId="41050" hidden="1"/>
    <cellStyle name="Ausgabe 2 14" xfId="41117" hidden="1"/>
    <cellStyle name="Ausgabe 2 14" xfId="41261" hidden="1"/>
    <cellStyle name="Ausgabe 2 14" xfId="41308" hidden="1"/>
    <cellStyle name="Ausgabe 2 14" xfId="41324" hidden="1"/>
    <cellStyle name="Ausgabe 2 14" xfId="41359" hidden="1"/>
    <cellStyle name="Ausgabe 2 14" xfId="41231" hidden="1"/>
    <cellStyle name="Ausgabe 2 14" xfId="41405" hidden="1"/>
    <cellStyle name="Ausgabe 2 14" xfId="41452" hidden="1"/>
    <cellStyle name="Ausgabe 2 14" xfId="41468" hidden="1"/>
    <cellStyle name="Ausgabe 2 14" xfId="41503" hidden="1"/>
    <cellStyle name="Ausgabe 2 14" xfId="40935" hidden="1"/>
    <cellStyle name="Ausgabe 2 14" xfId="41562" hidden="1"/>
    <cellStyle name="Ausgabe 2 14" xfId="41609" hidden="1"/>
    <cellStyle name="Ausgabe 2 14" xfId="41625" hidden="1"/>
    <cellStyle name="Ausgabe 2 14" xfId="41660" hidden="1"/>
    <cellStyle name="Ausgabe 2 14" xfId="41733" hidden="1"/>
    <cellStyle name="Ausgabe 2 14" xfId="41932" hidden="1"/>
    <cellStyle name="Ausgabe 2 14" xfId="41979" hidden="1"/>
    <cellStyle name="Ausgabe 2 14" xfId="41995" hidden="1"/>
    <cellStyle name="Ausgabe 2 14" xfId="42030" hidden="1"/>
    <cellStyle name="Ausgabe 2 14" xfId="41878" hidden="1"/>
    <cellStyle name="Ausgabe 2 14" xfId="42081" hidden="1"/>
    <cellStyle name="Ausgabe 2 14" xfId="42128" hidden="1"/>
    <cellStyle name="Ausgabe 2 14" xfId="42144" hidden="1"/>
    <cellStyle name="Ausgabe 2 14" xfId="42179" hidden="1"/>
    <cellStyle name="Ausgabe 2 14" xfId="41701" hidden="1"/>
    <cellStyle name="Ausgabe 2 14" xfId="42224" hidden="1"/>
    <cellStyle name="Ausgabe 2 14" xfId="42271" hidden="1"/>
    <cellStyle name="Ausgabe 2 14" xfId="42287" hidden="1"/>
    <cellStyle name="Ausgabe 2 14" xfId="42322" hidden="1"/>
    <cellStyle name="Ausgabe 2 14" xfId="42359" hidden="1"/>
    <cellStyle name="Ausgabe 2 14" xfId="42443" hidden="1"/>
    <cellStyle name="Ausgabe 2 14" xfId="42490" hidden="1"/>
    <cellStyle name="Ausgabe 2 14" xfId="42506" hidden="1"/>
    <cellStyle name="Ausgabe 2 14" xfId="42541" hidden="1"/>
    <cellStyle name="Ausgabe 2 14" xfId="42591" hidden="1"/>
    <cellStyle name="Ausgabe 2 14" xfId="42735" hidden="1"/>
    <cellStyle name="Ausgabe 2 14" xfId="42782" hidden="1"/>
    <cellStyle name="Ausgabe 2 14" xfId="42798" hidden="1"/>
    <cellStyle name="Ausgabe 2 14" xfId="42833" hidden="1"/>
    <cellStyle name="Ausgabe 2 14" xfId="42705" hidden="1"/>
    <cellStyle name="Ausgabe 2 14" xfId="42877" hidden="1"/>
    <cellStyle name="Ausgabe 2 14" xfId="42924" hidden="1"/>
    <cellStyle name="Ausgabe 2 14" xfId="42940" hidden="1"/>
    <cellStyle name="Ausgabe 2 14" xfId="42975" hidden="1"/>
    <cellStyle name="Ausgabe 2 14" xfId="41539" hidden="1"/>
    <cellStyle name="Ausgabe 2 14" xfId="43017" hidden="1"/>
    <cellStyle name="Ausgabe 2 14" xfId="43064" hidden="1"/>
    <cellStyle name="Ausgabe 2 14" xfId="43080" hidden="1"/>
    <cellStyle name="Ausgabe 2 14" xfId="43115" hidden="1"/>
    <cellStyle name="Ausgabe 2 14" xfId="43185" hidden="1"/>
    <cellStyle name="Ausgabe 2 14" xfId="43383" hidden="1"/>
    <cellStyle name="Ausgabe 2 14" xfId="43430" hidden="1"/>
    <cellStyle name="Ausgabe 2 14" xfId="43446" hidden="1"/>
    <cellStyle name="Ausgabe 2 14" xfId="43481" hidden="1"/>
    <cellStyle name="Ausgabe 2 14" xfId="43330" hidden="1"/>
    <cellStyle name="Ausgabe 2 14" xfId="43532" hidden="1"/>
    <cellStyle name="Ausgabe 2 14" xfId="43579" hidden="1"/>
    <cellStyle name="Ausgabe 2 14" xfId="43595" hidden="1"/>
    <cellStyle name="Ausgabe 2 14" xfId="43630" hidden="1"/>
    <cellStyle name="Ausgabe 2 14" xfId="43153" hidden="1"/>
    <cellStyle name="Ausgabe 2 14" xfId="43675" hidden="1"/>
    <cellStyle name="Ausgabe 2 14" xfId="43722" hidden="1"/>
    <cellStyle name="Ausgabe 2 14" xfId="43738" hidden="1"/>
    <cellStyle name="Ausgabe 2 14" xfId="43773" hidden="1"/>
    <cellStyle name="Ausgabe 2 14" xfId="43809" hidden="1"/>
    <cellStyle name="Ausgabe 2 14" xfId="43893" hidden="1"/>
    <cellStyle name="Ausgabe 2 14" xfId="43940" hidden="1"/>
    <cellStyle name="Ausgabe 2 14" xfId="43956" hidden="1"/>
    <cellStyle name="Ausgabe 2 14" xfId="43991" hidden="1"/>
    <cellStyle name="Ausgabe 2 14" xfId="44041" hidden="1"/>
    <cellStyle name="Ausgabe 2 14" xfId="44185" hidden="1"/>
    <cellStyle name="Ausgabe 2 14" xfId="44232" hidden="1"/>
    <cellStyle name="Ausgabe 2 14" xfId="44248" hidden="1"/>
    <cellStyle name="Ausgabe 2 14" xfId="44283" hidden="1"/>
    <cellStyle name="Ausgabe 2 14" xfId="44155" hidden="1"/>
    <cellStyle name="Ausgabe 2 14" xfId="44327" hidden="1"/>
    <cellStyle name="Ausgabe 2 14" xfId="44374" hidden="1"/>
    <cellStyle name="Ausgabe 2 14" xfId="44390" hidden="1"/>
    <cellStyle name="Ausgabe 2 14" xfId="44425" hidden="1"/>
    <cellStyle name="Ausgabe 2 14" xfId="40925" hidden="1"/>
    <cellStyle name="Ausgabe 2 14" xfId="44467" hidden="1"/>
    <cellStyle name="Ausgabe 2 14" xfId="44514" hidden="1"/>
    <cellStyle name="Ausgabe 2 14" xfId="44530" hidden="1"/>
    <cellStyle name="Ausgabe 2 14" xfId="44565" hidden="1"/>
    <cellStyle name="Ausgabe 2 14" xfId="44632" hidden="1"/>
    <cellStyle name="Ausgabe 2 14" xfId="44830" hidden="1"/>
    <cellStyle name="Ausgabe 2 14" xfId="44877" hidden="1"/>
    <cellStyle name="Ausgabe 2 14" xfId="44893" hidden="1"/>
    <cellStyle name="Ausgabe 2 14" xfId="44928" hidden="1"/>
    <cellStyle name="Ausgabe 2 14" xfId="44777" hidden="1"/>
    <cellStyle name="Ausgabe 2 14" xfId="44977" hidden="1"/>
    <cellStyle name="Ausgabe 2 14" xfId="45024" hidden="1"/>
    <cellStyle name="Ausgabe 2 14" xfId="45040" hidden="1"/>
    <cellStyle name="Ausgabe 2 14" xfId="45075" hidden="1"/>
    <cellStyle name="Ausgabe 2 14" xfId="44600" hidden="1"/>
    <cellStyle name="Ausgabe 2 14" xfId="45118" hidden="1"/>
    <cellStyle name="Ausgabe 2 14" xfId="45165" hidden="1"/>
    <cellStyle name="Ausgabe 2 14" xfId="45181" hidden="1"/>
    <cellStyle name="Ausgabe 2 14" xfId="45216" hidden="1"/>
    <cellStyle name="Ausgabe 2 14" xfId="45251" hidden="1"/>
    <cellStyle name="Ausgabe 2 14" xfId="45335" hidden="1"/>
    <cellStyle name="Ausgabe 2 14" xfId="45382" hidden="1"/>
    <cellStyle name="Ausgabe 2 14" xfId="45398" hidden="1"/>
    <cellStyle name="Ausgabe 2 14" xfId="45433" hidden="1"/>
    <cellStyle name="Ausgabe 2 14" xfId="45483" hidden="1"/>
    <cellStyle name="Ausgabe 2 14" xfId="45627" hidden="1"/>
    <cellStyle name="Ausgabe 2 14" xfId="45674" hidden="1"/>
    <cellStyle name="Ausgabe 2 14" xfId="45690" hidden="1"/>
    <cellStyle name="Ausgabe 2 14" xfId="45725" hidden="1"/>
    <cellStyle name="Ausgabe 2 14" xfId="45597" hidden="1"/>
    <cellStyle name="Ausgabe 2 14" xfId="45769" hidden="1"/>
    <cellStyle name="Ausgabe 2 14" xfId="45816" hidden="1"/>
    <cellStyle name="Ausgabe 2 14" xfId="45832" hidden="1"/>
    <cellStyle name="Ausgabe 2 14" xfId="45867" hidden="1"/>
    <cellStyle name="Ausgabe 2 14" xfId="45904" hidden="1"/>
    <cellStyle name="Ausgabe 2 14" xfId="46062" hidden="1"/>
    <cellStyle name="Ausgabe 2 14" xfId="46109" hidden="1"/>
    <cellStyle name="Ausgabe 2 14" xfId="46125" hidden="1"/>
    <cellStyle name="Ausgabe 2 14" xfId="46160" hidden="1"/>
    <cellStyle name="Ausgabe 2 14" xfId="46228" hidden="1"/>
    <cellStyle name="Ausgabe 2 14" xfId="46426" hidden="1"/>
    <cellStyle name="Ausgabe 2 14" xfId="46473" hidden="1"/>
    <cellStyle name="Ausgabe 2 14" xfId="46489" hidden="1"/>
    <cellStyle name="Ausgabe 2 14" xfId="46524" hidden="1"/>
    <cellStyle name="Ausgabe 2 14" xfId="46373" hidden="1"/>
    <cellStyle name="Ausgabe 2 14" xfId="46573" hidden="1"/>
    <cellStyle name="Ausgabe 2 14" xfId="46620" hidden="1"/>
    <cellStyle name="Ausgabe 2 14" xfId="46636" hidden="1"/>
    <cellStyle name="Ausgabe 2 14" xfId="46671" hidden="1"/>
    <cellStyle name="Ausgabe 2 14" xfId="46196" hidden="1"/>
    <cellStyle name="Ausgabe 2 14" xfId="46714" hidden="1"/>
    <cellStyle name="Ausgabe 2 14" xfId="46761" hidden="1"/>
    <cellStyle name="Ausgabe 2 14" xfId="46777" hidden="1"/>
    <cellStyle name="Ausgabe 2 14" xfId="46812" hidden="1"/>
    <cellStyle name="Ausgabe 2 14" xfId="46847" hidden="1"/>
    <cellStyle name="Ausgabe 2 14" xfId="46931" hidden="1"/>
    <cellStyle name="Ausgabe 2 14" xfId="46978" hidden="1"/>
    <cellStyle name="Ausgabe 2 14" xfId="46994" hidden="1"/>
    <cellStyle name="Ausgabe 2 14" xfId="47029" hidden="1"/>
    <cellStyle name="Ausgabe 2 14" xfId="47079" hidden="1"/>
    <cellStyle name="Ausgabe 2 14" xfId="47223" hidden="1"/>
    <cellStyle name="Ausgabe 2 14" xfId="47270" hidden="1"/>
    <cellStyle name="Ausgabe 2 14" xfId="47286" hidden="1"/>
    <cellStyle name="Ausgabe 2 14" xfId="47321" hidden="1"/>
    <cellStyle name="Ausgabe 2 14" xfId="47193" hidden="1"/>
    <cellStyle name="Ausgabe 2 14" xfId="47365" hidden="1"/>
    <cellStyle name="Ausgabe 2 14" xfId="47412" hidden="1"/>
    <cellStyle name="Ausgabe 2 14" xfId="47428" hidden="1"/>
    <cellStyle name="Ausgabe 2 14" xfId="47463" hidden="1"/>
    <cellStyle name="Ausgabe 2 14" xfId="46046" hidden="1"/>
    <cellStyle name="Ausgabe 2 14" xfId="47505" hidden="1"/>
    <cellStyle name="Ausgabe 2 14" xfId="47552" hidden="1"/>
    <cellStyle name="Ausgabe 2 14" xfId="47568" hidden="1"/>
    <cellStyle name="Ausgabe 2 14" xfId="47603" hidden="1"/>
    <cellStyle name="Ausgabe 2 14" xfId="47670" hidden="1"/>
    <cellStyle name="Ausgabe 2 14" xfId="47868" hidden="1"/>
    <cellStyle name="Ausgabe 2 14" xfId="47915" hidden="1"/>
    <cellStyle name="Ausgabe 2 14" xfId="47931" hidden="1"/>
    <cellStyle name="Ausgabe 2 14" xfId="47966" hidden="1"/>
    <cellStyle name="Ausgabe 2 14" xfId="47815" hidden="1"/>
    <cellStyle name="Ausgabe 2 14" xfId="48015" hidden="1"/>
    <cellStyle name="Ausgabe 2 14" xfId="48062" hidden="1"/>
    <cellStyle name="Ausgabe 2 14" xfId="48078" hidden="1"/>
    <cellStyle name="Ausgabe 2 14" xfId="48113" hidden="1"/>
    <cellStyle name="Ausgabe 2 14" xfId="47638" hidden="1"/>
    <cellStyle name="Ausgabe 2 14" xfId="48156" hidden="1"/>
    <cellStyle name="Ausgabe 2 14" xfId="48203" hidden="1"/>
    <cellStyle name="Ausgabe 2 14" xfId="48219" hidden="1"/>
    <cellStyle name="Ausgabe 2 14" xfId="48254" hidden="1"/>
    <cellStyle name="Ausgabe 2 14" xfId="48289" hidden="1"/>
    <cellStyle name="Ausgabe 2 14" xfId="48373" hidden="1"/>
    <cellStyle name="Ausgabe 2 14" xfId="48420" hidden="1"/>
    <cellStyle name="Ausgabe 2 14" xfId="48436" hidden="1"/>
    <cellStyle name="Ausgabe 2 14" xfId="48471" hidden="1"/>
    <cellStyle name="Ausgabe 2 14" xfId="48521" hidden="1"/>
    <cellStyle name="Ausgabe 2 14" xfId="48665" hidden="1"/>
    <cellStyle name="Ausgabe 2 14" xfId="48712" hidden="1"/>
    <cellStyle name="Ausgabe 2 14" xfId="48728" hidden="1"/>
    <cellStyle name="Ausgabe 2 14" xfId="48763" hidden="1"/>
    <cellStyle name="Ausgabe 2 14" xfId="48635" hidden="1"/>
    <cellStyle name="Ausgabe 2 14" xfId="48807" hidden="1"/>
    <cellStyle name="Ausgabe 2 14" xfId="48854" hidden="1"/>
    <cellStyle name="Ausgabe 2 14" xfId="48870" hidden="1"/>
    <cellStyle name="Ausgabe 2 14" xfId="48905" hidden="1"/>
    <cellStyle name="Ausgabe 2 14" xfId="48940" hidden="1"/>
    <cellStyle name="Ausgabe 2 14" xfId="49024" hidden="1"/>
    <cellStyle name="Ausgabe 2 14" xfId="49071" hidden="1"/>
    <cellStyle name="Ausgabe 2 14" xfId="49087" hidden="1"/>
    <cellStyle name="Ausgabe 2 14" xfId="49122" hidden="1"/>
    <cellStyle name="Ausgabe 2 14" xfId="49189" hidden="1"/>
    <cellStyle name="Ausgabe 2 14" xfId="49387" hidden="1"/>
    <cellStyle name="Ausgabe 2 14" xfId="49434" hidden="1"/>
    <cellStyle name="Ausgabe 2 14" xfId="49450" hidden="1"/>
    <cellStyle name="Ausgabe 2 14" xfId="49485" hidden="1"/>
    <cellStyle name="Ausgabe 2 14" xfId="49334" hidden="1"/>
    <cellStyle name="Ausgabe 2 14" xfId="49534" hidden="1"/>
    <cellStyle name="Ausgabe 2 14" xfId="49581" hidden="1"/>
    <cellStyle name="Ausgabe 2 14" xfId="49597" hidden="1"/>
    <cellStyle name="Ausgabe 2 14" xfId="49632" hidden="1"/>
    <cellStyle name="Ausgabe 2 14" xfId="49157" hidden="1"/>
    <cellStyle name="Ausgabe 2 14" xfId="49675" hidden="1"/>
    <cellStyle name="Ausgabe 2 14" xfId="49722" hidden="1"/>
    <cellStyle name="Ausgabe 2 14" xfId="49738" hidden="1"/>
    <cellStyle name="Ausgabe 2 14" xfId="49773" hidden="1"/>
    <cellStyle name="Ausgabe 2 14" xfId="49808" hidden="1"/>
    <cellStyle name="Ausgabe 2 14" xfId="49892" hidden="1"/>
    <cellStyle name="Ausgabe 2 14" xfId="49939" hidden="1"/>
    <cellStyle name="Ausgabe 2 14" xfId="49955" hidden="1"/>
    <cellStyle name="Ausgabe 2 14" xfId="49990" hidden="1"/>
    <cellStyle name="Ausgabe 2 14" xfId="50040" hidden="1"/>
    <cellStyle name="Ausgabe 2 14" xfId="50184" hidden="1"/>
    <cellStyle name="Ausgabe 2 14" xfId="50231" hidden="1"/>
    <cellStyle name="Ausgabe 2 14" xfId="50247" hidden="1"/>
    <cellStyle name="Ausgabe 2 14" xfId="50282" hidden="1"/>
    <cellStyle name="Ausgabe 2 14" xfId="50154" hidden="1"/>
    <cellStyle name="Ausgabe 2 14" xfId="50326" hidden="1"/>
    <cellStyle name="Ausgabe 2 14" xfId="50373" hidden="1"/>
    <cellStyle name="Ausgabe 2 14" xfId="50389" hidden="1"/>
    <cellStyle name="Ausgabe 2 14" xfId="50424" hidden="1"/>
    <cellStyle name="Ausgabe 2 14" xfId="50459" hidden="1"/>
    <cellStyle name="Ausgabe 2 14" xfId="50543" hidden="1"/>
    <cellStyle name="Ausgabe 2 14" xfId="50590" hidden="1"/>
    <cellStyle name="Ausgabe 2 14" xfId="50606" hidden="1"/>
    <cellStyle name="Ausgabe 2 14" xfId="50641" hidden="1"/>
    <cellStyle name="Ausgabe 2 14" xfId="50696" hidden="1"/>
    <cellStyle name="Ausgabe 2 14" xfId="50934" hidden="1"/>
    <cellStyle name="Ausgabe 2 14" xfId="50981" hidden="1"/>
    <cellStyle name="Ausgabe 2 14" xfId="50997" hidden="1"/>
    <cellStyle name="Ausgabe 2 14" xfId="51032" hidden="1"/>
    <cellStyle name="Ausgabe 2 14" xfId="51099" hidden="1"/>
    <cellStyle name="Ausgabe 2 14" xfId="51243" hidden="1"/>
    <cellStyle name="Ausgabe 2 14" xfId="51290" hidden="1"/>
    <cellStyle name="Ausgabe 2 14" xfId="51306" hidden="1"/>
    <cellStyle name="Ausgabe 2 14" xfId="51341" hidden="1"/>
    <cellStyle name="Ausgabe 2 14" xfId="51213" hidden="1"/>
    <cellStyle name="Ausgabe 2 14" xfId="51387" hidden="1"/>
    <cellStyle name="Ausgabe 2 14" xfId="51434" hidden="1"/>
    <cellStyle name="Ausgabe 2 14" xfId="51450" hidden="1"/>
    <cellStyle name="Ausgabe 2 14" xfId="51485" hidden="1"/>
    <cellStyle name="Ausgabe 2 14" xfId="50917" hidden="1"/>
    <cellStyle name="Ausgabe 2 14" xfId="51544" hidden="1"/>
    <cellStyle name="Ausgabe 2 14" xfId="51591" hidden="1"/>
    <cellStyle name="Ausgabe 2 14" xfId="51607" hidden="1"/>
    <cellStyle name="Ausgabe 2 14" xfId="51642" hidden="1"/>
    <cellStyle name="Ausgabe 2 14" xfId="51715" hidden="1"/>
    <cellStyle name="Ausgabe 2 14" xfId="51914" hidden="1"/>
    <cellStyle name="Ausgabe 2 14" xfId="51961" hidden="1"/>
    <cellStyle name="Ausgabe 2 14" xfId="51977" hidden="1"/>
    <cellStyle name="Ausgabe 2 14" xfId="52012" hidden="1"/>
    <cellStyle name="Ausgabe 2 14" xfId="51860" hidden="1"/>
    <cellStyle name="Ausgabe 2 14" xfId="52063" hidden="1"/>
    <cellStyle name="Ausgabe 2 14" xfId="52110" hidden="1"/>
    <cellStyle name="Ausgabe 2 14" xfId="52126" hidden="1"/>
    <cellStyle name="Ausgabe 2 14" xfId="52161" hidden="1"/>
    <cellStyle name="Ausgabe 2 14" xfId="51683" hidden="1"/>
    <cellStyle name="Ausgabe 2 14" xfId="52206" hidden="1"/>
    <cellStyle name="Ausgabe 2 14" xfId="52253" hidden="1"/>
    <cellStyle name="Ausgabe 2 14" xfId="52269" hidden="1"/>
    <cellStyle name="Ausgabe 2 14" xfId="52304" hidden="1"/>
    <cellStyle name="Ausgabe 2 14" xfId="52341" hidden="1"/>
    <cellStyle name="Ausgabe 2 14" xfId="52425" hidden="1"/>
    <cellStyle name="Ausgabe 2 14" xfId="52472" hidden="1"/>
    <cellStyle name="Ausgabe 2 14" xfId="52488" hidden="1"/>
    <cellStyle name="Ausgabe 2 14" xfId="52523" hidden="1"/>
    <cellStyle name="Ausgabe 2 14" xfId="52573" hidden="1"/>
    <cellStyle name="Ausgabe 2 14" xfId="52717" hidden="1"/>
    <cellStyle name="Ausgabe 2 14" xfId="52764" hidden="1"/>
    <cellStyle name="Ausgabe 2 14" xfId="52780" hidden="1"/>
    <cellStyle name="Ausgabe 2 14" xfId="52815" hidden="1"/>
    <cellStyle name="Ausgabe 2 14" xfId="52687" hidden="1"/>
    <cellStyle name="Ausgabe 2 14" xfId="52859" hidden="1"/>
    <cellStyle name="Ausgabe 2 14" xfId="52906" hidden="1"/>
    <cellStyle name="Ausgabe 2 14" xfId="52922" hidden="1"/>
    <cellStyle name="Ausgabe 2 14" xfId="52957" hidden="1"/>
    <cellStyle name="Ausgabe 2 14" xfId="51521" hidden="1"/>
    <cellStyle name="Ausgabe 2 14" xfId="52999" hidden="1"/>
    <cellStyle name="Ausgabe 2 14" xfId="53046" hidden="1"/>
    <cellStyle name="Ausgabe 2 14" xfId="53062" hidden="1"/>
    <cellStyle name="Ausgabe 2 14" xfId="53097" hidden="1"/>
    <cellStyle name="Ausgabe 2 14" xfId="53167" hidden="1"/>
    <cellStyle name="Ausgabe 2 14" xfId="53365" hidden="1"/>
    <cellStyle name="Ausgabe 2 14" xfId="53412" hidden="1"/>
    <cellStyle name="Ausgabe 2 14" xfId="53428" hidden="1"/>
    <cellStyle name="Ausgabe 2 14" xfId="53463" hidden="1"/>
    <cellStyle name="Ausgabe 2 14" xfId="53312" hidden="1"/>
    <cellStyle name="Ausgabe 2 14" xfId="53514" hidden="1"/>
    <cellStyle name="Ausgabe 2 14" xfId="53561" hidden="1"/>
    <cellStyle name="Ausgabe 2 14" xfId="53577" hidden="1"/>
    <cellStyle name="Ausgabe 2 14" xfId="53612" hidden="1"/>
    <cellStyle name="Ausgabe 2 14" xfId="53135" hidden="1"/>
    <cellStyle name="Ausgabe 2 14" xfId="53657" hidden="1"/>
    <cellStyle name="Ausgabe 2 14" xfId="53704" hidden="1"/>
    <cellStyle name="Ausgabe 2 14" xfId="53720" hidden="1"/>
    <cellStyle name="Ausgabe 2 14" xfId="53755" hidden="1"/>
    <cellStyle name="Ausgabe 2 14" xfId="53791" hidden="1"/>
    <cellStyle name="Ausgabe 2 14" xfId="53875" hidden="1"/>
    <cellStyle name="Ausgabe 2 14" xfId="53922" hidden="1"/>
    <cellStyle name="Ausgabe 2 14" xfId="53938" hidden="1"/>
    <cellStyle name="Ausgabe 2 14" xfId="53973" hidden="1"/>
    <cellStyle name="Ausgabe 2 14" xfId="54023" hidden="1"/>
    <cellStyle name="Ausgabe 2 14" xfId="54167" hidden="1"/>
    <cellStyle name="Ausgabe 2 14" xfId="54214" hidden="1"/>
    <cellStyle name="Ausgabe 2 14" xfId="54230" hidden="1"/>
    <cellStyle name="Ausgabe 2 14" xfId="54265" hidden="1"/>
    <cellStyle name="Ausgabe 2 14" xfId="54137" hidden="1"/>
    <cellStyle name="Ausgabe 2 14" xfId="54309" hidden="1"/>
    <cellStyle name="Ausgabe 2 14" xfId="54356" hidden="1"/>
    <cellStyle name="Ausgabe 2 14" xfId="54372" hidden="1"/>
    <cellStyle name="Ausgabe 2 14" xfId="54407" hidden="1"/>
    <cellStyle name="Ausgabe 2 14" xfId="50907" hidden="1"/>
    <cellStyle name="Ausgabe 2 14" xfId="54449" hidden="1"/>
    <cellStyle name="Ausgabe 2 14" xfId="54496" hidden="1"/>
    <cellStyle name="Ausgabe 2 14" xfId="54512" hidden="1"/>
    <cellStyle name="Ausgabe 2 14" xfId="54547" hidden="1"/>
    <cellStyle name="Ausgabe 2 14" xfId="54614" hidden="1"/>
    <cellStyle name="Ausgabe 2 14" xfId="54812" hidden="1"/>
    <cellStyle name="Ausgabe 2 14" xfId="54859" hidden="1"/>
    <cellStyle name="Ausgabe 2 14" xfId="54875" hidden="1"/>
    <cellStyle name="Ausgabe 2 14" xfId="54910" hidden="1"/>
    <cellStyle name="Ausgabe 2 14" xfId="54759" hidden="1"/>
    <cellStyle name="Ausgabe 2 14" xfId="54959" hidden="1"/>
    <cellStyle name="Ausgabe 2 14" xfId="55006" hidden="1"/>
    <cellStyle name="Ausgabe 2 14" xfId="55022" hidden="1"/>
    <cellStyle name="Ausgabe 2 14" xfId="55057" hidden="1"/>
    <cellStyle name="Ausgabe 2 14" xfId="54582" hidden="1"/>
    <cellStyle name="Ausgabe 2 14" xfId="55100" hidden="1"/>
    <cellStyle name="Ausgabe 2 14" xfId="55147" hidden="1"/>
    <cellStyle name="Ausgabe 2 14" xfId="55163" hidden="1"/>
    <cellStyle name="Ausgabe 2 14" xfId="55198" hidden="1"/>
    <cellStyle name="Ausgabe 2 14" xfId="55233" hidden="1"/>
    <cellStyle name="Ausgabe 2 14" xfId="55317" hidden="1"/>
    <cellStyle name="Ausgabe 2 14" xfId="55364" hidden="1"/>
    <cellStyle name="Ausgabe 2 14" xfId="55380" hidden="1"/>
    <cellStyle name="Ausgabe 2 14" xfId="55415" hidden="1"/>
    <cellStyle name="Ausgabe 2 14" xfId="55465" hidden="1"/>
    <cellStyle name="Ausgabe 2 14" xfId="55609" hidden="1"/>
    <cellStyle name="Ausgabe 2 14" xfId="55656" hidden="1"/>
    <cellStyle name="Ausgabe 2 14" xfId="55672" hidden="1"/>
    <cellStyle name="Ausgabe 2 14" xfId="55707" hidden="1"/>
    <cellStyle name="Ausgabe 2 14" xfId="55579" hidden="1"/>
    <cellStyle name="Ausgabe 2 14" xfId="55751" hidden="1"/>
    <cellStyle name="Ausgabe 2 14" xfId="55798" hidden="1"/>
    <cellStyle name="Ausgabe 2 14" xfId="55814" hidden="1"/>
    <cellStyle name="Ausgabe 2 14" xfId="55849" hidden="1"/>
    <cellStyle name="Ausgabe 2 14" xfId="55886" hidden="1"/>
    <cellStyle name="Ausgabe 2 14" xfId="56044" hidden="1"/>
    <cellStyle name="Ausgabe 2 14" xfId="56091" hidden="1"/>
    <cellStyle name="Ausgabe 2 14" xfId="56107" hidden="1"/>
    <cellStyle name="Ausgabe 2 14" xfId="56142" hidden="1"/>
    <cellStyle name="Ausgabe 2 14" xfId="56210" hidden="1"/>
    <cellStyle name="Ausgabe 2 14" xfId="56408" hidden="1"/>
    <cellStyle name="Ausgabe 2 14" xfId="56455" hidden="1"/>
    <cellStyle name="Ausgabe 2 14" xfId="56471" hidden="1"/>
    <cellStyle name="Ausgabe 2 14" xfId="56506" hidden="1"/>
    <cellStyle name="Ausgabe 2 14" xfId="56355" hidden="1"/>
    <cellStyle name="Ausgabe 2 14" xfId="56555" hidden="1"/>
    <cellStyle name="Ausgabe 2 14" xfId="56602" hidden="1"/>
    <cellStyle name="Ausgabe 2 14" xfId="56618" hidden="1"/>
    <cellStyle name="Ausgabe 2 14" xfId="56653" hidden="1"/>
    <cellStyle name="Ausgabe 2 14" xfId="56178" hidden="1"/>
    <cellStyle name="Ausgabe 2 14" xfId="56696" hidden="1"/>
    <cellStyle name="Ausgabe 2 14" xfId="56743" hidden="1"/>
    <cellStyle name="Ausgabe 2 14" xfId="56759" hidden="1"/>
    <cellStyle name="Ausgabe 2 14" xfId="56794" hidden="1"/>
    <cellStyle name="Ausgabe 2 14" xfId="56829" hidden="1"/>
    <cellStyle name="Ausgabe 2 14" xfId="56913" hidden="1"/>
    <cellStyle name="Ausgabe 2 14" xfId="56960" hidden="1"/>
    <cellStyle name="Ausgabe 2 14" xfId="56976" hidden="1"/>
    <cellStyle name="Ausgabe 2 14" xfId="57011" hidden="1"/>
    <cellStyle name="Ausgabe 2 14" xfId="57061" hidden="1"/>
    <cellStyle name="Ausgabe 2 14" xfId="57205" hidden="1"/>
    <cellStyle name="Ausgabe 2 14" xfId="57252" hidden="1"/>
    <cellStyle name="Ausgabe 2 14" xfId="57268" hidden="1"/>
    <cellStyle name="Ausgabe 2 14" xfId="57303" hidden="1"/>
    <cellStyle name="Ausgabe 2 14" xfId="57175" hidden="1"/>
    <cellStyle name="Ausgabe 2 14" xfId="57347" hidden="1"/>
    <cellStyle name="Ausgabe 2 14" xfId="57394" hidden="1"/>
    <cellStyle name="Ausgabe 2 14" xfId="57410" hidden="1"/>
    <cellStyle name="Ausgabe 2 14" xfId="57445" hidden="1"/>
    <cellStyle name="Ausgabe 2 14" xfId="56028" hidden="1"/>
    <cellStyle name="Ausgabe 2 14" xfId="57487" hidden="1"/>
    <cellStyle name="Ausgabe 2 14" xfId="57534" hidden="1"/>
    <cellStyle name="Ausgabe 2 14" xfId="57550" hidden="1"/>
    <cellStyle name="Ausgabe 2 14" xfId="57585" hidden="1"/>
    <cellStyle name="Ausgabe 2 14" xfId="57652" hidden="1"/>
    <cellStyle name="Ausgabe 2 14" xfId="57850" hidden="1"/>
    <cellStyle name="Ausgabe 2 14" xfId="57897" hidden="1"/>
    <cellStyle name="Ausgabe 2 14" xfId="57913" hidden="1"/>
    <cellStyle name="Ausgabe 2 14" xfId="57948" hidden="1"/>
    <cellStyle name="Ausgabe 2 14" xfId="57797" hidden="1"/>
    <cellStyle name="Ausgabe 2 14" xfId="57997" hidden="1"/>
    <cellStyle name="Ausgabe 2 14" xfId="58044" hidden="1"/>
    <cellStyle name="Ausgabe 2 14" xfId="58060" hidden="1"/>
    <cellStyle name="Ausgabe 2 14" xfId="58095" hidden="1"/>
    <cellStyle name="Ausgabe 2 14" xfId="57620" hidden="1"/>
    <cellStyle name="Ausgabe 2 14" xfId="58138" hidden="1"/>
    <cellStyle name="Ausgabe 2 14" xfId="58185" hidden="1"/>
    <cellStyle name="Ausgabe 2 14" xfId="58201" hidden="1"/>
    <cellStyle name="Ausgabe 2 14" xfId="58236" hidden="1"/>
    <cellStyle name="Ausgabe 2 14" xfId="58271" hidden="1"/>
    <cellStyle name="Ausgabe 2 14" xfId="58355" hidden="1"/>
    <cellStyle name="Ausgabe 2 14" xfId="58402" hidden="1"/>
    <cellStyle name="Ausgabe 2 14" xfId="58418" hidden="1"/>
    <cellStyle name="Ausgabe 2 14" xfId="58453" hidden="1"/>
    <cellStyle name="Ausgabe 2 14" xfId="58503" hidden="1"/>
    <cellStyle name="Ausgabe 2 14" xfId="58647" hidden="1"/>
    <cellStyle name="Ausgabe 2 14" xfId="58694" hidden="1"/>
    <cellStyle name="Ausgabe 2 14" xfId="58710" hidden="1"/>
    <cellStyle name="Ausgabe 2 14" xfId="58745" hidden="1"/>
    <cellStyle name="Ausgabe 2 14" xfId="58617" hidden="1"/>
    <cellStyle name="Ausgabe 2 14" xfId="58789" hidden="1"/>
    <cellStyle name="Ausgabe 2 14" xfId="58836" hidden="1"/>
    <cellStyle name="Ausgabe 2 14" xfId="58852" hidden="1"/>
    <cellStyle name="Ausgabe 2 14" xfId="58887" hidden="1"/>
    <cellStyle name="Ausgabe 2 15" xfId="130" hidden="1"/>
    <cellStyle name="Ausgabe 2 15" xfId="746" hidden="1"/>
    <cellStyle name="Ausgabe 2 15" xfId="732" hidden="1"/>
    <cellStyle name="Ausgabe 2 15" xfId="723" hidden="1"/>
    <cellStyle name="Ausgabe 2 15" xfId="1365" hidden="1"/>
    <cellStyle name="Ausgabe 2 15" xfId="1597" hidden="1"/>
    <cellStyle name="Ausgabe 2 15" xfId="1585" hidden="1"/>
    <cellStyle name="Ausgabe 2 15" xfId="2053" hidden="1"/>
    <cellStyle name="Ausgabe 2 15" xfId="2616" hidden="1"/>
    <cellStyle name="Ausgabe 2 15" xfId="2602" hidden="1"/>
    <cellStyle name="Ausgabe 2 15" xfId="2593" hidden="1"/>
    <cellStyle name="Ausgabe 2 15" xfId="3235" hidden="1"/>
    <cellStyle name="Ausgabe 2 15" xfId="3467" hidden="1"/>
    <cellStyle name="Ausgabe 2 15" xfId="3455" hidden="1"/>
    <cellStyle name="Ausgabe 2 15" xfId="2381" hidden="1"/>
    <cellStyle name="Ausgabe 2 15" xfId="4122" hidden="1"/>
    <cellStyle name="Ausgabe 2 15" xfId="4108" hidden="1"/>
    <cellStyle name="Ausgabe 2 15" xfId="4099" hidden="1"/>
    <cellStyle name="Ausgabe 2 15" xfId="4741" hidden="1"/>
    <cellStyle name="Ausgabe 2 15" xfId="4973" hidden="1"/>
    <cellStyle name="Ausgabe 2 15" xfId="4961" hidden="1"/>
    <cellStyle name="Ausgabe 2 15" xfId="3888" hidden="1"/>
    <cellStyle name="Ausgabe 2 15" xfId="5626" hidden="1"/>
    <cellStyle name="Ausgabe 2 15" xfId="5612" hidden="1"/>
    <cellStyle name="Ausgabe 2 15" xfId="5603" hidden="1"/>
    <cellStyle name="Ausgabe 2 15" xfId="6245" hidden="1"/>
    <cellStyle name="Ausgabe 2 15" xfId="6477" hidden="1"/>
    <cellStyle name="Ausgabe 2 15" xfId="6465" hidden="1"/>
    <cellStyle name="Ausgabe 2 15" xfId="5394" hidden="1"/>
    <cellStyle name="Ausgabe 2 15" xfId="7124" hidden="1"/>
    <cellStyle name="Ausgabe 2 15" xfId="7110" hidden="1"/>
    <cellStyle name="Ausgabe 2 15" xfId="7101" hidden="1"/>
    <cellStyle name="Ausgabe 2 15" xfId="7743" hidden="1"/>
    <cellStyle name="Ausgabe 2 15" xfId="7975" hidden="1"/>
    <cellStyle name="Ausgabe 2 15" xfId="7963" hidden="1"/>
    <cellStyle name="Ausgabe 2 15" xfId="6898" hidden="1"/>
    <cellStyle name="Ausgabe 2 15" xfId="8617" hidden="1"/>
    <cellStyle name="Ausgabe 2 15" xfId="8603" hidden="1"/>
    <cellStyle name="Ausgabe 2 15" xfId="8594" hidden="1"/>
    <cellStyle name="Ausgabe 2 15" xfId="9236" hidden="1"/>
    <cellStyle name="Ausgabe 2 15" xfId="9468" hidden="1"/>
    <cellStyle name="Ausgabe 2 15" xfId="9456" hidden="1"/>
    <cellStyle name="Ausgabe 2 15" xfId="8396" hidden="1"/>
    <cellStyle name="Ausgabe 2 15" xfId="10103" hidden="1"/>
    <cellStyle name="Ausgabe 2 15" xfId="10089" hidden="1"/>
    <cellStyle name="Ausgabe 2 15" xfId="10080" hidden="1"/>
    <cellStyle name="Ausgabe 2 15" xfId="10722" hidden="1"/>
    <cellStyle name="Ausgabe 2 15" xfId="10954" hidden="1"/>
    <cellStyle name="Ausgabe 2 15" xfId="10942" hidden="1"/>
    <cellStyle name="Ausgabe 2 15" xfId="9889" hidden="1"/>
    <cellStyle name="Ausgabe 2 15" xfId="11583" hidden="1"/>
    <cellStyle name="Ausgabe 2 15" xfId="11569" hidden="1"/>
    <cellStyle name="Ausgabe 2 15" xfId="11560" hidden="1"/>
    <cellStyle name="Ausgabe 2 15" xfId="12202" hidden="1"/>
    <cellStyle name="Ausgabe 2 15" xfId="12434" hidden="1"/>
    <cellStyle name="Ausgabe 2 15" xfId="12422" hidden="1"/>
    <cellStyle name="Ausgabe 2 15" xfId="11375" hidden="1"/>
    <cellStyle name="Ausgabe 2 15" xfId="13054" hidden="1"/>
    <cellStyle name="Ausgabe 2 15" xfId="13040" hidden="1"/>
    <cellStyle name="Ausgabe 2 15" xfId="13031" hidden="1"/>
    <cellStyle name="Ausgabe 2 15" xfId="13673" hidden="1"/>
    <cellStyle name="Ausgabe 2 15" xfId="13905" hidden="1"/>
    <cellStyle name="Ausgabe 2 15" xfId="13893" hidden="1"/>
    <cellStyle name="Ausgabe 2 15" xfId="12855" hidden="1"/>
    <cellStyle name="Ausgabe 2 15" xfId="14516" hidden="1"/>
    <cellStyle name="Ausgabe 2 15" xfId="14502" hidden="1"/>
    <cellStyle name="Ausgabe 2 15" xfId="14493" hidden="1"/>
    <cellStyle name="Ausgabe 2 15" xfId="15135" hidden="1"/>
    <cellStyle name="Ausgabe 2 15" xfId="15367" hidden="1"/>
    <cellStyle name="Ausgabe 2 15" xfId="15355" hidden="1"/>
    <cellStyle name="Ausgabe 2 15" xfId="14324" hidden="1"/>
    <cellStyle name="Ausgabe 2 15" xfId="15972" hidden="1"/>
    <cellStyle name="Ausgabe 2 15" xfId="15958" hidden="1"/>
    <cellStyle name="Ausgabe 2 15" xfId="15949" hidden="1"/>
    <cellStyle name="Ausgabe 2 15" xfId="16591" hidden="1"/>
    <cellStyle name="Ausgabe 2 15" xfId="16823" hidden="1"/>
    <cellStyle name="Ausgabe 2 15" xfId="16811" hidden="1"/>
    <cellStyle name="Ausgabe 2 15" xfId="15786" hidden="1"/>
    <cellStyle name="Ausgabe 2 15" xfId="17414" hidden="1"/>
    <cellStyle name="Ausgabe 2 15" xfId="17400" hidden="1"/>
    <cellStyle name="Ausgabe 2 15" xfId="17391" hidden="1"/>
    <cellStyle name="Ausgabe 2 15" xfId="18033" hidden="1"/>
    <cellStyle name="Ausgabe 2 15" xfId="18265" hidden="1"/>
    <cellStyle name="Ausgabe 2 15" xfId="18253" hidden="1"/>
    <cellStyle name="Ausgabe 2 15" xfId="18882" hidden="1"/>
    <cellStyle name="Ausgabe 2 15" xfId="19221" hidden="1"/>
    <cellStyle name="Ausgabe 2 15" xfId="19207" hidden="1"/>
    <cellStyle name="Ausgabe 2 15" xfId="19198" hidden="1"/>
    <cellStyle name="Ausgabe 2 15" xfId="19840" hidden="1"/>
    <cellStyle name="Ausgabe 2 15" xfId="20072" hidden="1"/>
    <cellStyle name="Ausgabe 2 15" xfId="20060" hidden="1"/>
    <cellStyle name="Ausgabe 2 15" xfId="20491" hidden="1"/>
    <cellStyle name="Ausgabe 2 15" xfId="20728" hidden="1"/>
    <cellStyle name="Ausgabe 2 15" xfId="21131" hidden="1"/>
    <cellStyle name="Ausgabe 2 15" xfId="21119" hidden="1"/>
    <cellStyle name="Ausgabe 2 15" xfId="20947" hidden="1"/>
    <cellStyle name="Ausgabe 2 15" xfId="21747" hidden="1"/>
    <cellStyle name="Ausgabe 2 15" xfId="21733" hidden="1"/>
    <cellStyle name="Ausgabe 2 15" xfId="21724" hidden="1"/>
    <cellStyle name="Ausgabe 2 15" xfId="22373" hidden="1"/>
    <cellStyle name="Ausgabe 2 15" xfId="22605" hidden="1"/>
    <cellStyle name="Ausgabe 2 15" xfId="22593" hidden="1"/>
    <cellStyle name="Ausgabe 2 15" xfId="21551" hidden="1"/>
    <cellStyle name="Ausgabe 2 15" xfId="23200" hidden="1"/>
    <cellStyle name="Ausgabe 2 15" xfId="23186" hidden="1"/>
    <cellStyle name="Ausgabe 2 15" xfId="23177" hidden="1"/>
    <cellStyle name="Ausgabe 2 15" xfId="23824" hidden="1"/>
    <cellStyle name="Ausgabe 2 15" xfId="24056" hidden="1"/>
    <cellStyle name="Ausgabe 2 15" xfId="24044" hidden="1"/>
    <cellStyle name="Ausgabe 2 15" xfId="20900" hidden="1"/>
    <cellStyle name="Ausgabe 2 15" xfId="24647" hidden="1"/>
    <cellStyle name="Ausgabe 2 15" xfId="24633" hidden="1"/>
    <cellStyle name="Ausgabe 2 15" xfId="24624" hidden="1"/>
    <cellStyle name="Ausgabe 2 15" xfId="25266" hidden="1"/>
    <cellStyle name="Ausgabe 2 15" xfId="25498" hidden="1"/>
    <cellStyle name="Ausgabe 2 15" xfId="25486" hidden="1"/>
    <cellStyle name="Ausgabe 2 15" xfId="25919" hidden="1"/>
    <cellStyle name="Ausgabe 2 15" xfId="26243" hidden="1"/>
    <cellStyle name="Ausgabe 2 15" xfId="26229" hidden="1"/>
    <cellStyle name="Ausgabe 2 15" xfId="26220" hidden="1"/>
    <cellStyle name="Ausgabe 2 15" xfId="26862" hidden="1"/>
    <cellStyle name="Ausgabe 2 15" xfId="27094" hidden="1"/>
    <cellStyle name="Ausgabe 2 15" xfId="27082" hidden="1"/>
    <cellStyle name="Ausgabe 2 15" xfId="26059" hidden="1"/>
    <cellStyle name="Ausgabe 2 15" xfId="27685" hidden="1"/>
    <cellStyle name="Ausgabe 2 15" xfId="27671" hidden="1"/>
    <cellStyle name="Ausgabe 2 15" xfId="27662" hidden="1"/>
    <cellStyle name="Ausgabe 2 15" xfId="28304" hidden="1"/>
    <cellStyle name="Ausgabe 2 15" xfId="28536" hidden="1"/>
    <cellStyle name="Ausgabe 2 15" xfId="28524" hidden="1"/>
    <cellStyle name="Ausgabe 2 15" xfId="28956" hidden="1"/>
    <cellStyle name="Ausgabe 2 15" xfId="29205" hidden="1"/>
    <cellStyle name="Ausgabe 2 15" xfId="29191" hidden="1"/>
    <cellStyle name="Ausgabe 2 15" xfId="29182" hidden="1"/>
    <cellStyle name="Ausgabe 2 15" xfId="29824" hidden="1"/>
    <cellStyle name="Ausgabe 2 15" xfId="30056" hidden="1"/>
    <cellStyle name="Ausgabe 2 15" xfId="30044" hidden="1"/>
    <cellStyle name="Ausgabe 2 15" xfId="30475" hidden="1"/>
    <cellStyle name="Ausgabe 2 15" xfId="30712" hidden="1"/>
    <cellStyle name="Ausgabe 2 15" xfId="31115" hidden="1"/>
    <cellStyle name="Ausgabe 2 15" xfId="31103" hidden="1"/>
    <cellStyle name="Ausgabe 2 15" xfId="30931" hidden="1"/>
    <cellStyle name="Ausgabe 2 15" xfId="31731" hidden="1"/>
    <cellStyle name="Ausgabe 2 15" xfId="31717" hidden="1"/>
    <cellStyle name="Ausgabe 2 15" xfId="31708" hidden="1"/>
    <cellStyle name="Ausgabe 2 15" xfId="32357" hidden="1"/>
    <cellStyle name="Ausgabe 2 15" xfId="32589" hidden="1"/>
    <cellStyle name="Ausgabe 2 15" xfId="32577" hidden="1"/>
    <cellStyle name="Ausgabe 2 15" xfId="31535" hidden="1"/>
    <cellStyle name="Ausgabe 2 15" xfId="33183" hidden="1"/>
    <cellStyle name="Ausgabe 2 15" xfId="33169" hidden="1"/>
    <cellStyle name="Ausgabe 2 15" xfId="33160" hidden="1"/>
    <cellStyle name="Ausgabe 2 15" xfId="33807" hidden="1"/>
    <cellStyle name="Ausgabe 2 15" xfId="34039" hidden="1"/>
    <cellStyle name="Ausgabe 2 15" xfId="34027" hidden="1"/>
    <cellStyle name="Ausgabe 2 15" xfId="30884" hidden="1"/>
    <cellStyle name="Ausgabe 2 15" xfId="34630" hidden="1"/>
    <cellStyle name="Ausgabe 2 15" xfId="34616" hidden="1"/>
    <cellStyle name="Ausgabe 2 15" xfId="34607" hidden="1"/>
    <cellStyle name="Ausgabe 2 15" xfId="35249" hidden="1"/>
    <cellStyle name="Ausgabe 2 15" xfId="35481" hidden="1"/>
    <cellStyle name="Ausgabe 2 15" xfId="35469" hidden="1"/>
    <cellStyle name="Ausgabe 2 15" xfId="35902" hidden="1"/>
    <cellStyle name="Ausgabe 2 15" xfId="36226" hidden="1"/>
    <cellStyle name="Ausgabe 2 15" xfId="36212" hidden="1"/>
    <cellStyle name="Ausgabe 2 15" xfId="36203" hidden="1"/>
    <cellStyle name="Ausgabe 2 15" xfId="36845" hidden="1"/>
    <cellStyle name="Ausgabe 2 15" xfId="37077" hidden="1"/>
    <cellStyle name="Ausgabe 2 15" xfId="37065" hidden="1"/>
    <cellStyle name="Ausgabe 2 15" xfId="36042" hidden="1"/>
    <cellStyle name="Ausgabe 2 15" xfId="37668" hidden="1"/>
    <cellStyle name="Ausgabe 2 15" xfId="37654" hidden="1"/>
    <cellStyle name="Ausgabe 2 15" xfId="37645" hidden="1"/>
    <cellStyle name="Ausgabe 2 15" xfId="38287" hidden="1"/>
    <cellStyle name="Ausgabe 2 15" xfId="38519" hidden="1"/>
    <cellStyle name="Ausgabe 2 15" xfId="38507" hidden="1"/>
    <cellStyle name="Ausgabe 2 15" xfId="38939" hidden="1"/>
    <cellStyle name="Ausgabe 2 15" xfId="39208" hidden="1"/>
    <cellStyle name="Ausgabe 2 15" xfId="39194" hidden="1"/>
    <cellStyle name="Ausgabe 2 15" xfId="39185" hidden="1"/>
    <cellStyle name="Ausgabe 2 15" xfId="39827" hidden="1"/>
    <cellStyle name="Ausgabe 2 15" xfId="40059" hidden="1"/>
    <cellStyle name="Ausgabe 2 15" xfId="40047" hidden="1"/>
    <cellStyle name="Ausgabe 2 15" xfId="40478" hidden="1"/>
    <cellStyle name="Ausgabe 2 15" xfId="40715" hidden="1"/>
    <cellStyle name="Ausgabe 2 15" xfId="41118" hidden="1"/>
    <cellStyle name="Ausgabe 2 15" xfId="41106" hidden="1"/>
    <cellStyle name="Ausgabe 2 15" xfId="40934" hidden="1"/>
    <cellStyle name="Ausgabe 2 15" xfId="41734" hidden="1"/>
    <cellStyle name="Ausgabe 2 15" xfId="41720" hidden="1"/>
    <cellStyle name="Ausgabe 2 15" xfId="41711" hidden="1"/>
    <cellStyle name="Ausgabe 2 15" xfId="42360" hidden="1"/>
    <cellStyle name="Ausgabe 2 15" xfId="42592" hidden="1"/>
    <cellStyle name="Ausgabe 2 15" xfId="42580" hidden="1"/>
    <cellStyle name="Ausgabe 2 15" xfId="41538" hidden="1"/>
    <cellStyle name="Ausgabe 2 15" xfId="43186" hidden="1"/>
    <cellStyle name="Ausgabe 2 15" xfId="43172" hidden="1"/>
    <cellStyle name="Ausgabe 2 15" xfId="43163" hidden="1"/>
    <cellStyle name="Ausgabe 2 15" xfId="43810" hidden="1"/>
    <cellStyle name="Ausgabe 2 15" xfId="44042" hidden="1"/>
    <cellStyle name="Ausgabe 2 15" xfId="44030" hidden="1"/>
    <cellStyle name="Ausgabe 2 15" xfId="40887" hidden="1"/>
    <cellStyle name="Ausgabe 2 15" xfId="44633" hidden="1"/>
    <cellStyle name="Ausgabe 2 15" xfId="44619" hidden="1"/>
    <cellStyle name="Ausgabe 2 15" xfId="44610" hidden="1"/>
    <cellStyle name="Ausgabe 2 15" xfId="45252" hidden="1"/>
    <cellStyle name="Ausgabe 2 15" xfId="45484" hidden="1"/>
    <cellStyle name="Ausgabe 2 15" xfId="45472" hidden="1"/>
    <cellStyle name="Ausgabe 2 15" xfId="45905" hidden="1"/>
    <cellStyle name="Ausgabe 2 15" xfId="46229" hidden="1"/>
    <cellStyle name="Ausgabe 2 15" xfId="46215" hidden="1"/>
    <cellStyle name="Ausgabe 2 15" xfId="46206" hidden="1"/>
    <cellStyle name="Ausgabe 2 15" xfId="46848" hidden="1"/>
    <cellStyle name="Ausgabe 2 15" xfId="47080" hidden="1"/>
    <cellStyle name="Ausgabe 2 15" xfId="47068" hidden="1"/>
    <cellStyle name="Ausgabe 2 15" xfId="46045" hidden="1"/>
    <cellStyle name="Ausgabe 2 15" xfId="47671" hidden="1"/>
    <cellStyle name="Ausgabe 2 15" xfId="47657" hidden="1"/>
    <cellStyle name="Ausgabe 2 15" xfId="47648" hidden="1"/>
    <cellStyle name="Ausgabe 2 15" xfId="48290" hidden="1"/>
    <cellStyle name="Ausgabe 2 15" xfId="48522" hidden="1"/>
    <cellStyle name="Ausgabe 2 15" xfId="48510" hidden="1"/>
    <cellStyle name="Ausgabe 2 15" xfId="48941" hidden="1"/>
    <cellStyle name="Ausgabe 2 15" xfId="49190" hidden="1"/>
    <cellStyle name="Ausgabe 2 15" xfId="49176" hidden="1"/>
    <cellStyle name="Ausgabe 2 15" xfId="49167" hidden="1"/>
    <cellStyle name="Ausgabe 2 15" xfId="49809" hidden="1"/>
    <cellStyle name="Ausgabe 2 15" xfId="50041" hidden="1"/>
    <cellStyle name="Ausgabe 2 15" xfId="50029" hidden="1"/>
    <cellStyle name="Ausgabe 2 15" xfId="50460" hidden="1"/>
    <cellStyle name="Ausgabe 2 15" xfId="50697" hidden="1"/>
    <cellStyle name="Ausgabe 2 15" xfId="51100" hidden="1"/>
    <cellStyle name="Ausgabe 2 15" xfId="51088" hidden="1"/>
    <cellStyle name="Ausgabe 2 15" xfId="50916" hidden="1"/>
    <cellStyle name="Ausgabe 2 15" xfId="51716" hidden="1"/>
    <cellStyle name="Ausgabe 2 15" xfId="51702" hidden="1"/>
    <cellStyle name="Ausgabe 2 15" xfId="51693" hidden="1"/>
    <cellStyle name="Ausgabe 2 15" xfId="52342" hidden="1"/>
    <cellStyle name="Ausgabe 2 15" xfId="52574" hidden="1"/>
    <cellStyle name="Ausgabe 2 15" xfId="52562" hidden="1"/>
    <cellStyle name="Ausgabe 2 15" xfId="51520" hidden="1"/>
    <cellStyle name="Ausgabe 2 15" xfId="53168" hidden="1"/>
    <cellStyle name="Ausgabe 2 15" xfId="53154" hidden="1"/>
    <cellStyle name="Ausgabe 2 15" xfId="53145" hidden="1"/>
    <cellStyle name="Ausgabe 2 15" xfId="53792" hidden="1"/>
    <cellStyle name="Ausgabe 2 15" xfId="54024" hidden="1"/>
    <cellStyle name="Ausgabe 2 15" xfId="54012" hidden="1"/>
    <cellStyle name="Ausgabe 2 15" xfId="50869" hidden="1"/>
    <cellStyle name="Ausgabe 2 15" xfId="54615" hidden="1"/>
    <cellStyle name="Ausgabe 2 15" xfId="54601" hidden="1"/>
    <cellStyle name="Ausgabe 2 15" xfId="54592" hidden="1"/>
    <cellStyle name="Ausgabe 2 15" xfId="55234" hidden="1"/>
    <cellStyle name="Ausgabe 2 15" xfId="55466" hidden="1"/>
    <cellStyle name="Ausgabe 2 15" xfId="55454" hidden="1"/>
    <cellStyle name="Ausgabe 2 15" xfId="55887" hidden="1"/>
    <cellStyle name="Ausgabe 2 15" xfId="56211" hidden="1"/>
    <cellStyle name="Ausgabe 2 15" xfId="56197" hidden="1"/>
    <cellStyle name="Ausgabe 2 15" xfId="56188" hidden="1"/>
    <cellStyle name="Ausgabe 2 15" xfId="56830" hidden="1"/>
    <cellStyle name="Ausgabe 2 15" xfId="57062" hidden="1"/>
    <cellStyle name="Ausgabe 2 15" xfId="57050" hidden="1"/>
    <cellStyle name="Ausgabe 2 15" xfId="56027" hidden="1"/>
    <cellStyle name="Ausgabe 2 15" xfId="57653" hidden="1"/>
    <cellStyle name="Ausgabe 2 15" xfId="57639" hidden="1"/>
    <cellStyle name="Ausgabe 2 15" xfId="57630" hidden="1"/>
    <cellStyle name="Ausgabe 2 15" xfId="58272" hidden="1"/>
    <cellStyle name="Ausgabe 2 15" xfId="58504" hidden="1"/>
    <cellStyle name="Ausgabe 2 15" xfId="58492" hidden="1"/>
    <cellStyle name="Ausgabe 2 16" xfId="131" hidden="1"/>
    <cellStyle name="Ausgabe 2 16" xfId="747" hidden="1"/>
    <cellStyle name="Ausgabe 2 16" xfId="889" hidden="1"/>
    <cellStyle name="Ausgabe 2 16" xfId="1076" hidden="1"/>
    <cellStyle name="Ausgabe 2 16" xfId="1366" hidden="1"/>
    <cellStyle name="Ausgabe 2 16" xfId="1598" hidden="1"/>
    <cellStyle name="Ausgabe 2 16" xfId="1709" hidden="1"/>
    <cellStyle name="Ausgabe 2 16" xfId="2054" hidden="1"/>
    <cellStyle name="Ausgabe 2 16" xfId="2617" hidden="1"/>
    <cellStyle name="Ausgabe 2 16" xfId="2759" hidden="1"/>
    <cellStyle name="Ausgabe 2 16" xfId="2946" hidden="1"/>
    <cellStyle name="Ausgabe 2 16" xfId="3236" hidden="1"/>
    <cellStyle name="Ausgabe 2 16" xfId="3468" hidden="1"/>
    <cellStyle name="Ausgabe 2 16" xfId="3579" hidden="1"/>
    <cellStyle name="Ausgabe 2 16" xfId="2380" hidden="1"/>
    <cellStyle name="Ausgabe 2 16" xfId="4123" hidden="1"/>
    <cellStyle name="Ausgabe 2 16" xfId="4265" hidden="1"/>
    <cellStyle name="Ausgabe 2 16" xfId="4452" hidden="1"/>
    <cellStyle name="Ausgabe 2 16" xfId="4742" hidden="1"/>
    <cellStyle name="Ausgabe 2 16" xfId="4974" hidden="1"/>
    <cellStyle name="Ausgabe 2 16" xfId="5085" hidden="1"/>
    <cellStyle name="Ausgabe 2 16" xfId="3887" hidden="1"/>
    <cellStyle name="Ausgabe 2 16" xfId="5627" hidden="1"/>
    <cellStyle name="Ausgabe 2 16" xfId="5769" hidden="1"/>
    <cellStyle name="Ausgabe 2 16" xfId="5956" hidden="1"/>
    <cellStyle name="Ausgabe 2 16" xfId="6246" hidden="1"/>
    <cellStyle name="Ausgabe 2 16" xfId="6478" hidden="1"/>
    <cellStyle name="Ausgabe 2 16" xfId="6589" hidden="1"/>
    <cellStyle name="Ausgabe 2 16" xfId="5393" hidden="1"/>
    <cellStyle name="Ausgabe 2 16" xfId="7125" hidden="1"/>
    <cellStyle name="Ausgabe 2 16" xfId="7267" hidden="1"/>
    <cellStyle name="Ausgabe 2 16" xfId="7454" hidden="1"/>
    <cellStyle name="Ausgabe 2 16" xfId="7744" hidden="1"/>
    <cellStyle name="Ausgabe 2 16" xfId="7976" hidden="1"/>
    <cellStyle name="Ausgabe 2 16" xfId="8087" hidden="1"/>
    <cellStyle name="Ausgabe 2 16" xfId="6897" hidden="1"/>
    <cellStyle name="Ausgabe 2 16" xfId="8618" hidden="1"/>
    <cellStyle name="Ausgabe 2 16" xfId="8760" hidden="1"/>
    <cellStyle name="Ausgabe 2 16" xfId="8947" hidden="1"/>
    <cellStyle name="Ausgabe 2 16" xfId="9237" hidden="1"/>
    <cellStyle name="Ausgabe 2 16" xfId="9469" hidden="1"/>
    <cellStyle name="Ausgabe 2 16" xfId="9580" hidden="1"/>
    <cellStyle name="Ausgabe 2 16" xfId="8395" hidden="1"/>
    <cellStyle name="Ausgabe 2 16" xfId="10104" hidden="1"/>
    <cellStyle name="Ausgabe 2 16" xfId="10246" hidden="1"/>
    <cellStyle name="Ausgabe 2 16" xfId="10433" hidden="1"/>
    <cellStyle name="Ausgabe 2 16" xfId="10723" hidden="1"/>
    <cellStyle name="Ausgabe 2 16" xfId="10955" hidden="1"/>
    <cellStyle name="Ausgabe 2 16" xfId="11066" hidden="1"/>
    <cellStyle name="Ausgabe 2 16" xfId="9888" hidden="1"/>
    <cellStyle name="Ausgabe 2 16" xfId="11584" hidden="1"/>
    <cellStyle name="Ausgabe 2 16" xfId="11726" hidden="1"/>
    <cellStyle name="Ausgabe 2 16" xfId="11913" hidden="1"/>
    <cellStyle name="Ausgabe 2 16" xfId="12203" hidden="1"/>
    <cellStyle name="Ausgabe 2 16" xfId="12435" hidden="1"/>
    <cellStyle name="Ausgabe 2 16" xfId="12546" hidden="1"/>
    <cellStyle name="Ausgabe 2 16" xfId="11374" hidden="1"/>
    <cellStyle name="Ausgabe 2 16" xfId="13055" hidden="1"/>
    <cellStyle name="Ausgabe 2 16" xfId="13197" hidden="1"/>
    <cellStyle name="Ausgabe 2 16" xfId="13384" hidden="1"/>
    <cellStyle name="Ausgabe 2 16" xfId="13674" hidden="1"/>
    <cellStyle name="Ausgabe 2 16" xfId="13906" hidden="1"/>
    <cellStyle name="Ausgabe 2 16" xfId="14017" hidden="1"/>
    <cellStyle name="Ausgabe 2 16" xfId="12854" hidden="1"/>
    <cellStyle name="Ausgabe 2 16" xfId="14517" hidden="1"/>
    <cellStyle name="Ausgabe 2 16" xfId="14659" hidden="1"/>
    <cellStyle name="Ausgabe 2 16" xfId="14846" hidden="1"/>
    <cellStyle name="Ausgabe 2 16" xfId="15136" hidden="1"/>
    <cellStyle name="Ausgabe 2 16" xfId="15368" hidden="1"/>
    <cellStyle name="Ausgabe 2 16" xfId="15479" hidden="1"/>
    <cellStyle name="Ausgabe 2 16" xfId="14323" hidden="1"/>
    <cellStyle name="Ausgabe 2 16" xfId="15973" hidden="1"/>
    <cellStyle name="Ausgabe 2 16" xfId="16115" hidden="1"/>
    <cellStyle name="Ausgabe 2 16" xfId="16302" hidden="1"/>
    <cellStyle name="Ausgabe 2 16" xfId="16592" hidden="1"/>
    <cellStyle name="Ausgabe 2 16" xfId="16824" hidden="1"/>
    <cellStyle name="Ausgabe 2 16" xfId="16935" hidden="1"/>
    <cellStyle name="Ausgabe 2 16" xfId="15785" hidden="1"/>
    <cellStyle name="Ausgabe 2 16" xfId="17415" hidden="1"/>
    <cellStyle name="Ausgabe 2 16" xfId="17557" hidden="1"/>
    <cellStyle name="Ausgabe 2 16" xfId="17744" hidden="1"/>
    <cellStyle name="Ausgabe 2 16" xfId="18034" hidden="1"/>
    <cellStyle name="Ausgabe 2 16" xfId="18266" hidden="1"/>
    <cellStyle name="Ausgabe 2 16" xfId="18377" hidden="1"/>
    <cellStyle name="Ausgabe 2 16" xfId="18883" hidden="1"/>
    <cellStyle name="Ausgabe 2 16" xfId="19222" hidden="1"/>
    <cellStyle name="Ausgabe 2 16" xfId="19364" hidden="1"/>
    <cellStyle name="Ausgabe 2 16" xfId="19551" hidden="1"/>
    <cellStyle name="Ausgabe 2 16" xfId="19841" hidden="1"/>
    <cellStyle name="Ausgabe 2 16" xfId="20073" hidden="1"/>
    <cellStyle name="Ausgabe 2 16" xfId="20184" hidden="1"/>
    <cellStyle name="Ausgabe 2 16" xfId="20492" hidden="1"/>
    <cellStyle name="Ausgabe 2 16" xfId="20729" hidden="1"/>
    <cellStyle name="Ausgabe 2 16" xfId="21132" hidden="1"/>
    <cellStyle name="Ausgabe 2 16" xfId="21243" hidden="1"/>
    <cellStyle name="Ausgabe 2 16" xfId="20946" hidden="1"/>
    <cellStyle name="Ausgabe 2 16" xfId="21748" hidden="1"/>
    <cellStyle name="Ausgabe 2 16" xfId="21890" hidden="1"/>
    <cellStyle name="Ausgabe 2 16" xfId="22080" hidden="1"/>
    <cellStyle name="Ausgabe 2 16" xfId="22374" hidden="1"/>
    <cellStyle name="Ausgabe 2 16" xfId="22606" hidden="1"/>
    <cellStyle name="Ausgabe 2 16" xfId="22717" hidden="1"/>
    <cellStyle name="Ausgabe 2 16" xfId="21550" hidden="1"/>
    <cellStyle name="Ausgabe 2 16" xfId="23201" hidden="1"/>
    <cellStyle name="Ausgabe 2 16" xfId="23343" hidden="1"/>
    <cellStyle name="Ausgabe 2 16" xfId="23532" hidden="1"/>
    <cellStyle name="Ausgabe 2 16" xfId="23825" hidden="1"/>
    <cellStyle name="Ausgabe 2 16" xfId="24057" hidden="1"/>
    <cellStyle name="Ausgabe 2 16" xfId="24168" hidden="1"/>
    <cellStyle name="Ausgabe 2 16" xfId="20883" hidden="1"/>
    <cellStyle name="Ausgabe 2 16" xfId="24648" hidden="1"/>
    <cellStyle name="Ausgabe 2 16" xfId="24790" hidden="1"/>
    <cellStyle name="Ausgabe 2 16" xfId="24977" hidden="1"/>
    <cellStyle name="Ausgabe 2 16" xfId="25267" hidden="1"/>
    <cellStyle name="Ausgabe 2 16" xfId="25499" hidden="1"/>
    <cellStyle name="Ausgabe 2 16" xfId="25610" hidden="1"/>
    <cellStyle name="Ausgabe 2 16" xfId="25920" hidden="1"/>
    <cellStyle name="Ausgabe 2 16" xfId="26244" hidden="1"/>
    <cellStyle name="Ausgabe 2 16" xfId="26386" hidden="1"/>
    <cellStyle name="Ausgabe 2 16" xfId="26573" hidden="1"/>
    <cellStyle name="Ausgabe 2 16" xfId="26863" hidden="1"/>
    <cellStyle name="Ausgabe 2 16" xfId="27095" hidden="1"/>
    <cellStyle name="Ausgabe 2 16" xfId="27206" hidden="1"/>
    <cellStyle name="Ausgabe 2 16" xfId="26058" hidden="1"/>
    <cellStyle name="Ausgabe 2 16" xfId="27686" hidden="1"/>
    <cellStyle name="Ausgabe 2 16" xfId="27828" hidden="1"/>
    <cellStyle name="Ausgabe 2 16" xfId="28015" hidden="1"/>
    <cellStyle name="Ausgabe 2 16" xfId="28305" hidden="1"/>
    <cellStyle name="Ausgabe 2 16" xfId="28537" hidden="1"/>
    <cellStyle name="Ausgabe 2 16" xfId="28648" hidden="1"/>
    <cellStyle name="Ausgabe 2 16" xfId="28957" hidden="1"/>
    <cellStyle name="Ausgabe 2 16" xfId="29206" hidden="1"/>
    <cellStyle name="Ausgabe 2 16" xfId="29348" hidden="1"/>
    <cellStyle name="Ausgabe 2 16" xfId="29535" hidden="1"/>
    <cellStyle name="Ausgabe 2 16" xfId="29825" hidden="1"/>
    <cellStyle name="Ausgabe 2 16" xfId="30057" hidden="1"/>
    <cellStyle name="Ausgabe 2 16" xfId="30168" hidden="1"/>
    <cellStyle name="Ausgabe 2 16" xfId="30476" hidden="1"/>
    <cellStyle name="Ausgabe 2 16" xfId="30713" hidden="1"/>
    <cellStyle name="Ausgabe 2 16" xfId="31116" hidden="1"/>
    <cellStyle name="Ausgabe 2 16" xfId="31227" hidden="1"/>
    <cellStyle name="Ausgabe 2 16" xfId="30930" hidden="1"/>
    <cellStyle name="Ausgabe 2 16" xfId="31732" hidden="1"/>
    <cellStyle name="Ausgabe 2 16" xfId="31874" hidden="1"/>
    <cellStyle name="Ausgabe 2 16" xfId="32064" hidden="1"/>
    <cellStyle name="Ausgabe 2 16" xfId="32358" hidden="1"/>
    <cellStyle name="Ausgabe 2 16" xfId="32590" hidden="1"/>
    <cellStyle name="Ausgabe 2 16" xfId="32701" hidden="1"/>
    <cellStyle name="Ausgabe 2 16" xfId="31534" hidden="1"/>
    <cellStyle name="Ausgabe 2 16" xfId="33184" hidden="1"/>
    <cellStyle name="Ausgabe 2 16" xfId="33326" hidden="1"/>
    <cellStyle name="Ausgabe 2 16" xfId="33515" hidden="1"/>
    <cellStyle name="Ausgabe 2 16" xfId="33808" hidden="1"/>
    <cellStyle name="Ausgabe 2 16" xfId="34040" hidden="1"/>
    <cellStyle name="Ausgabe 2 16" xfId="34151" hidden="1"/>
    <cellStyle name="Ausgabe 2 16" xfId="30867" hidden="1"/>
    <cellStyle name="Ausgabe 2 16" xfId="34631" hidden="1"/>
    <cellStyle name="Ausgabe 2 16" xfId="34773" hidden="1"/>
    <cellStyle name="Ausgabe 2 16" xfId="34960" hidden="1"/>
    <cellStyle name="Ausgabe 2 16" xfId="35250" hidden="1"/>
    <cellStyle name="Ausgabe 2 16" xfId="35482" hidden="1"/>
    <cellStyle name="Ausgabe 2 16" xfId="35593" hidden="1"/>
    <cellStyle name="Ausgabe 2 16" xfId="35903" hidden="1"/>
    <cellStyle name="Ausgabe 2 16" xfId="36227" hidden="1"/>
    <cellStyle name="Ausgabe 2 16" xfId="36369" hidden="1"/>
    <cellStyle name="Ausgabe 2 16" xfId="36556" hidden="1"/>
    <cellStyle name="Ausgabe 2 16" xfId="36846" hidden="1"/>
    <cellStyle name="Ausgabe 2 16" xfId="37078" hidden="1"/>
    <cellStyle name="Ausgabe 2 16" xfId="37189" hidden="1"/>
    <cellStyle name="Ausgabe 2 16" xfId="36041" hidden="1"/>
    <cellStyle name="Ausgabe 2 16" xfId="37669" hidden="1"/>
    <cellStyle name="Ausgabe 2 16" xfId="37811" hidden="1"/>
    <cellStyle name="Ausgabe 2 16" xfId="37998" hidden="1"/>
    <cellStyle name="Ausgabe 2 16" xfId="38288" hidden="1"/>
    <cellStyle name="Ausgabe 2 16" xfId="38520" hidden="1"/>
    <cellStyle name="Ausgabe 2 16" xfId="38631" hidden="1"/>
    <cellStyle name="Ausgabe 2 16" xfId="38940" hidden="1"/>
    <cellStyle name="Ausgabe 2 16" xfId="39209" hidden="1"/>
    <cellStyle name="Ausgabe 2 16" xfId="39351" hidden="1"/>
    <cellStyle name="Ausgabe 2 16" xfId="39538" hidden="1"/>
    <cellStyle name="Ausgabe 2 16" xfId="39828" hidden="1"/>
    <cellStyle name="Ausgabe 2 16" xfId="40060" hidden="1"/>
    <cellStyle name="Ausgabe 2 16" xfId="40171" hidden="1"/>
    <cellStyle name="Ausgabe 2 16" xfId="40479" hidden="1"/>
    <cellStyle name="Ausgabe 2 16" xfId="40716" hidden="1"/>
    <cellStyle name="Ausgabe 2 16" xfId="41119" hidden="1"/>
    <cellStyle name="Ausgabe 2 16" xfId="41230" hidden="1"/>
    <cellStyle name="Ausgabe 2 16" xfId="40933" hidden="1"/>
    <cellStyle name="Ausgabe 2 16" xfId="41735" hidden="1"/>
    <cellStyle name="Ausgabe 2 16" xfId="41877" hidden="1"/>
    <cellStyle name="Ausgabe 2 16" xfId="42067" hidden="1"/>
    <cellStyle name="Ausgabe 2 16" xfId="42361" hidden="1"/>
    <cellStyle name="Ausgabe 2 16" xfId="42593" hidden="1"/>
    <cellStyle name="Ausgabe 2 16" xfId="42704" hidden="1"/>
    <cellStyle name="Ausgabe 2 16" xfId="41537" hidden="1"/>
    <cellStyle name="Ausgabe 2 16" xfId="43187" hidden="1"/>
    <cellStyle name="Ausgabe 2 16" xfId="43329" hidden="1"/>
    <cellStyle name="Ausgabe 2 16" xfId="43518" hidden="1"/>
    <cellStyle name="Ausgabe 2 16" xfId="43811" hidden="1"/>
    <cellStyle name="Ausgabe 2 16" xfId="44043" hidden="1"/>
    <cellStyle name="Ausgabe 2 16" xfId="44154" hidden="1"/>
    <cellStyle name="Ausgabe 2 16" xfId="40870" hidden="1"/>
    <cellStyle name="Ausgabe 2 16" xfId="44634" hidden="1"/>
    <cellStyle name="Ausgabe 2 16" xfId="44776" hidden="1"/>
    <cellStyle name="Ausgabe 2 16" xfId="44963" hidden="1"/>
    <cellStyle name="Ausgabe 2 16" xfId="45253" hidden="1"/>
    <cellStyle name="Ausgabe 2 16" xfId="45485" hidden="1"/>
    <cellStyle name="Ausgabe 2 16" xfId="45596" hidden="1"/>
    <cellStyle name="Ausgabe 2 16" xfId="45906" hidden="1"/>
    <cellStyle name="Ausgabe 2 16" xfId="46230" hidden="1"/>
    <cellStyle name="Ausgabe 2 16" xfId="46372" hidden="1"/>
    <cellStyle name="Ausgabe 2 16" xfId="46559" hidden="1"/>
    <cellStyle name="Ausgabe 2 16" xfId="46849" hidden="1"/>
    <cellStyle name="Ausgabe 2 16" xfId="47081" hidden="1"/>
    <cellStyle name="Ausgabe 2 16" xfId="47192" hidden="1"/>
    <cellStyle name="Ausgabe 2 16" xfId="46044" hidden="1"/>
    <cellStyle name="Ausgabe 2 16" xfId="47672" hidden="1"/>
    <cellStyle name="Ausgabe 2 16" xfId="47814" hidden="1"/>
    <cellStyle name="Ausgabe 2 16" xfId="48001" hidden="1"/>
    <cellStyle name="Ausgabe 2 16" xfId="48291" hidden="1"/>
    <cellStyle name="Ausgabe 2 16" xfId="48523" hidden="1"/>
    <cellStyle name="Ausgabe 2 16" xfId="48634" hidden="1"/>
    <cellStyle name="Ausgabe 2 16" xfId="48942" hidden="1"/>
    <cellStyle name="Ausgabe 2 16" xfId="49191" hidden="1"/>
    <cellStyle name="Ausgabe 2 16" xfId="49333" hidden="1"/>
    <cellStyle name="Ausgabe 2 16" xfId="49520" hidden="1"/>
    <cellStyle name="Ausgabe 2 16" xfId="49810" hidden="1"/>
    <cellStyle name="Ausgabe 2 16" xfId="50042" hidden="1"/>
    <cellStyle name="Ausgabe 2 16" xfId="50153" hidden="1"/>
    <cellStyle name="Ausgabe 2 16" xfId="50461" hidden="1"/>
    <cellStyle name="Ausgabe 2 16" xfId="50698" hidden="1"/>
    <cellStyle name="Ausgabe 2 16" xfId="51101" hidden="1"/>
    <cellStyle name="Ausgabe 2 16" xfId="51212" hidden="1"/>
    <cellStyle name="Ausgabe 2 16" xfId="50915" hidden="1"/>
    <cellStyle name="Ausgabe 2 16" xfId="51717" hidden="1"/>
    <cellStyle name="Ausgabe 2 16" xfId="51859" hidden="1"/>
    <cellStyle name="Ausgabe 2 16" xfId="52049" hidden="1"/>
    <cellStyle name="Ausgabe 2 16" xfId="52343" hidden="1"/>
    <cellStyle name="Ausgabe 2 16" xfId="52575" hidden="1"/>
    <cellStyle name="Ausgabe 2 16" xfId="52686" hidden="1"/>
    <cellStyle name="Ausgabe 2 16" xfId="51519" hidden="1"/>
    <cellStyle name="Ausgabe 2 16" xfId="53169" hidden="1"/>
    <cellStyle name="Ausgabe 2 16" xfId="53311" hidden="1"/>
    <cellStyle name="Ausgabe 2 16" xfId="53500" hidden="1"/>
    <cellStyle name="Ausgabe 2 16" xfId="53793" hidden="1"/>
    <cellStyle name="Ausgabe 2 16" xfId="54025" hidden="1"/>
    <cellStyle name="Ausgabe 2 16" xfId="54136" hidden="1"/>
    <cellStyle name="Ausgabe 2 16" xfId="50852" hidden="1"/>
    <cellStyle name="Ausgabe 2 16" xfId="54616" hidden="1"/>
    <cellStyle name="Ausgabe 2 16" xfId="54758" hidden="1"/>
    <cellStyle name="Ausgabe 2 16" xfId="54945" hidden="1"/>
    <cellStyle name="Ausgabe 2 16" xfId="55235" hidden="1"/>
    <cellStyle name="Ausgabe 2 16" xfId="55467" hidden="1"/>
    <cellStyle name="Ausgabe 2 16" xfId="55578" hidden="1"/>
    <cellStyle name="Ausgabe 2 16" xfId="55888" hidden="1"/>
    <cellStyle name="Ausgabe 2 16" xfId="56212" hidden="1"/>
    <cellStyle name="Ausgabe 2 16" xfId="56354" hidden="1"/>
    <cellStyle name="Ausgabe 2 16" xfId="56541" hidden="1"/>
    <cellStyle name="Ausgabe 2 16" xfId="56831" hidden="1"/>
    <cellStyle name="Ausgabe 2 16" xfId="57063" hidden="1"/>
    <cellStyle name="Ausgabe 2 16" xfId="57174" hidden="1"/>
    <cellStyle name="Ausgabe 2 16" xfId="56026" hidden="1"/>
    <cellStyle name="Ausgabe 2 16" xfId="57654" hidden="1"/>
    <cellStyle name="Ausgabe 2 16" xfId="57796" hidden="1"/>
    <cellStyle name="Ausgabe 2 16" xfId="57983" hidden="1"/>
    <cellStyle name="Ausgabe 2 16" xfId="58273" hidden="1"/>
    <cellStyle name="Ausgabe 2 16" xfId="58505" hidden="1"/>
    <cellStyle name="Ausgabe 2 16" xfId="58616" hidden="1"/>
    <cellStyle name="Ausgabe 2 17" xfId="132" hidden="1"/>
    <cellStyle name="Ausgabe 2 17" xfId="748" hidden="1"/>
    <cellStyle name="Ausgabe 2 17" xfId="888" hidden="1"/>
    <cellStyle name="Ausgabe 2 17" xfId="912" hidden="1"/>
    <cellStyle name="Ausgabe 2 17" xfId="1367" hidden="1"/>
    <cellStyle name="Ausgabe 2 17" xfId="1599" hidden="1"/>
    <cellStyle name="Ausgabe 2 17" xfId="1708" hidden="1"/>
    <cellStyle name="Ausgabe 2 17" xfId="2055" hidden="1"/>
    <cellStyle name="Ausgabe 2 17" xfId="2618" hidden="1"/>
    <cellStyle name="Ausgabe 2 17" xfId="2758" hidden="1"/>
    <cellStyle name="Ausgabe 2 17" xfId="2782" hidden="1"/>
    <cellStyle name="Ausgabe 2 17" xfId="3237" hidden="1"/>
    <cellStyle name="Ausgabe 2 17" xfId="3469" hidden="1"/>
    <cellStyle name="Ausgabe 2 17" xfId="3578" hidden="1"/>
    <cellStyle name="Ausgabe 2 17" xfId="2379" hidden="1"/>
    <cellStyle name="Ausgabe 2 17" xfId="4124" hidden="1"/>
    <cellStyle name="Ausgabe 2 17" xfId="4264" hidden="1"/>
    <cellStyle name="Ausgabe 2 17" xfId="4288" hidden="1"/>
    <cellStyle name="Ausgabe 2 17" xfId="4743" hidden="1"/>
    <cellStyle name="Ausgabe 2 17" xfId="4975" hidden="1"/>
    <cellStyle name="Ausgabe 2 17" xfId="5084" hidden="1"/>
    <cellStyle name="Ausgabe 2 17" xfId="3886" hidden="1"/>
    <cellStyle name="Ausgabe 2 17" xfId="5628" hidden="1"/>
    <cellStyle name="Ausgabe 2 17" xfId="5768" hidden="1"/>
    <cellStyle name="Ausgabe 2 17" xfId="5792" hidden="1"/>
    <cellStyle name="Ausgabe 2 17" xfId="6247" hidden="1"/>
    <cellStyle name="Ausgabe 2 17" xfId="6479" hidden="1"/>
    <cellStyle name="Ausgabe 2 17" xfId="6588" hidden="1"/>
    <cellStyle name="Ausgabe 2 17" xfId="5392" hidden="1"/>
    <cellStyle name="Ausgabe 2 17" xfId="7126" hidden="1"/>
    <cellStyle name="Ausgabe 2 17" xfId="7266" hidden="1"/>
    <cellStyle name="Ausgabe 2 17" xfId="7290" hidden="1"/>
    <cellStyle name="Ausgabe 2 17" xfId="7745" hidden="1"/>
    <cellStyle name="Ausgabe 2 17" xfId="7977" hidden="1"/>
    <cellStyle name="Ausgabe 2 17" xfId="8086" hidden="1"/>
    <cellStyle name="Ausgabe 2 17" xfId="6896" hidden="1"/>
    <cellStyle name="Ausgabe 2 17" xfId="8619" hidden="1"/>
    <cellStyle name="Ausgabe 2 17" xfId="8759" hidden="1"/>
    <cellStyle name="Ausgabe 2 17" xfId="8783" hidden="1"/>
    <cellStyle name="Ausgabe 2 17" xfId="9238" hidden="1"/>
    <cellStyle name="Ausgabe 2 17" xfId="9470" hidden="1"/>
    <cellStyle name="Ausgabe 2 17" xfId="9579" hidden="1"/>
    <cellStyle name="Ausgabe 2 17" xfId="8394" hidden="1"/>
    <cellStyle name="Ausgabe 2 17" xfId="10105" hidden="1"/>
    <cellStyle name="Ausgabe 2 17" xfId="10245" hidden="1"/>
    <cellStyle name="Ausgabe 2 17" xfId="10269" hidden="1"/>
    <cellStyle name="Ausgabe 2 17" xfId="10724" hidden="1"/>
    <cellStyle name="Ausgabe 2 17" xfId="10956" hidden="1"/>
    <cellStyle name="Ausgabe 2 17" xfId="11065" hidden="1"/>
    <cellStyle name="Ausgabe 2 17" xfId="9887" hidden="1"/>
    <cellStyle name="Ausgabe 2 17" xfId="11585" hidden="1"/>
    <cellStyle name="Ausgabe 2 17" xfId="11725" hidden="1"/>
    <cellStyle name="Ausgabe 2 17" xfId="11749" hidden="1"/>
    <cellStyle name="Ausgabe 2 17" xfId="12204" hidden="1"/>
    <cellStyle name="Ausgabe 2 17" xfId="12436" hidden="1"/>
    <cellStyle name="Ausgabe 2 17" xfId="12545" hidden="1"/>
    <cellStyle name="Ausgabe 2 17" xfId="11373" hidden="1"/>
    <cellStyle name="Ausgabe 2 17" xfId="13056" hidden="1"/>
    <cellStyle name="Ausgabe 2 17" xfId="13196" hidden="1"/>
    <cellStyle name="Ausgabe 2 17" xfId="13220" hidden="1"/>
    <cellStyle name="Ausgabe 2 17" xfId="13675" hidden="1"/>
    <cellStyle name="Ausgabe 2 17" xfId="13907" hidden="1"/>
    <cellStyle name="Ausgabe 2 17" xfId="14016" hidden="1"/>
    <cellStyle name="Ausgabe 2 17" xfId="12853" hidden="1"/>
    <cellStyle name="Ausgabe 2 17" xfId="14518" hidden="1"/>
    <cellStyle name="Ausgabe 2 17" xfId="14658" hidden="1"/>
    <cellStyle name="Ausgabe 2 17" xfId="14682" hidden="1"/>
    <cellStyle name="Ausgabe 2 17" xfId="15137" hidden="1"/>
    <cellStyle name="Ausgabe 2 17" xfId="15369" hidden="1"/>
    <cellStyle name="Ausgabe 2 17" xfId="15478" hidden="1"/>
    <cellStyle name="Ausgabe 2 17" xfId="14322" hidden="1"/>
    <cellStyle name="Ausgabe 2 17" xfId="15974" hidden="1"/>
    <cellStyle name="Ausgabe 2 17" xfId="16114" hidden="1"/>
    <cellStyle name="Ausgabe 2 17" xfId="16138" hidden="1"/>
    <cellStyle name="Ausgabe 2 17" xfId="16593" hidden="1"/>
    <cellStyle name="Ausgabe 2 17" xfId="16825" hidden="1"/>
    <cellStyle name="Ausgabe 2 17" xfId="16934" hidden="1"/>
    <cellStyle name="Ausgabe 2 17" xfId="15784" hidden="1"/>
    <cellStyle name="Ausgabe 2 17" xfId="17416" hidden="1"/>
    <cellStyle name="Ausgabe 2 17" xfId="17556" hidden="1"/>
    <cellStyle name="Ausgabe 2 17" xfId="17580" hidden="1"/>
    <cellStyle name="Ausgabe 2 17" xfId="18035" hidden="1"/>
    <cellStyle name="Ausgabe 2 17" xfId="18267" hidden="1"/>
    <cellStyle name="Ausgabe 2 17" xfId="18376" hidden="1"/>
    <cellStyle name="Ausgabe 2 17" xfId="18884" hidden="1"/>
    <cellStyle name="Ausgabe 2 17" xfId="19223" hidden="1"/>
    <cellStyle name="Ausgabe 2 17" xfId="19363" hidden="1"/>
    <cellStyle name="Ausgabe 2 17" xfId="19387" hidden="1"/>
    <cellStyle name="Ausgabe 2 17" xfId="19842" hidden="1"/>
    <cellStyle name="Ausgabe 2 17" xfId="20074" hidden="1"/>
    <cellStyle name="Ausgabe 2 17" xfId="20183" hidden="1"/>
    <cellStyle name="Ausgabe 2 17" xfId="20493" hidden="1"/>
    <cellStyle name="Ausgabe 2 17" xfId="20730" hidden="1"/>
    <cellStyle name="Ausgabe 2 17" xfId="21133" hidden="1"/>
    <cellStyle name="Ausgabe 2 17" xfId="21242" hidden="1"/>
    <cellStyle name="Ausgabe 2 17" xfId="20945" hidden="1"/>
    <cellStyle name="Ausgabe 2 17" xfId="21749" hidden="1"/>
    <cellStyle name="Ausgabe 2 17" xfId="21889" hidden="1"/>
    <cellStyle name="Ausgabe 2 17" xfId="21914" hidden="1"/>
    <cellStyle name="Ausgabe 2 17" xfId="22375" hidden="1"/>
    <cellStyle name="Ausgabe 2 17" xfId="22607" hidden="1"/>
    <cellStyle name="Ausgabe 2 17" xfId="22716" hidden="1"/>
    <cellStyle name="Ausgabe 2 17" xfId="21549" hidden="1"/>
    <cellStyle name="Ausgabe 2 17" xfId="23202" hidden="1"/>
    <cellStyle name="Ausgabe 2 17" xfId="23342" hidden="1"/>
    <cellStyle name="Ausgabe 2 17" xfId="23366" hidden="1"/>
    <cellStyle name="Ausgabe 2 17" xfId="23826" hidden="1"/>
    <cellStyle name="Ausgabe 2 17" xfId="24058" hidden="1"/>
    <cellStyle name="Ausgabe 2 17" xfId="24167" hidden="1"/>
    <cellStyle name="Ausgabe 2 17" xfId="20937" hidden="1"/>
    <cellStyle name="Ausgabe 2 17" xfId="24649" hidden="1"/>
    <cellStyle name="Ausgabe 2 17" xfId="24789" hidden="1"/>
    <cellStyle name="Ausgabe 2 17" xfId="24813" hidden="1"/>
    <cellStyle name="Ausgabe 2 17" xfId="25268" hidden="1"/>
    <cellStyle name="Ausgabe 2 17" xfId="25500" hidden="1"/>
    <cellStyle name="Ausgabe 2 17" xfId="25609" hidden="1"/>
    <cellStyle name="Ausgabe 2 17" xfId="25921" hidden="1"/>
    <cellStyle name="Ausgabe 2 17" xfId="26245" hidden="1"/>
    <cellStyle name="Ausgabe 2 17" xfId="26385" hidden="1"/>
    <cellStyle name="Ausgabe 2 17" xfId="26409" hidden="1"/>
    <cellStyle name="Ausgabe 2 17" xfId="26864" hidden="1"/>
    <cellStyle name="Ausgabe 2 17" xfId="27096" hidden="1"/>
    <cellStyle name="Ausgabe 2 17" xfId="27205" hidden="1"/>
    <cellStyle name="Ausgabe 2 17" xfId="26057" hidden="1"/>
    <cellStyle name="Ausgabe 2 17" xfId="27687" hidden="1"/>
    <cellStyle name="Ausgabe 2 17" xfId="27827" hidden="1"/>
    <cellStyle name="Ausgabe 2 17" xfId="27851" hidden="1"/>
    <cellStyle name="Ausgabe 2 17" xfId="28306" hidden="1"/>
    <cellStyle name="Ausgabe 2 17" xfId="28538" hidden="1"/>
    <cellStyle name="Ausgabe 2 17" xfId="28647" hidden="1"/>
    <cellStyle name="Ausgabe 2 17" xfId="28958" hidden="1"/>
    <cellStyle name="Ausgabe 2 17" xfId="29207" hidden="1"/>
    <cellStyle name="Ausgabe 2 17" xfId="29347" hidden="1"/>
    <cellStyle name="Ausgabe 2 17" xfId="29371" hidden="1"/>
    <cellStyle name="Ausgabe 2 17" xfId="29826" hidden="1"/>
    <cellStyle name="Ausgabe 2 17" xfId="30058" hidden="1"/>
    <cellStyle name="Ausgabe 2 17" xfId="30167" hidden="1"/>
    <cellStyle name="Ausgabe 2 17" xfId="30477" hidden="1"/>
    <cellStyle name="Ausgabe 2 17" xfId="30714" hidden="1"/>
    <cellStyle name="Ausgabe 2 17" xfId="31117" hidden="1"/>
    <cellStyle name="Ausgabe 2 17" xfId="31226" hidden="1"/>
    <cellStyle name="Ausgabe 2 17" xfId="30929" hidden="1"/>
    <cellStyle name="Ausgabe 2 17" xfId="31733" hidden="1"/>
    <cellStyle name="Ausgabe 2 17" xfId="31873" hidden="1"/>
    <cellStyle name="Ausgabe 2 17" xfId="31898" hidden="1"/>
    <cellStyle name="Ausgabe 2 17" xfId="32359" hidden="1"/>
    <cellStyle name="Ausgabe 2 17" xfId="32591" hidden="1"/>
    <cellStyle name="Ausgabe 2 17" xfId="32700" hidden="1"/>
    <cellStyle name="Ausgabe 2 17" xfId="31533" hidden="1"/>
    <cellStyle name="Ausgabe 2 17" xfId="33185" hidden="1"/>
    <cellStyle name="Ausgabe 2 17" xfId="33325" hidden="1"/>
    <cellStyle name="Ausgabe 2 17" xfId="33349" hidden="1"/>
    <cellStyle name="Ausgabe 2 17" xfId="33809" hidden="1"/>
    <cellStyle name="Ausgabe 2 17" xfId="34041" hidden="1"/>
    <cellStyle name="Ausgabe 2 17" xfId="34150" hidden="1"/>
    <cellStyle name="Ausgabe 2 17" xfId="30921" hidden="1"/>
    <cellStyle name="Ausgabe 2 17" xfId="34632" hidden="1"/>
    <cellStyle name="Ausgabe 2 17" xfId="34772" hidden="1"/>
    <cellStyle name="Ausgabe 2 17" xfId="34796" hidden="1"/>
    <cellStyle name="Ausgabe 2 17" xfId="35251" hidden="1"/>
    <cellStyle name="Ausgabe 2 17" xfId="35483" hidden="1"/>
    <cellStyle name="Ausgabe 2 17" xfId="35592" hidden="1"/>
    <cellStyle name="Ausgabe 2 17" xfId="35904" hidden="1"/>
    <cellStyle name="Ausgabe 2 17" xfId="36228" hidden="1"/>
    <cellStyle name="Ausgabe 2 17" xfId="36368" hidden="1"/>
    <cellStyle name="Ausgabe 2 17" xfId="36392" hidden="1"/>
    <cellStyle name="Ausgabe 2 17" xfId="36847" hidden="1"/>
    <cellStyle name="Ausgabe 2 17" xfId="37079" hidden="1"/>
    <cellStyle name="Ausgabe 2 17" xfId="37188" hidden="1"/>
    <cellStyle name="Ausgabe 2 17" xfId="36040" hidden="1"/>
    <cellStyle name="Ausgabe 2 17" xfId="37670" hidden="1"/>
    <cellStyle name="Ausgabe 2 17" xfId="37810" hidden="1"/>
    <cellStyle name="Ausgabe 2 17" xfId="37834" hidden="1"/>
    <cellStyle name="Ausgabe 2 17" xfId="38289" hidden="1"/>
    <cellStyle name="Ausgabe 2 17" xfId="38521" hidden="1"/>
    <cellStyle name="Ausgabe 2 17" xfId="38630" hidden="1"/>
    <cellStyle name="Ausgabe 2 17" xfId="38941" hidden="1"/>
    <cellStyle name="Ausgabe 2 17" xfId="39210" hidden="1"/>
    <cellStyle name="Ausgabe 2 17" xfId="39350" hidden="1"/>
    <cellStyle name="Ausgabe 2 17" xfId="39374" hidden="1"/>
    <cellStyle name="Ausgabe 2 17" xfId="39829" hidden="1"/>
    <cellStyle name="Ausgabe 2 17" xfId="40061" hidden="1"/>
    <cellStyle name="Ausgabe 2 17" xfId="40170" hidden="1"/>
    <cellStyle name="Ausgabe 2 17" xfId="40480" hidden="1"/>
    <cellStyle name="Ausgabe 2 17" xfId="40717" hidden="1"/>
    <cellStyle name="Ausgabe 2 17" xfId="41120" hidden="1"/>
    <cellStyle name="Ausgabe 2 17" xfId="41229" hidden="1"/>
    <cellStyle name="Ausgabe 2 17" xfId="40932" hidden="1"/>
    <cellStyle name="Ausgabe 2 17" xfId="41736" hidden="1"/>
    <cellStyle name="Ausgabe 2 17" xfId="41876" hidden="1"/>
    <cellStyle name="Ausgabe 2 17" xfId="41901" hidden="1"/>
    <cellStyle name="Ausgabe 2 17" xfId="42362" hidden="1"/>
    <cellStyle name="Ausgabe 2 17" xfId="42594" hidden="1"/>
    <cellStyle name="Ausgabe 2 17" xfId="42703" hidden="1"/>
    <cellStyle name="Ausgabe 2 17" xfId="41536" hidden="1"/>
    <cellStyle name="Ausgabe 2 17" xfId="43188" hidden="1"/>
    <cellStyle name="Ausgabe 2 17" xfId="43328" hidden="1"/>
    <cellStyle name="Ausgabe 2 17" xfId="43352" hidden="1"/>
    <cellStyle name="Ausgabe 2 17" xfId="43812" hidden="1"/>
    <cellStyle name="Ausgabe 2 17" xfId="44044" hidden="1"/>
    <cellStyle name="Ausgabe 2 17" xfId="44153" hidden="1"/>
    <cellStyle name="Ausgabe 2 17" xfId="40924" hidden="1"/>
    <cellStyle name="Ausgabe 2 17" xfId="44635" hidden="1"/>
    <cellStyle name="Ausgabe 2 17" xfId="44775" hidden="1"/>
    <cellStyle name="Ausgabe 2 17" xfId="44799" hidden="1"/>
    <cellStyle name="Ausgabe 2 17" xfId="45254" hidden="1"/>
    <cellStyle name="Ausgabe 2 17" xfId="45486" hidden="1"/>
    <cellStyle name="Ausgabe 2 17" xfId="45595" hidden="1"/>
    <cellStyle name="Ausgabe 2 17" xfId="45907" hidden="1"/>
    <cellStyle name="Ausgabe 2 17" xfId="46231" hidden="1"/>
    <cellStyle name="Ausgabe 2 17" xfId="46371" hidden="1"/>
    <cellStyle name="Ausgabe 2 17" xfId="46395" hidden="1"/>
    <cellStyle name="Ausgabe 2 17" xfId="46850" hidden="1"/>
    <cellStyle name="Ausgabe 2 17" xfId="47082" hidden="1"/>
    <cellStyle name="Ausgabe 2 17" xfId="47191" hidden="1"/>
    <cellStyle name="Ausgabe 2 17" xfId="46043" hidden="1"/>
    <cellStyle name="Ausgabe 2 17" xfId="47673" hidden="1"/>
    <cellStyle name="Ausgabe 2 17" xfId="47813" hidden="1"/>
    <cellStyle name="Ausgabe 2 17" xfId="47837" hidden="1"/>
    <cellStyle name="Ausgabe 2 17" xfId="48292" hidden="1"/>
    <cellStyle name="Ausgabe 2 17" xfId="48524" hidden="1"/>
    <cellStyle name="Ausgabe 2 17" xfId="48633" hidden="1"/>
    <cellStyle name="Ausgabe 2 17" xfId="48943" hidden="1"/>
    <cellStyle name="Ausgabe 2 17" xfId="49192" hidden="1"/>
    <cellStyle name="Ausgabe 2 17" xfId="49332" hidden="1"/>
    <cellStyle name="Ausgabe 2 17" xfId="49356" hidden="1"/>
    <cellStyle name="Ausgabe 2 17" xfId="49811" hidden="1"/>
    <cellStyle name="Ausgabe 2 17" xfId="50043" hidden="1"/>
    <cellStyle name="Ausgabe 2 17" xfId="50152" hidden="1"/>
    <cellStyle name="Ausgabe 2 17" xfId="50462" hidden="1"/>
    <cellStyle name="Ausgabe 2 17" xfId="50699" hidden="1"/>
    <cellStyle name="Ausgabe 2 17" xfId="51102" hidden="1"/>
    <cellStyle name="Ausgabe 2 17" xfId="51211" hidden="1"/>
    <cellStyle name="Ausgabe 2 17" xfId="50914" hidden="1"/>
    <cellStyle name="Ausgabe 2 17" xfId="51718" hidden="1"/>
    <cellStyle name="Ausgabe 2 17" xfId="51858" hidden="1"/>
    <cellStyle name="Ausgabe 2 17" xfId="51883" hidden="1"/>
    <cellStyle name="Ausgabe 2 17" xfId="52344" hidden="1"/>
    <cellStyle name="Ausgabe 2 17" xfId="52576" hidden="1"/>
    <cellStyle name="Ausgabe 2 17" xfId="52685" hidden="1"/>
    <cellStyle name="Ausgabe 2 17" xfId="51518" hidden="1"/>
    <cellStyle name="Ausgabe 2 17" xfId="53170" hidden="1"/>
    <cellStyle name="Ausgabe 2 17" xfId="53310" hidden="1"/>
    <cellStyle name="Ausgabe 2 17" xfId="53334" hidden="1"/>
    <cellStyle name="Ausgabe 2 17" xfId="53794" hidden="1"/>
    <cellStyle name="Ausgabe 2 17" xfId="54026" hidden="1"/>
    <cellStyle name="Ausgabe 2 17" xfId="54135" hidden="1"/>
    <cellStyle name="Ausgabe 2 17" xfId="50906" hidden="1"/>
    <cellStyle name="Ausgabe 2 17" xfId="54617" hidden="1"/>
    <cellStyle name="Ausgabe 2 17" xfId="54757" hidden="1"/>
    <cellStyle name="Ausgabe 2 17" xfId="54781" hidden="1"/>
    <cellStyle name="Ausgabe 2 17" xfId="55236" hidden="1"/>
    <cellStyle name="Ausgabe 2 17" xfId="55468" hidden="1"/>
    <cellStyle name="Ausgabe 2 17" xfId="55577" hidden="1"/>
    <cellStyle name="Ausgabe 2 17" xfId="55889" hidden="1"/>
    <cellStyle name="Ausgabe 2 17" xfId="56213" hidden="1"/>
    <cellStyle name="Ausgabe 2 17" xfId="56353" hidden="1"/>
    <cellStyle name="Ausgabe 2 17" xfId="56377" hidden="1"/>
    <cellStyle name="Ausgabe 2 17" xfId="56832" hidden="1"/>
    <cellStyle name="Ausgabe 2 17" xfId="57064" hidden="1"/>
    <cellStyle name="Ausgabe 2 17" xfId="57173" hidden="1"/>
    <cellStyle name="Ausgabe 2 17" xfId="56025" hidden="1"/>
    <cellStyle name="Ausgabe 2 17" xfId="57655" hidden="1"/>
    <cellStyle name="Ausgabe 2 17" xfId="57795" hidden="1"/>
    <cellStyle name="Ausgabe 2 17" xfId="57819" hidden="1"/>
    <cellStyle name="Ausgabe 2 17" xfId="58274" hidden="1"/>
    <cellStyle name="Ausgabe 2 17" xfId="58506" hidden="1"/>
    <cellStyle name="Ausgabe 2 17" xfId="58615" hidden="1"/>
    <cellStyle name="Ausgabe 2 18" xfId="133" hidden="1"/>
    <cellStyle name="Ausgabe 2 18" xfId="749" hidden="1"/>
    <cellStyle name="Ausgabe 2 18" xfId="887" hidden="1"/>
    <cellStyle name="Ausgabe 2 18" xfId="715" hidden="1"/>
    <cellStyle name="Ausgabe 2 18" xfId="1368" hidden="1"/>
    <cellStyle name="Ausgabe 2 18" xfId="1600" hidden="1"/>
    <cellStyle name="Ausgabe 2 18" xfId="1707" hidden="1"/>
    <cellStyle name="Ausgabe 2 18" xfId="2056" hidden="1"/>
    <cellStyle name="Ausgabe 2 18" xfId="2619" hidden="1"/>
    <cellStyle name="Ausgabe 2 18" xfId="2757" hidden="1"/>
    <cellStyle name="Ausgabe 2 18" xfId="2585" hidden="1"/>
    <cellStyle name="Ausgabe 2 18" xfId="3238" hidden="1"/>
    <cellStyle name="Ausgabe 2 18" xfId="3470" hidden="1"/>
    <cellStyle name="Ausgabe 2 18" xfId="3577" hidden="1"/>
    <cellStyle name="Ausgabe 2 18" xfId="2378" hidden="1"/>
    <cellStyle name="Ausgabe 2 18" xfId="4125" hidden="1"/>
    <cellStyle name="Ausgabe 2 18" xfId="4263" hidden="1"/>
    <cellStyle name="Ausgabe 2 18" xfId="4091" hidden="1"/>
    <cellStyle name="Ausgabe 2 18" xfId="4744" hidden="1"/>
    <cellStyle name="Ausgabe 2 18" xfId="4976" hidden="1"/>
    <cellStyle name="Ausgabe 2 18" xfId="5083" hidden="1"/>
    <cellStyle name="Ausgabe 2 18" xfId="3885" hidden="1"/>
    <cellStyle name="Ausgabe 2 18" xfId="5629" hidden="1"/>
    <cellStyle name="Ausgabe 2 18" xfId="5767" hidden="1"/>
    <cellStyle name="Ausgabe 2 18" xfId="5595" hidden="1"/>
    <cellStyle name="Ausgabe 2 18" xfId="6248" hidden="1"/>
    <cellStyle name="Ausgabe 2 18" xfId="6480" hidden="1"/>
    <cellStyle name="Ausgabe 2 18" xfId="6587" hidden="1"/>
    <cellStyle name="Ausgabe 2 18" xfId="5391" hidden="1"/>
    <cellStyle name="Ausgabe 2 18" xfId="7127" hidden="1"/>
    <cellStyle name="Ausgabe 2 18" xfId="7265" hidden="1"/>
    <cellStyle name="Ausgabe 2 18" xfId="7093" hidden="1"/>
    <cellStyle name="Ausgabe 2 18" xfId="7746" hidden="1"/>
    <cellStyle name="Ausgabe 2 18" xfId="7978" hidden="1"/>
    <cellStyle name="Ausgabe 2 18" xfId="8085" hidden="1"/>
    <cellStyle name="Ausgabe 2 18" xfId="6895" hidden="1"/>
    <cellStyle name="Ausgabe 2 18" xfId="8620" hidden="1"/>
    <cellStyle name="Ausgabe 2 18" xfId="8758" hidden="1"/>
    <cellStyle name="Ausgabe 2 18" xfId="8586" hidden="1"/>
    <cellStyle name="Ausgabe 2 18" xfId="9239" hidden="1"/>
    <cellStyle name="Ausgabe 2 18" xfId="9471" hidden="1"/>
    <cellStyle name="Ausgabe 2 18" xfId="9578" hidden="1"/>
    <cellStyle name="Ausgabe 2 18" xfId="8393" hidden="1"/>
    <cellStyle name="Ausgabe 2 18" xfId="10106" hidden="1"/>
    <cellStyle name="Ausgabe 2 18" xfId="10244" hidden="1"/>
    <cellStyle name="Ausgabe 2 18" xfId="10072" hidden="1"/>
    <cellStyle name="Ausgabe 2 18" xfId="10725" hidden="1"/>
    <cellStyle name="Ausgabe 2 18" xfId="10957" hidden="1"/>
    <cellStyle name="Ausgabe 2 18" xfId="11064" hidden="1"/>
    <cellStyle name="Ausgabe 2 18" xfId="9886" hidden="1"/>
    <cellStyle name="Ausgabe 2 18" xfId="11586" hidden="1"/>
    <cellStyle name="Ausgabe 2 18" xfId="11724" hidden="1"/>
    <cellStyle name="Ausgabe 2 18" xfId="11552" hidden="1"/>
    <cellStyle name="Ausgabe 2 18" xfId="12205" hidden="1"/>
    <cellStyle name="Ausgabe 2 18" xfId="12437" hidden="1"/>
    <cellStyle name="Ausgabe 2 18" xfId="12544" hidden="1"/>
    <cellStyle name="Ausgabe 2 18" xfId="11372" hidden="1"/>
    <cellStyle name="Ausgabe 2 18" xfId="13057" hidden="1"/>
    <cellStyle name="Ausgabe 2 18" xfId="13195" hidden="1"/>
    <cellStyle name="Ausgabe 2 18" xfId="13023" hidden="1"/>
    <cellStyle name="Ausgabe 2 18" xfId="13676" hidden="1"/>
    <cellStyle name="Ausgabe 2 18" xfId="13908" hidden="1"/>
    <cellStyle name="Ausgabe 2 18" xfId="14015" hidden="1"/>
    <cellStyle name="Ausgabe 2 18" xfId="12852" hidden="1"/>
    <cellStyle name="Ausgabe 2 18" xfId="14519" hidden="1"/>
    <cellStyle name="Ausgabe 2 18" xfId="14657" hidden="1"/>
    <cellStyle name="Ausgabe 2 18" xfId="14485" hidden="1"/>
    <cellStyle name="Ausgabe 2 18" xfId="15138" hidden="1"/>
    <cellStyle name="Ausgabe 2 18" xfId="15370" hidden="1"/>
    <cellStyle name="Ausgabe 2 18" xfId="15477" hidden="1"/>
    <cellStyle name="Ausgabe 2 18" xfId="14321" hidden="1"/>
    <cellStyle name="Ausgabe 2 18" xfId="15975" hidden="1"/>
    <cellStyle name="Ausgabe 2 18" xfId="16113" hidden="1"/>
    <cellStyle name="Ausgabe 2 18" xfId="15941" hidden="1"/>
    <cellStyle name="Ausgabe 2 18" xfId="16594" hidden="1"/>
    <cellStyle name="Ausgabe 2 18" xfId="16826" hidden="1"/>
    <cellStyle name="Ausgabe 2 18" xfId="16933" hidden="1"/>
    <cellStyle name="Ausgabe 2 18" xfId="15783" hidden="1"/>
    <cellStyle name="Ausgabe 2 18" xfId="17417" hidden="1"/>
    <cellStyle name="Ausgabe 2 18" xfId="17555" hidden="1"/>
    <cellStyle name="Ausgabe 2 18" xfId="17383" hidden="1"/>
    <cellStyle name="Ausgabe 2 18" xfId="18036" hidden="1"/>
    <cellStyle name="Ausgabe 2 18" xfId="18268" hidden="1"/>
    <cellStyle name="Ausgabe 2 18" xfId="18375" hidden="1"/>
    <cellStyle name="Ausgabe 2 18" xfId="18885" hidden="1"/>
    <cellStyle name="Ausgabe 2 18" xfId="19224" hidden="1"/>
    <cellStyle name="Ausgabe 2 18" xfId="19362" hidden="1"/>
    <cellStyle name="Ausgabe 2 18" xfId="19190" hidden="1"/>
    <cellStyle name="Ausgabe 2 18" xfId="19843" hidden="1"/>
    <cellStyle name="Ausgabe 2 18" xfId="20075" hidden="1"/>
    <cellStyle name="Ausgabe 2 18" xfId="20182" hidden="1"/>
    <cellStyle name="Ausgabe 2 18" xfId="20494" hidden="1"/>
    <cellStyle name="Ausgabe 2 18" xfId="20731" hidden="1"/>
    <cellStyle name="Ausgabe 2 18" xfId="21134" hidden="1"/>
    <cellStyle name="Ausgabe 2 18" xfId="21241" hidden="1"/>
    <cellStyle name="Ausgabe 2 18" xfId="20944" hidden="1"/>
    <cellStyle name="Ausgabe 2 18" xfId="21750" hidden="1"/>
    <cellStyle name="Ausgabe 2 18" xfId="21888" hidden="1"/>
    <cellStyle name="Ausgabe 2 18" xfId="21716" hidden="1"/>
    <cellStyle name="Ausgabe 2 18" xfId="22376" hidden="1"/>
    <cellStyle name="Ausgabe 2 18" xfId="22608" hidden="1"/>
    <cellStyle name="Ausgabe 2 18" xfId="22715" hidden="1"/>
    <cellStyle name="Ausgabe 2 18" xfId="21548" hidden="1"/>
    <cellStyle name="Ausgabe 2 18" xfId="23203" hidden="1"/>
    <cellStyle name="Ausgabe 2 18" xfId="23341" hidden="1"/>
    <cellStyle name="Ausgabe 2 18" xfId="23169" hidden="1"/>
    <cellStyle name="Ausgabe 2 18" xfId="23827" hidden="1"/>
    <cellStyle name="Ausgabe 2 18" xfId="24059" hidden="1"/>
    <cellStyle name="Ausgabe 2 18" xfId="24166" hidden="1"/>
    <cellStyle name="Ausgabe 2 18" xfId="20722" hidden="1"/>
    <cellStyle name="Ausgabe 2 18" xfId="24650" hidden="1"/>
    <cellStyle name="Ausgabe 2 18" xfId="24788" hidden="1"/>
    <cellStyle name="Ausgabe 2 18" xfId="24616" hidden="1"/>
    <cellStyle name="Ausgabe 2 18" xfId="25269" hidden="1"/>
    <cellStyle name="Ausgabe 2 18" xfId="25501" hidden="1"/>
    <cellStyle name="Ausgabe 2 18" xfId="25608" hidden="1"/>
    <cellStyle name="Ausgabe 2 18" xfId="25922" hidden="1"/>
    <cellStyle name="Ausgabe 2 18" xfId="26246" hidden="1"/>
    <cellStyle name="Ausgabe 2 18" xfId="26384" hidden="1"/>
    <cellStyle name="Ausgabe 2 18" xfId="26212" hidden="1"/>
    <cellStyle name="Ausgabe 2 18" xfId="26865" hidden="1"/>
    <cellStyle name="Ausgabe 2 18" xfId="27097" hidden="1"/>
    <cellStyle name="Ausgabe 2 18" xfId="27204" hidden="1"/>
    <cellStyle name="Ausgabe 2 18" xfId="26056" hidden="1"/>
    <cellStyle name="Ausgabe 2 18" xfId="27688" hidden="1"/>
    <cellStyle name="Ausgabe 2 18" xfId="27826" hidden="1"/>
    <cellStyle name="Ausgabe 2 18" xfId="27654" hidden="1"/>
    <cellStyle name="Ausgabe 2 18" xfId="28307" hidden="1"/>
    <cellStyle name="Ausgabe 2 18" xfId="28539" hidden="1"/>
    <cellStyle name="Ausgabe 2 18" xfId="28646" hidden="1"/>
    <cellStyle name="Ausgabe 2 18" xfId="28959" hidden="1"/>
    <cellStyle name="Ausgabe 2 18" xfId="29208" hidden="1"/>
    <cellStyle name="Ausgabe 2 18" xfId="29346" hidden="1"/>
    <cellStyle name="Ausgabe 2 18" xfId="29174" hidden="1"/>
    <cellStyle name="Ausgabe 2 18" xfId="29827" hidden="1"/>
    <cellStyle name="Ausgabe 2 18" xfId="30059" hidden="1"/>
    <cellStyle name="Ausgabe 2 18" xfId="30166" hidden="1"/>
    <cellStyle name="Ausgabe 2 18" xfId="30478" hidden="1"/>
    <cellStyle name="Ausgabe 2 18" xfId="30715" hidden="1"/>
    <cellStyle name="Ausgabe 2 18" xfId="31118" hidden="1"/>
    <cellStyle name="Ausgabe 2 18" xfId="31225" hidden="1"/>
    <cellStyle name="Ausgabe 2 18" xfId="30928" hidden="1"/>
    <cellStyle name="Ausgabe 2 18" xfId="31734" hidden="1"/>
    <cellStyle name="Ausgabe 2 18" xfId="31872" hidden="1"/>
    <cellStyle name="Ausgabe 2 18" xfId="31700" hidden="1"/>
    <cellStyle name="Ausgabe 2 18" xfId="32360" hidden="1"/>
    <cellStyle name="Ausgabe 2 18" xfId="32592" hidden="1"/>
    <cellStyle name="Ausgabe 2 18" xfId="32699" hidden="1"/>
    <cellStyle name="Ausgabe 2 18" xfId="31532" hidden="1"/>
    <cellStyle name="Ausgabe 2 18" xfId="33186" hidden="1"/>
    <cellStyle name="Ausgabe 2 18" xfId="33324" hidden="1"/>
    <cellStyle name="Ausgabe 2 18" xfId="33152" hidden="1"/>
    <cellStyle name="Ausgabe 2 18" xfId="33810" hidden="1"/>
    <cellStyle name="Ausgabe 2 18" xfId="34042" hidden="1"/>
    <cellStyle name="Ausgabe 2 18" xfId="34149" hidden="1"/>
    <cellStyle name="Ausgabe 2 18" xfId="30706" hidden="1"/>
    <cellStyle name="Ausgabe 2 18" xfId="34633" hidden="1"/>
    <cellStyle name="Ausgabe 2 18" xfId="34771" hidden="1"/>
    <cellStyle name="Ausgabe 2 18" xfId="34599" hidden="1"/>
    <cellStyle name="Ausgabe 2 18" xfId="35252" hidden="1"/>
    <cellStyle name="Ausgabe 2 18" xfId="35484" hidden="1"/>
    <cellStyle name="Ausgabe 2 18" xfId="35591" hidden="1"/>
    <cellStyle name="Ausgabe 2 18" xfId="35905" hidden="1"/>
    <cellStyle name="Ausgabe 2 18" xfId="36229" hidden="1"/>
    <cellStyle name="Ausgabe 2 18" xfId="36367" hidden="1"/>
    <cellStyle name="Ausgabe 2 18" xfId="36195" hidden="1"/>
    <cellStyle name="Ausgabe 2 18" xfId="36848" hidden="1"/>
    <cellStyle name="Ausgabe 2 18" xfId="37080" hidden="1"/>
    <cellStyle name="Ausgabe 2 18" xfId="37187" hidden="1"/>
    <cellStyle name="Ausgabe 2 18" xfId="36039" hidden="1"/>
    <cellStyle name="Ausgabe 2 18" xfId="37671" hidden="1"/>
    <cellStyle name="Ausgabe 2 18" xfId="37809" hidden="1"/>
    <cellStyle name="Ausgabe 2 18" xfId="37637" hidden="1"/>
    <cellStyle name="Ausgabe 2 18" xfId="38290" hidden="1"/>
    <cellStyle name="Ausgabe 2 18" xfId="38522" hidden="1"/>
    <cellStyle name="Ausgabe 2 18" xfId="38629" hidden="1"/>
    <cellStyle name="Ausgabe 2 18" xfId="38942" hidden="1"/>
    <cellStyle name="Ausgabe 2 18" xfId="39211" hidden="1"/>
    <cellStyle name="Ausgabe 2 18" xfId="39349" hidden="1"/>
    <cellStyle name="Ausgabe 2 18" xfId="39177" hidden="1"/>
    <cellStyle name="Ausgabe 2 18" xfId="39830" hidden="1"/>
    <cellStyle name="Ausgabe 2 18" xfId="40062" hidden="1"/>
    <cellStyle name="Ausgabe 2 18" xfId="40169" hidden="1"/>
    <cellStyle name="Ausgabe 2 18" xfId="40481" hidden="1"/>
    <cellStyle name="Ausgabe 2 18" xfId="40718" hidden="1"/>
    <cellStyle name="Ausgabe 2 18" xfId="41121" hidden="1"/>
    <cellStyle name="Ausgabe 2 18" xfId="41228" hidden="1"/>
    <cellStyle name="Ausgabe 2 18" xfId="40931" hidden="1"/>
    <cellStyle name="Ausgabe 2 18" xfId="41737" hidden="1"/>
    <cellStyle name="Ausgabe 2 18" xfId="41875" hidden="1"/>
    <cellStyle name="Ausgabe 2 18" xfId="41703" hidden="1"/>
    <cellStyle name="Ausgabe 2 18" xfId="42363" hidden="1"/>
    <cellStyle name="Ausgabe 2 18" xfId="42595" hidden="1"/>
    <cellStyle name="Ausgabe 2 18" xfId="42702" hidden="1"/>
    <cellStyle name="Ausgabe 2 18" xfId="41535" hidden="1"/>
    <cellStyle name="Ausgabe 2 18" xfId="43189" hidden="1"/>
    <cellStyle name="Ausgabe 2 18" xfId="43327" hidden="1"/>
    <cellStyle name="Ausgabe 2 18" xfId="43155" hidden="1"/>
    <cellStyle name="Ausgabe 2 18" xfId="43813" hidden="1"/>
    <cellStyle name="Ausgabe 2 18" xfId="44045" hidden="1"/>
    <cellStyle name="Ausgabe 2 18" xfId="44152" hidden="1"/>
    <cellStyle name="Ausgabe 2 18" xfId="40709" hidden="1"/>
    <cellStyle name="Ausgabe 2 18" xfId="44636" hidden="1"/>
    <cellStyle name="Ausgabe 2 18" xfId="44774" hidden="1"/>
    <cellStyle name="Ausgabe 2 18" xfId="44602" hidden="1"/>
    <cellStyle name="Ausgabe 2 18" xfId="45255" hidden="1"/>
    <cellStyle name="Ausgabe 2 18" xfId="45487" hidden="1"/>
    <cellStyle name="Ausgabe 2 18" xfId="45594" hidden="1"/>
    <cellStyle name="Ausgabe 2 18" xfId="45908" hidden="1"/>
    <cellStyle name="Ausgabe 2 18" xfId="46232" hidden="1"/>
    <cellStyle name="Ausgabe 2 18" xfId="46370" hidden="1"/>
    <cellStyle name="Ausgabe 2 18" xfId="46198" hidden="1"/>
    <cellStyle name="Ausgabe 2 18" xfId="46851" hidden="1"/>
    <cellStyle name="Ausgabe 2 18" xfId="47083" hidden="1"/>
    <cellStyle name="Ausgabe 2 18" xfId="47190" hidden="1"/>
    <cellStyle name="Ausgabe 2 18" xfId="46042" hidden="1"/>
    <cellStyle name="Ausgabe 2 18" xfId="47674" hidden="1"/>
    <cellStyle name="Ausgabe 2 18" xfId="47812" hidden="1"/>
    <cellStyle name="Ausgabe 2 18" xfId="47640" hidden="1"/>
    <cellStyle name="Ausgabe 2 18" xfId="48293" hidden="1"/>
    <cellStyle name="Ausgabe 2 18" xfId="48525" hidden="1"/>
    <cellStyle name="Ausgabe 2 18" xfId="48632" hidden="1"/>
    <cellStyle name="Ausgabe 2 18" xfId="48944" hidden="1"/>
    <cellStyle name="Ausgabe 2 18" xfId="49193" hidden="1"/>
    <cellStyle name="Ausgabe 2 18" xfId="49331" hidden="1"/>
    <cellStyle name="Ausgabe 2 18" xfId="49159" hidden="1"/>
    <cellStyle name="Ausgabe 2 18" xfId="49812" hidden="1"/>
    <cellStyle name="Ausgabe 2 18" xfId="50044" hidden="1"/>
    <cellStyle name="Ausgabe 2 18" xfId="50151" hidden="1"/>
    <cellStyle name="Ausgabe 2 18" xfId="50463" hidden="1"/>
    <cellStyle name="Ausgabe 2 18" xfId="50700" hidden="1"/>
    <cellStyle name="Ausgabe 2 18" xfId="51103" hidden="1"/>
    <cellStyle name="Ausgabe 2 18" xfId="51210" hidden="1"/>
    <cellStyle name="Ausgabe 2 18" xfId="50913" hidden="1"/>
    <cellStyle name="Ausgabe 2 18" xfId="51719" hidden="1"/>
    <cellStyle name="Ausgabe 2 18" xfId="51857" hidden="1"/>
    <cellStyle name="Ausgabe 2 18" xfId="51685" hidden="1"/>
    <cellStyle name="Ausgabe 2 18" xfId="52345" hidden="1"/>
    <cellStyle name="Ausgabe 2 18" xfId="52577" hidden="1"/>
    <cellStyle name="Ausgabe 2 18" xfId="52684" hidden="1"/>
    <cellStyle name="Ausgabe 2 18" xfId="51517" hidden="1"/>
    <cellStyle name="Ausgabe 2 18" xfId="53171" hidden="1"/>
    <cellStyle name="Ausgabe 2 18" xfId="53309" hidden="1"/>
    <cellStyle name="Ausgabe 2 18" xfId="53137" hidden="1"/>
    <cellStyle name="Ausgabe 2 18" xfId="53795" hidden="1"/>
    <cellStyle name="Ausgabe 2 18" xfId="54027" hidden="1"/>
    <cellStyle name="Ausgabe 2 18" xfId="54134" hidden="1"/>
    <cellStyle name="Ausgabe 2 18" xfId="50691" hidden="1"/>
    <cellStyle name="Ausgabe 2 18" xfId="54618" hidden="1"/>
    <cellStyle name="Ausgabe 2 18" xfId="54756" hidden="1"/>
    <cellStyle name="Ausgabe 2 18" xfId="54584" hidden="1"/>
    <cellStyle name="Ausgabe 2 18" xfId="55237" hidden="1"/>
    <cellStyle name="Ausgabe 2 18" xfId="55469" hidden="1"/>
    <cellStyle name="Ausgabe 2 18" xfId="55576" hidden="1"/>
    <cellStyle name="Ausgabe 2 18" xfId="55890" hidden="1"/>
    <cellStyle name="Ausgabe 2 18" xfId="56214" hidden="1"/>
    <cellStyle name="Ausgabe 2 18" xfId="56352" hidden="1"/>
    <cellStyle name="Ausgabe 2 18" xfId="56180" hidden="1"/>
    <cellStyle name="Ausgabe 2 18" xfId="56833" hidden="1"/>
    <cellStyle name="Ausgabe 2 18" xfId="57065" hidden="1"/>
    <cellStyle name="Ausgabe 2 18" xfId="57172" hidden="1"/>
    <cellStyle name="Ausgabe 2 18" xfId="56024" hidden="1"/>
    <cellStyle name="Ausgabe 2 18" xfId="57656" hidden="1"/>
    <cellStyle name="Ausgabe 2 18" xfId="57794" hidden="1"/>
    <cellStyle name="Ausgabe 2 18" xfId="57622" hidden="1"/>
    <cellStyle name="Ausgabe 2 18" xfId="58275" hidden="1"/>
    <cellStyle name="Ausgabe 2 18" xfId="58507" hidden="1"/>
    <cellStyle name="Ausgabe 2 18" xfId="58614" hidden="1"/>
    <cellStyle name="Ausgabe 2 19" xfId="134" hidden="1"/>
    <cellStyle name="Ausgabe 2 19" xfId="750" hidden="1"/>
    <cellStyle name="Ausgabe 2 19" xfId="886" hidden="1"/>
    <cellStyle name="Ausgabe 2 19" xfId="724" hidden="1"/>
    <cellStyle name="Ausgabe 2 19" xfId="1369" hidden="1"/>
    <cellStyle name="Ausgabe 2 19" xfId="1601" hidden="1"/>
    <cellStyle name="Ausgabe 2 19" xfId="1706" hidden="1"/>
    <cellStyle name="Ausgabe 2 19" xfId="2057" hidden="1"/>
    <cellStyle name="Ausgabe 2 19" xfId="2620" hidden="1"/>
    <cellStyle name="Ausgabe 2 19" xfId="2756" hidden="1"/>
    <cellStyle name="Ausgabe 2 19" xfId="2594" hidden="1"/>
    <cellStyle name="Ausgabe 2 19" xfId="3239" hidden="1"/>
    <cellStyle name="Ausgabe 2 19" xfId="3471" hidden="1"/>
    <cellStyle name="Ausgabe 2 19" xfId="3576" hidden="1"/>
    <cellStyle name="Ausgabe 2 19" xfId="2377" hidden="1"/>
    <cellStyle name="Ausgabe 2 19" xfId="4126" hidden="1"/>
    <cellStyle name="Ausgabe 2 19" xfId="4262" hidden="1"/>
    <cellStyle name="Ausgabe 2 19" xfId="4100" hidden="1"/>
    <cellStyle name="Ausgabe 2 19" xfId="4745" hidden="1"/>
    <cellStyle name="Ausgabe 2 19" xfId="4977" hidden="1"/>
    <cellStyle name="Ausgabe 2 19" xfId="5082" hidden="1"/>
    <cellStyle name="Ausgabe 2 19" xfId="3884" hidden="1"/>
    <cellStyle name="Ausgabe 2 19" xfId="5630" hidden="1"/>
    <cellStyle name="Ausgabe 2 19" xfId="5766" hidden="1"/>
    <cellStyle name="Ausgabe 2 19" xfId="5604" hidden="1"/>
    <cellStyle name="Ausgabe 2 19" xfId="6249" hidden="1"/>
    <cellStyle name="Ausgabe 2 19" xfId="6481" hidden="1"/>
    <cellStyle name="Ausgabe 2 19" xfId="6586" hidden="1"/>
    <cellStyle name="Ausgabe 2 19" xfId="5390" hidden="1"/>
    <cellStyle name="Ausgabe 2 19" xfId="7128" hidden="1"/>
    <cellStyle name="Ausgabe 2 19" xfId="7264" hidden="1"/>
    <cellStyle name="Ausgabe 2 19" xfId="7102" hidden="1"/>
    <cellStyle name="Ausgabe 2 19" xfId="7747" hidden="1"/>
    <cellStyle name="Ausgabe 2 19" xfId="7979" hidden="1"/>
    <cellStyle name="Ausgabe 2 19" xfId="8084" hidden="1"/>
    <cellStyle name="Ausgabe 2 19" xfId="6894" hidden="1"/>
    <cellStyle name="Ausgabe 2 19" xfId="8621" hidden="1"/>
    <cellStyle name="Ausgabe 2 19" xfId="8757" hidden="1"/>
    <cellStyle name="Ausgabe 2 19" xfId="8595" hidden="1"/>
    <cellStyle name="Ausgabe 2 19" xfId="9240" hidden="1"/>
    <cellStyle name="Ausgabe 2 19" xfId="9472" hidden="1"/>
    <cellStyle name="Ausgabe 2 19" xfId="9577" hidden="1"/>
    <cellStyle name="Ausgabe 2 19" xfId="8392" hidden="1"/>
    <cellStyle name="Ausgabe 2 19" xfId="10107" hidden="1"/>
    <cellStyle name="Ausgabe 2 19" xfId="10243" hidden="1"/>
    <cellStyle name="Ausgabe 2 19" xfId="10081" hidden="1"/>
    <cellStyle name="Ausgabe 2 19" xfId="10726" hidden="1"/>
    <cellStyle name="Ausgabe 2 19" xfId="10958" hidden="1"/>
    <cellStyle name="Ausgabe 2 19" xfId="11063" hidden="1"/>
    <cellStyle name="Ausgabe 2 19" xfId="9885" hidden="1"/>
    <cellStyle name="Ausgabe 2 19" xfId="11587" hidden="1"/>
    <cellStyle name="Ausgabe 2 19" xfId="11723" hidden="1"/>
    <cellStyle name="Ausgabe 2 19" xfId="11561" hidden="1"/>
    <cellStyle name="Ausgabe 2 19" xfId="12206" hidden="1"/>
    <cellStyle name="Ausgabe 2 19" xfId="12438" hidden="1"/>
    <cellStyle name="Ausgabe 2 19" xfId="12543" hidden="1"/>
    <cellStyle name="Ausgabe 2 19" xfId="11371" hidden="1"/>
    <cellStyle name="Ausgabe 2 19" xfId="13058" hidden="1"/>
    <cellStyle name="Ausgabe 2 19" xfId="13194" hidden="1"/>
    <cellStyle name="Ausgabe 2 19" xfId="13032" hidden="1"/>
    <cellStyle name="Ausgabe 2 19" xfId="13677" hidden="1"/>
    <cellStyle name="Ausgabe 2 19" xfId="13909" hidden="1"/>
    <cellStyle name="Ausgabe 2 19" xfId="14014" hidden="1"/>
    <cellStyle name="Ausgabe 2 19" xfId="12851" hidden="1"/>
    <cellStyle name="Ausgabe 2 19" xfId="14520" hidden="1"/>
    <cellStyle name="Ausgabe 2 19" xfId="14656" hidden="1"/>
    <cellStyle name="Ausgabe 2 19" xfId="14494" hidden="1"/>
    <cellStyle name="Ausgabe 2 19" xfId="15139" hidden="1"/>
    <cellStyle name="Ausgabe 2 19" xfId="15371" hidden="1"/>
    <cellStyle name="Ausgabe 2 19" xfId="15476" hidden="1"/>
    <cellStyle name="Ausgabe 2 19" xfId="14320" hidden="1"/>
    <cellStyle name="Ausgabe 2 19" xfId="15976" hidden="1"/>
    <cellStyle name="Ausgabe 2 19" xfId="16112" hidden="1"/>
    <cellStyle name="Ausgabe 2 19" xfId="15950" hidden="1"/>
    <cellStyle name="Ausgabe 2 19" xfId="16595" hidden="1"/>
    <cellStyle name="Ausgabe 2 19" xfId="16827" hidden="1"/>
    <cellStyle name="Ausgabe 2 19" xfId="16932" hidden="1"/>
    <cellStyle name="Ausgabe 2 19" xfId="15782" hidden="1"/>
    <cellStyle name="Ausgabe 2 19" xfId="17418" hidden="1"/>
    <cellStyle name="Ausgabe 2 19" xfId="17554" hidden="1"/>
    <cellStyle name="Ausgabe 2 19" xfId="17392" hidden="1"/>
    <cellStyle name="Ausgabe 2 19" xfId="18037" hidden="1"/>
    <cellStyle name="Ausgabe 2 19" xfId="18269" hidden="1"/>
    <cellStyle name="Ausgabe 2 19" xfId="18374" hidden="1"/>
    <cellStyle name="Ausgabe 2 19" xfId="18886" hidden="1"/>
    <cellStyle name="Ausgabe 2 19" xfId="19225" hidden="1"/>
    <cellStyle name="Ausgabe 2 19" xfId="19361" hidden="1"/>
    <cellStyle name="Ausgabe 2 19" xfId="19199" hidden="1"/>
    <cellStyle name="Ausgabe 2 19" xfId="19844" hidden="1"/>
    <cellStyle name="Ausgabe 2 19" xfId="20076" hidden="1"/>
    <cellStyle name="Ausgabe 2 19" xfId="20181" hidden="1"/>
    <cellStyle name="Ausgabe 2 19" xfId="20495" hidden="1"/>
    <cellStyle name="Ausgabe 2 19" xfId="20732" hidden="1"/>
    <cellStyle name="Ausgabe 2 19" xfId="21135" hidden="1"/>
    <cellStyle name="Ausgabe 2 19" xfId="21240" hidden="1"/>
    <cellStyle name="Ausgabe 2 19" xfId="20943" hidden="1"/>
    <cellStyle name="Ausgabe 2 19" xfId="21751" hidden="1"/>
    <cellStyle name="Ausgabe 2 19" xfId="21887" hidden="1"/>
    <cellStyle name="Ausgabe 2 19" xfId="21725" hidden="1"/>
    <cellStyle name="Ausgabe 2 19" xfId="22377" hidden="1"/>
    <cellStyle name="Ausgabe 2 19" xfId="22609" hidden="1"/>
    <cellStyle name="Ausgabe 2 19" xfId="22714" hidden="1"/>
    <cellStyle name="Ausgabe 2 19" xfId="20911" hidden="1"/>
    <cellStyle name="Ausgabe 2 19" xfId="23204" hidden="1"/>
    <cellStyle name="Ausgabe 2 19" xfId="23340" hidden="1"/>
    <cellStyle name="Ausgabe 2 19" xfId="23178" hidden="1"/>
    <cellStyle name="Ausgabe 2 19" xfId="23828" hidden="1"/>
    <cellStyle name="Ausgabe 2 19" xfId="24060" hidden="1"/>
    <cellStyle name="Ausgabe 2 19" xfId="24165" hidden="1"/>
    <cellStyle name="Ausgabe 2 19" xfId="23162" hidden="1"/>
    <cellStyle name="Ausgabe 2 19" xfId="24651" hidden="1"/>
    <cellStyle name="Ausgabe 2 19" xfId="24787" hidden="1"/>
    <cellStyle name="Ausgabe 2 19" xfId="24625" hidden="1"/>
    <cellStyle name="Ausgabe 2 19" xfId="25270" hidden="1"/>
    <cellStyle name="Ausgabe 2 19" xfId="25502" hidden="1"/>
    <cellStyle name="Ausgabe 2 19" xfId="25607" hidden="1"/>
    <cellStyle name="Ausgabe 2 19" xfId="25923" hidden="1"/>
    <cellStyle name="Ausgabe 2 19" xfId="26247" hidden="1"/>
    <cellStyle name="Ausgabe 2 19" xfId="26383" hidden="1"/>
    <cellStyle name="Ausgabe 2 19" xfId="26221" hidden="1"/>
    <cellStyle name="Ausgabe 2 19" xfId="26866" hidden="1"/>
    <cellStyle name="Ausgabe 2 19" xfId="27098" hidden="1"/>
    <cellStyle name="Ausgabe 2 19" xfId="27203" hidden="1"/>
    <cellStyle name="Ausgabe 2 19" xfId="26055" hidden="1"/>
    <cellStyle name="Ausgabe 2 19" xfId="27689" hidden="1"/>
    <cellStyle name="Ausgabe 2 19" xfId="27825" hidden="1"/>
    <cellStyle name="Ausgabe 2 19" xfId="27663" hidden="1"/>
    <cellStyle name="Ausgabe 2 19" xfId="28308" hidden="1"/>
    <cellStyle name="Ausgabe 2 19" xfId="28540" hidden="1"/>
    <cellStyle name="Ausgabe 2 19" xfId="28645" hidden="1"/>
    <cellStyle name="Ausgabe 2 19" xfId="28960" hidden="1"/>
    <cellStyle name="Ausgabe 2 19" xfId="29209" hidden="1"/>
    <cellStyle name="Ausgabe 2 19" xfId="29345" hidden="1"/>
    <cellStyle name="Ausgabe 2 19" xfId="29183" hidden="1"/>
    <cellStyle name="Ausgabe 2 19" xfId="29828" hidden="1"/>
    <cellStyle name="Ausgabe 2 19" xfId="30060" hidden="1"/>
    <cellStyle name="Ausgabe 2 19" xfId="30165" hidden="1"/>
    <cellStyle name="Ausgabe 2 19" xfId="30479" hidden="1"/>
    <cellStyle name="Ausgabe 2 19" xfId="30716" hidden="1"/>
    <cellStyle name="Ausgabe 2 19" xfId="31119" hidden="1"/>
    <cellStyle name="Ausgabe 2 19" xfId="31224" hidden="1"/>
    <cellStyle name="Ausgabe 2 19" xfId="30927" hidden="1"/>
    <cellStyle name="Ausgabe 2 19" xfId="31735" hidden="1"/>
    <cellStyle name="Ausgabe 2 19" xfId="31871" hidden="1"/>
    <cellStyle name="Ausgabe 2 19" xfId="31709" hidden="1"/>
    <cellStyle name="Ausgabe 2 19" xfId="32361" hidden="1"/>
    <cellStyle name="Ausgabe 2 19" xfId="32593" hidden="1"/>
    <cellStyle name="Ausgabe 2 19" xfId="32698" hidden="1"/>
    <cellStyle name="Ausgabe 2 19" xfId="30895" hidden="1"/>
    <cellStyle name="Ausgabe 2 19" xfId="33187" hidden="1"/>
    <cellStyle name="Ausgabe 2 19" xfId="33323" hidden="1"/>
    <cellStyle name="Ausgabe 2 19" xfId="33161" hidden="1"/>
    <cellStyle name="Ausgabe 2 19" xfId="33811" hidden="1"/>
    <cellStyle name="Ausgabe 2 19" xfId="34043" hidden="1"/>
    <cellStyle name="Ausgabe 2 19" xfId="34148" hidden="1"/>
    <cellStyle name="Ausgabe 2 19" xfId="33145" hidden="1"/>
    <cellStyle name="Ausgabe 2 19" xfId="34634" hidden="1"/>
    <cellStyle name="Ausgabe 2 19" xfId="34770" hidden="1"/>
    <cellStyle name="Ausgabe 2 19" xfId="34608" hidden="1"/>
    <cellStyle name="Ausgabe 2 19" xfId="35253" hidden="1"/>
    <cellStyle name="Ausgabe 2 19" xfId="35485" hidden="1"/>
    <cellStyle name="Ausgabe 2 19" xfId="35590" hidden="1"/>
    <cellStyle name="Ausgabe 2 19" xfId="35906" hidden="1"/>
    <cellStyle name="Ausgabe 2 19" xfId="36230" hidden="1"/>
    <cellStyle name="Ausgabe 2 19" xfId="36366" hidden="1"/>
    <cellStyle name="Ausgabe 2 19" xfId="36204" hidden="1"/>
    <cellStyle name="Ausgabe 2 19" xfId="36849" hidden="1"/>
    <cellStyle name="Ausgabe 2 19" xfId="37081" hidden="1"/>
    <cellStyle name="Ausgabe 2 19" xfId="37186" hidden="1"/>
    <cellStyle name="Ausgabe 2 19" xfId="36038" hidden="1"/>
    <cellStyle name="Ausgabe 2 19" xfId="37672" hidden="1"/>
    <cellStyle name="Ausgabe 2 19" xfId="37808" hidden="1"/>
    <cellStyle name="Ausgabe 2 19" xfId="37646" hidden="1"/>
    <cellStyle name="Ausgabe 2 19" xfId="38291" hidden="1"/>
    <cellStyle name="Ausgabe 2 19" xfId="38523" hidden="1"/>
    <cellStyle name="Ausgabe 2 19" xfId="38628" hidden="1"/>
    <cellStyle name="Ausgabe 2 19" xfId="38943" hidden="1"/>
    <cellStyle name="Ausgabe 2 19" xfId="39212" hidden="1"/>
    <cellStyle name="Ausgabe 2 19" xfId="39348" hidden="1"/>
    <cellStyle name="Ausgabe 2 19" xfId="39186" hidden="1"/>
    <cellStyle name="Ausgabe 2 19" xfId="39831" hidden="1"/>
    <cellStyle name="Ausgabe 2 19" xfId="40063" hidden="1"/>
    <cellStyle name="Ausgabe 2 19" xfId="40168" hidden="1"/>
    <cellStyle name="Ausgabe 2 19" xfId="40482" hidden="1"/>
    <cellStyle name="Ausgabe 2 19" xfId="40719" hidden="1"/>
    <cellStyle name="Ausgabe 2 19" xfId="41122" hidden="1"/>
    <cellStyle name="Ausgabe 2 19" xfId="41227" hidden="1"/>
    <cellStyle name="Ausgabe 2 19" xfId="40930" hidden="1"/>
    <cellStyle name="Ausgabe 2 19" xfId="41738" hidden="1"/>
    <cellStyle name="Ausgabe 2 19" xfId="41874" hidden="1"/>
    <cellStyle name="Ausgabe 2 19" xfId="41712" hidden="1"/>
    <cellStyle name="Ausgabe 2 19" xfId="42364" hidden="1"/>
    <cellStyle name="Ausgabe 2 19" xfId="42596" hidden="1"/>
    <cellStyle name="Ausgabe 2 19" xfId="42701" hidden="1"/>
    <cellStyle name="Ausgabe 2 19" xfId="40898" hidden="1"/>
    <cellStyle name="Ausgabe 2 19" xfId="43190" hidden="1"/>
    <cellStyle name="Ausgabe 2 19" xfId="43326" hidden="1"/>
    <cellStyle name="Ausgabe 2 19" xfId="43164" hidden="1"/>
    <cellStyle name="Ausgabe 2 19" xfId="43814" hidden="1"/>
    <cellStyle name="Ausgabe 2 19" xfId="44046" hidden="1"/>
    <cellStyle name="Ausgabe 2 19" xfId="44151" hidden="1"/>
    <cellStyle name="Ausgabe 2 19" xfId="43148" hidden="1"/>
    <cellStyle name="Ausgabe 2 19" xfId="44637" hidden="1"/>
    <cellStyle name="Ausgabe 2 19" xfId="44773" hidden="1"/>
    <cellStyle name="Ausgabe 2 19" xfId="44611" hidden="1"/>
    <cellStyle name="Ausgabe 2 19" xfId="45256" hidden="1"/>
    <cellStyle name="Ausgabe 2 19" xfId="45488" hidden="1"/>
    <cellStyle name="Ausgabe 2 19" xfId="45593" hidden="1"/>
    <cellStyle name="Ausgabe 2 19" xfId="45909" hidden="1"/>
    <cellStyle name="Ausgabe 2 19" xfId="46233" hidden="1"/>
    <cellStyle name="Ausgabe 2 19" xfId="46369" hidden="1"/>
    <cellStyle name="Ausgabe 2 19" xfId="46207" hidden="1"/>
    <cellStyle name="Ausgabe 2 19" xfId="46852" hidden="1"/>
    <cellStyle name="Ausgabe 2 19" xfId="47084" hidden="1"/>
    <cellStyle name="Ausgabe 2 19" xfId="47189" hidden="1"/>
    <cellStyle name="Ausgabe 2 19" xfId="46041" hidden="1"/>
    <cellStyle name="Ausgabe 2 19" xfId="47675" hidden="1"/>
    <cellStyle name="Ausgabe 2 19" xfId="47811" hidden="1"/>
    <cellStyle name="Ausgabe 2 19" xfId="47649" hidden="1"/>
    <cellStyle name="Ausgabe 2 19" xfId="48294" hidden="1"/>
    <cellStyle name="Ausgabe 2 19" xfId="48526" hidden="1"/>
    <cellStyle name="Ausgabe 2 19" xfId="48631" hidden="1"/>
    <cellStyle name="Ausgabe 2 19" xfId="48945" hidden="1"/>
    <cellStyle name="Ausgabe 2 19" xfId="49194" hidden="1"/>
    <cellStyle name="Ausgabe 2 19" xfId="49330" hidden="1"/>
    <cellStyle name="Ausgabe 2 19" xfId="49168" hidden="1"/>
    <cellStyle name="Ausgabe 2 19" xfId="49813" hidden="1"/>
    <cellStyle name="Ausgabe 2 19" xfId="50045" hidden="1"/>
    <cellStyle name="Ausgabe 2 19" xfId="50150" hidden="1"/>
    <cellStyle name="Ausgabe 2 19" xfId="50464" hidden="1"/>
    <cellStyle name="Ausgabe 2 19" xfId="50701" hidden="1"/>
    <cellStyle name="Ausgabe 2 19" xfId="51104" hidden="1"/>
    <cellStyle name="Ausgabe 2 19" xfId="51209" hidden="1"/>
    <cellStyle name="Ausgabe 2 19" xfId="50912" hidden="1"/>
    <cellStyle name="Ausgabe 2 19" xfId="51720" hidden="1"/>
    <cellStyle name="Ausgabe 2 19" xfId="51856" hidden="1"/>
    <cellStyle name="Ausgabe 2 19" xfId="51694" hidden="1"/>
    <cellStyle name="Ausgabe 2 19" xfId="52346" hidden="1"/>
    <cellStyle name="Ausgabe 2 19" xfId="52578" hidden="1"/>
    <cellStyle name="Ausgabe 2 19" xfId="52683" hidden="1"/>
    <cellStyle name="Ausgabe 2 19" xfId="50880" hidden="1"/>
    <cellStyle name="Ausgabe 2 19" xfId="53172" hidden="1"/>
    <cellStyle name="Ausgabe 2 19" xfId="53308" hidden="1"/>
    <cellStyle name="Ausgabe 2 19" xfId="53146" hidden="1"/>
    <cellStyle name="Ausgabe 2 19" xfId="53796" hidden="1"/>
    <cellStyle name="Ausgabe 2 19" xfId="54028" hidden="1"/>
    <cellStyle name="Ausgabe 2 19" xfId="54133" hidden="1"/>
    <cellStyle name="Ausgabe 2 19" xfId="53130" hidden="1"/>
    <cellStyle name="Ausgabe 2 19" xfId="54619" hidden="1"/>
    <cellStyle name="Ausgabe 2 19" xfId="54755" hidden="1"/>
    <cellStyle name="Ausgabe 2 19" xfId="54593" hidden="1"/>
    <cellStyle name="Ausgabe 2 19" xfId="55238" hidden="1"/>
    <cellStyle name="Ausgabe 2 19" xfId="55470" hidden="1"/>
    <cellStyle name="Ausgabe 2 19" xfId="55575" hidden="1"/>
    <cellStyle name="Ausgabe 2 19" xfId="55891" hidden="1"/>
    <cellStyle name="Ausgabe 2 19" xfId="56215" hidden="1"/>
    <cellStyle name="Ausgabe 2 19" xfId="56351" hidden="1"/>
    <cellStyle name="Ausgabe 2 19" xfId="56189" hidden="1"/>
    <cellStyle name="Ausgabe 2 19" xfId="56834" hidden="1"/>
    <cellStyle name="Ausgabe 2 19" xfId="57066" hidden="1"/>
    <cellStyle name="Ausgabe 2 19" xfId="57171" hidden="1"/>
    <cellStyle name="Ausgabe 2 19" xfId="56023" hidden="1"/>
    <cellStyle name="Ausgabe 2 19" xfId="57657" hidden="1"/>
    <cellStyle name="Ausgabe 2 19" xfId="57793" hidden="1"/>
    <cellStyle name="Ausgabe 2 19" xfId="57631" hidden="1"/>
    <cellStyle name="Ausgabe 2 19" xfId="58276" hidden="1"/>
    <cellStyle name="Ausgabe 2 19" xfId="58508" hidden="1"/>
    <cellStyle name="Ausgabe 2 19" xfId="58613" hidden="1"/>
    <cellStyle name="Ausgabe 2 2" xfId="135"/>
    <cellStyle name="Ausgabe 2 20" xfId="136" hidden="1"/>
    <cellStyle name="Ausgabe 2 20" xfId="752" hidden="1"/>
    <cellStyle name="Ausgabe 2 20" xfId="885" hidden="1"/>
    <cellStyle name="Ausgabe 2 20" xfId="913" hidden="1"/>
    <cellStyle name="Ausgabe 2 20" xfId="1370" hidden="1"/>
    <cellStyle name="Ausgabe 2 20" xfId="1602" hidden="1"/>
    <cellStyle name="Ausgabe 2 20" xfId="1705" hidden="1"/>
    <cellStyle name="Ausgabe 2 20" xfId="2059" hidden="1"/>
    <cellStyle name="Ausgabe 2 20" xfId="2622" hidden="1"/>
    <cellStyle name="Ausgabe 2 20" xfId="2755" hidden="1"/>
    <cellStyle name="Ausgabe 2 20" xfId="2783" hidden="1"/>
    <cellStyle name="Ausgabe 2 20" xfId="3240" hidden="1"/>
    <cellStyle name="Ausgabe 2 20" xfId="3472" hidden="1"/>
    <cellStyle name="Ausgabe 2 20" xfId="3575" hidden="1"/>
    <cellStyle name="Ausgabe 2 20" xfId="2375" hidden="1"/>
    <cellStyle name="Ausgabe 2 20" xfId="4128" hidden="1"/>
    <cellStyle name="Ausgabe 2 20" xfId="4261" hidden="1"/>
    <cellStyle name="Ausgabe 2 20" xfId="4289" hidden="1"/>
    <cellStyle name="Ausgabe 2 20" xfId="4746" hidden="1"/>
    <cellStyle name="Ausgabe 2 20" xfId="4978" hidden="1"/>
    <cellStyle name="Ausgabe 2 20" xfId="5081" hidden="1"/>
    <cellStyle name="Ausgabe 2 20" xfId="3882" hidden="1"/>
    <cellStyle name="Ausgabe 2 20" xfId="5632" hidden="1"/>
    <cellStyle name="Ausgabe 2 20" xfId="5765" hidden="1"/>
    <cellStyle name="Ausgabe 2 20" xfId="5793" hidden="1"/>
    <cellStyle name="Ausgabe 2 20" xfId="6250" hidden="1"/>
    <cellStyle name="Ausgabe 2 20" xfId="6482" hidden="1"/>
    <cellStyle name="Ausgabe 2 20" xfId="6585" hidden="1"/>
    <cellStyle name="Ausgabe 2 20" xfId="5388" hidden="1"/>
    <cellStyle name="Ausgabe 2 20" xfId="7130" hidden="1"/>
    <cellStyle name="Ausgabe 2 20" xfId="7263" hidden="1"/>
    <cellStyle name="Ausgabe 2 20" xfId="7291" hidden="1"/>
    <cellStyle name="Ausgabe 2 20" xfId="7748" hidden="1"/>
    <cellStyle name="Ausgabe 2 20" xfId="7980" hidden="1"/>
    <cellStyle name="Ausgabe 2 20" xfId="8083" hidden="1"/>
    <cellStyle name="Ausgabe 2 20" xfId="6892" hidden="1"/>
    <cellStyle name="Ausgabe 2 20" xfId="8623" hidden="1"/>
    <cellStyle name="Ausgabe 2 20" xfId="8756" hidden="1"/>
    <cellStyle name="Ausgabe 2 20" xfId="8784" hidden="1"/>
    <cellStyle name="Ausgabe 2 20" xfId="9241" hidden="1"/>
    <cellStyle name="Ausgabe 2 20" xfId="9473" hidden="1"/>
    <cellStyle name="Ausgabe 2 20" xfId="9576" hidden="1"/>
    <cellStyle name="Ausgabe 2 20" xfId="8390" hidden="1"/>
    <cellStyle name="Ausgabe 2 20" xfId="10109" hidden="1"/>
    <cellStyle name="Ausgabe 2 20" xfId="10242" hidden="1"/>
    <cellStyle name="Ausgabe 2 20" xfId="10270" hidden="1"/>
    <cellStyle name="Ausgabe 2 20" xfId="10727" hidden="1"/>
    <cellStyle name="Ausgabe 2 20" xfId="10959" hidden="1"/>
    <cellStyle name="Ausgabe 2 20" xfId="11062" hidden="1"/>
    <cellStyle name="Ausgabe 2 20" xfId="9883" hidden="1"/>
    <cellStyle name="Ausgabe 2 20" xfId="11589" hidden="1"/>
    <cellStyle name="Ausgabe 2 20" xfId="11722" hidden="1"/>
    <cellStyle name="Ausgabe 2 20" xfId="11750" hidden="1"/>
    <cellStyle name="Ausgabe 2 20" xfId="12207" hidden="1"/>
    <cellStyle name="Ausgabe 2 20" xfId="12439" hidden="1"/>
    <cellStyle name="Ausgabe 2 20" xfId="12542" hidden="1"/>
    <cellStyle name="Ausgabe 2 20" xfId="11369" hidden="1"/>
    <cellStyle name="Ausgabe 2 20" xfId="13060" hidden="1"/>
    <cellStyle name="Ausgabe 2 20" xfId="13193" hidden="1"/>
    <cellStyle name="Ausgabe 2 20" xfId="13221" hidden="1"/>
    <cellStyle name="Ausgabe 2 20" xfId="13678" hidden="1"/>
    <cellStyle name="Ausgabe 2 20" xfId="13910" hidden="1"/>
    <cellStyle name="Ausgabe 2 20" xfId="14013" hidden="1"/>
    <cellStyle name="Ausgabe 2 20" xfId="12849" hidden="1"/>
    <cellStyle name="Ausgabe 2 20" xfId="14522" hidden="1"/>
    <cellStyle name="Ausgabe 2 20" xfId="14655" hidden="1"/>
    <cellStyle name="Ausgabe 2 20" xfId="14683" hidden="1"/>
    <cellStyle name="Ausgabe 2 20" xfId="15140" hidden="1"/>
    <cellStyle name="Ausgabe 2 20" xfId="15372" hidden="1"/>
    <cellStyle name="Ausgabe 2 20" xfId="15475" hidden="1"/>
    <cellStyle name="Ausgabe 2 20" xfId="14319" hidden="1"/>
    <cellStyle name="Ausgabe 2 20" xfId="15978" hidden="1"/>
    <cellStyle name="Ausgabe 2 20" xfId="16111" hidden="1"/>
    <cellStyle name="Ausgabe 2 20" xfId="16139" hidden="1"/>
    <cellStyle name="Ausgabe 2 20" xfId="16596" hidden="1"/>
    <cellStyle name="Ausgabe 2 20" xfId="16828" hidden="1"/>
    <cellStyle name="Ausgabe 2 20" xfId="16931" hidden="1"/>
    <cellStyle name="Ausgabe 2 20" xfId="15781" hidden="1"/>
    <cellStyle name="Ausgabe 2 20" xfId="17420" hidden="1"/>
    <cellStyle name="Ausgabe 2 20" xfId="17553" hidden="1"/>
    <cellStyle name="Ausgabe 2 20" xfId="17581" hidden="1"/>
    <cellStyle name="Ausgabe 2 20" xfId="18038" hidden="1"/>
    <cellStyle name="Ausgabe 2 20" xfId="18270" hidden="1"/>
    <cellStyle name="Ausgabe 2 20" xfId="18373" hidden="1"/>
    <cellStyle name="Ausgabe 2 20" xfId="18887" hidden="1"/>
    <cellStyle name="Ausgabe 2 20" xfId="19227" hidden="1"/>
    <cellStyle name="Ausgabe 2 20" xfId="19360" hidden="1"/>
    <cellStyle name="Ausgabe 2 20" xfId="19388" hidden="1"/>
    <cellStyle name="Ausgabe 2 20" xfId="19845" hidden="1"/>
    <cellStyle name="Ausgabe 2 20" xfId="20077" hidden="1"/>
    <cellStyle name="Ausgabe 2 20" xfId="20180" hidden="1"/>
    <cellStyle name="Ausgabe 2 20" xfId="20496" hidden="1"/>
    <cellStyle name="Ausgabe 2 20" xfId="20733" hidden="1"/>
    <cellStyle name="Ausgabe 2 20" xfId="21136" hidden="1"/>
    <cellStyle name="Ausgabe 2 20" xfId="21239" hidden="1"/>
    <cellStyle name="Ausgabe 2 20" xfId="20942" hidden="1"/>
    <cellStyle name="Ausgabe 2 20" xfId="21753" hidden="1"/>
    <cellStyle name="Ausgabe 2 20" xfId="21886" hidden="1"/>
    <cellStyle name="Ausgabe 2 20" xfId="21915" hidden="1"/>
    <cellStyle name="Ausgabe 2 20" xfId="22378" hidden="1"/>
    <cellStyle name="Ausgabe 2 20" xfId="22610" hidden="1"/>
    <cellStyle name="Ausgabe 2 20" xfId="22713" hidden="1"/>
    <cellStyle name="Ausgabe 2 20" xfId="20715" hidden="1"/>
    <cellStyle name="Ausgabe 2 20" xfId="23206" hidden="1"/>
    <cellStyle name="Ausgabe 2 20" xfId="23339" hidden="1"/>
    <cellStyle name="Ausgabe 2 20" xfId="23367" hidden="1"/>
    <cellStyle name="Ausgabe 2 20" xfId="23829" hidden="1"/>
    <cellStyle name="Ausgabe 2 20" xfId="24061" hidden="1"/>
    <cellStyle name="Ausgabe 2 20" xfId="24164" hidden="1"/>
    <cellStyle name="Ausgabe 2 20" xfId="20712" hidden="1"/>
    <cellStyle name="Ausgabe 2 20" xfId="24653" hidden="1"/>
    <cellStyle name="Ausgabe 2 20" xfId="24786" hidden="1"/>
    <cellStyle name="Ausgabe 2 20" xfId="24814" hidden="1"/>
    <cellStyle name="Ausgabe 2 20" xfId="25271" hidden="1"/>
    <cellStyle name="Ausgabe 2 20" xfId="25503" hidden="1"/>
    <cellStyle name="Ausgabe 2 20" xfId="25606" hidden="1"/>
    <cellStyle name="Ausgabe 2 20" xfId="25924" hidden="1"/>
    <cellStyle name="Ausgabe 2 20" xfId="26249" hidden="1"/>
    <cellStyle name="Ausgabe 2 20" xfId="26382" hidden="1"/>
    <cellStyle name="Ausgabe 2 20" xfId="26410" hidden="1"/>
    <cellStyle name="Ausgabe 2 20" xfId="26867" hidden="1"/>
    <cellStyle name="Ausgabe 2 20" xfId="27099" hidden="1"/>
    <cellStyle name="Ausgabe 2 20" xfId="27202" hidden="1"/>
    <cellStyle name="Ausgabe 2 20" xfId="26054" hidden="1"/>
    <cellStyle name="Ausgabe 2 20" xfId="27691" hidden="1"/>
    <cellStyle name="Ausgabe 2 20" xfId="27824" hidden="1"/>
    <cellStyle name="Ausgabe 2 20" xfId="27852" hidden="1"/>
    <cellStyle name="Ausgabe 2 20" xfId="28309" hidden="1"/>
    <cellStyle name="Ausgabe 2 20" xfId="28541" hidden="1"/>
    <cellStyle name="Ausgabe 2 20" xfId="28644" hidden="1"/>
    <cellStyle name="Ausgabe 2 20" xfId="28961" hidden="1"/>
    <cellStyle name="Ausgabe 2 20" xfId="29211" hidden="1"/>
    <cellStyle name="Ausgabe 2 20" xfId="29344" hidden="1"/>
    <cellStyle name="Ausgabe 2 20" xfId="29372" hidden="1"/>
    <cellStyle name="Ausgabe 2 20" xfId="29829" hidden="1"/>
    <cellStyle name="Ausgabe 2 20" xfId="30061" hidden="1"/>
    <cellStyle name="Ausgabe 2 20" xfId="30164" hidden="1"/>
    <cellStyle name="Ausgabe 2 20" xfId="30480" hidden="1"/>
    <cellStyle name="Ausgabe 2 20" xfId="30717" hidden="1"/>
    <cellStyle name="Ausgabe 2 20" xfId="31120" hidden="1"/>
    <cellStyle name="Ausgabe 2 20" xfId="31223" hidden="1"/>
    <cellStyle name="Ausgabe 2 20" xfId="30926" hidden="1"/>
    <cellStyle name="Ausgabe 2 20" xfId="31737" hidden="1"/>
    <cellStyle name="Ausgabe 2 20" xfId="31870" hidden="1"/>
    <cellStyle name="Ausgabe 2 20" xfId="31899" hidden="1"/>
    <cellStyle name="Ausgabe 2 20" xfId="32362" hidden="1"/>
    <cellStyle name="Ausgabe 2 20" xfId="32594" hidden="1"/>
    <cellStyle name="Ausgabe 2 20" xfId="32697" hidden="1"/>
    <cellStyle name="Ausgabe 2 20" xfId="30699" hidden="1"/>
    <cellStyle name="Ausgabe 2 20" xfId="33189" hidden="1"/>
    <cellStyle name="Ausgabe 2 20" xfId="33322" hidden="1"/>
    <cellStyle name="Ausgabe 2 20" xfId="33350" hidden="1"/>
    <cellStyle name="Ausgabe 2 20" xfId="33812" hidden="1"/>
    <cellStyle name="Ausgabe 2 20" xfId="34044" hidden="1"/>
    <cellStyle name="Ausgabe 2 20" xfId="34147" hidden="1"/>
    <cellStyle name="Ausgabe 2 20" xfId="30696" hidden="1"/>
    <cellStyle name="Ausgabe 2 20" xfId="34636" hidden="1"/>
    <cellStyle name="Ausgabe 2 20" xfId="34769" hidden="1"/>
    <cellStyle name="Ausgabe 2 20" xfId="34797" hidden="1"/>
    <cellStyle name="Ausgabe 2 20" xfId="35254" hidden="1"/>
    <cellStyle name="Ausgabe 2 20" xfId="35486" hidden="1"/>
    <cellStyle name="Ausgabe 2 20" xfId="35589" hidden="1"/>
    <cellStyle name="Ausgabe 2 20" xfId="35907" hidden="1"/>
    <cellStyle name="Ausgabe 2 20" xfId="36232" hidden="1"/>
    <cellStyle name="Ausgabe 2 20" xfId="36365" hidden="1"/>
    <cellStyle name="Ausgabe 2 20" xfId="36393" hidden="1"/>
    <cellStyle name="Ausgabe 2 20" xfId="36850" hidden="1"/>
    <cellStyle name="Ausgabe 2 20" xfId="37082" hidden="1"/>
    <cellStyle name="Ausgabe 2 20" xfId="37185" hidden="1"/>
    <cellStyle name="Ausgabe 2 20" xfId="36037" hidden="1"/>
    <cellStyle name="Ausgabe 2 20" xfId="37674" hidden="1"/>
    <cellStyle name="Ausgabe 2 20" xfId="37807" hidden="1"/>
    <cellStyle name="Ausgabe 2 20" xfId="37835" hidden="1"/>
    <cellStyle name="Ausgabe 2 20" xfId="38292" hidden="1"/>
    <cellStyle name="Ausgabe 2 20" xfId="38524" hidden="1"/>
    <cellStyle name="Ausgabe 2 20" xfId="38627" hidden="1"/>
    <cellStyle name="Ausgabe 2 20" xfId="38944" hidden="1"/>
    <cellStyle name="Ausgabe 2 20" xfId="39214" hidden="1"/>
    <cellStyle name="Ausgabe 2 20" xfId="39347" hidden="1"/>
    <cellStyle name="Ausgabe 2 20" xfId="39375" hidden="1"/>
    <cellStyle name="Ausgabe 2 20" xfId="39832" hidden="1"/>
    <cellStyle name="Ausgabe 2 20" xfId="40064" hidden="1"/>
    <cellStyle name="Ausgabe 2 20" xfId="40167" hidden="1"/>
    <cellStyle name="Ausgabe 2 20" xfId="40483" hidden="1"/>
    <cellStyle name="Ausgabe 2 20" xfId="40720" hidden="1"/>
    <cellStyle name="Ausgabe 2 20" xfId="41123" hidden="1"/>
    <cellStyle name="Ausgabe 2 20" xfId="41226" hidden="1"/>
    <cellStyle name="Ausgabe 2 20" xfId="40929" hidden="1"/>
    <cellStyle name="Ausgabe 2 20" xfId="41740" hidden="1"/>
    <cellStyle name="Ausgabe 2 20" xfId="41873" hidden="1"/>
    <cellStyle name="Ausgabe 2 20" xfId="41902" hidden="1"/>
    <cellStyle name="Ausgabe 2 20" xfId="42365" hidden="1"/>
    <cellStyle name="Ausgabe 2 20" xfId="42597" hidden="1"/>
    <cellStyle name="Ausgabe 2 20" xfId="42700" hidden="1"/>
    <cellStyle name="Ausgabe 2 20" xfId="40702" hidden="1"/>
    <cellStyle name="Ausgabe 2 20" xfId="43192" hidden="1"/>
    <cellStyle name="Ausgabe 2 20" xfId="43325" hidden="1"/>
    <cellStyle name="Ausgabe 2 20" xfId="43353" hidden="1"/>
    <cellStyle name="Ausgabe 2 20" xfId="43815" hidden="1"/>
    <cellStyle name="Ausgabe 2 20" xfId="44047" hidden="1"/>
    <cellStyle name="Ausgabe 2 20" xfId="44150" hidden="1"/>
    <cellStyle name="Ausgabe 2 20" xfId="40699" hidden="1"/>
    <cellStyle name="Ausgabe 2 20" xfId="44639" hidden="1"/>
    <cellStyle name="Ausgabe 2 20" xfId="44772" hidden="1"/>
    <cellStyle name="Ausgabe 2 20" xfId="44800" hidden="1"/>
    <cellStyle name="Ausgabe 2 20" xfId="45257" hidden="1"/>
    <cellStyle name="Ausgabe 2 20" xfId="45489" hidden="1"/>
    <cellStyle name="Ausgabe 2 20" xfId="45592" hidden="1"/>
    <cellStyle name="Ausgabe 2 20" xfId="45910" hidden="1"/>
    <cellStyle name="Ausgabe 2 20" xfId="46235" hidden="1"/>
    <cellStyle name="Ausgabe 2 20" xfId="46368" hidden="1"/>
    <cellStyle name="Ausgabe 2 20" xfId="46396" hidden="1"/>
    <cellStyle name="Ausgabe 2 20" xfId="46853" hidden="1"/>
    <cellStyle name="Ausgabe 2 20" xfId="47085" hidden="1"/>
    <cellStyle name="Ausgabe 2 20" xfId="47188" hidden="1"/>
    <cellStyle name="Ausgabe 2 20" xfId="46040" hidden="1"/>
    <cellStyle name="Ausgabe 2 20" xfId="47677" hidden="1"/>
    <cellStyle name="Ausgabe 2 20" xfId="47810" hidden="1"/>
    <cellStyle name="Ausgabe 2 20" xfId="47838" hidden="1"/>
    <cellStyle name="Ausgabe 2 20" xfId="48295" hidden="1"/>
    <cellStyle name="Ausgabe 2 20" xfId="48527" hidden="1"/>
    <cellStyle name="Ausgabe 2 20" xfId="48630" hidden="1"/>
    <cellStyle name="Ausgabe 2 20" xfId="48946" hidden="1"/>
    <cellStyle name="Ausgabe 2 20" xfId="49196" hidden="1"/>
    <cellStyle name="Ausgabe 2 20" xfId="49329" hidden="1"/>
    <cellStyle name="Ausgabe 2 20" xfId="49357" hidden="1"/>
    <cellStyle name="Ausgabe 2 20" xfId="49814" hidden="1"/>
    <cellStyle name="Ausgabe 2 20" xfId="50046" hidden="1"/>
    <cellStyle name="Ausgabe 2 20" xfId="50149" hidden="1"/>
    <cellStyle name="Ausgabe 2 20" xfId="50465" hidden="1"/>
    <cellStyle name="Ausgabe 2 20" xfId="50702" hidden="1"/>
    <cellStyle name="Ausgabe 2 20" xfId="51105" hidden="1"/>
    <cellStyle name="Ausgabe 2 20" xfId="51208" hidden="1"/>
    <cellStyle name="Ausgabe 2 20" xfId="50911" hidden="1"/>
    <cellStyle name="Ausgabe 2 20" xfId="51722" hidden="1"/>
    <cellStyle name="Ausgabe 2 20" xfId="51855" hidden="1"/>
    <cellStyle name="Ausgabe 2 20" xfId="51884" hidden="1"/>
    <cellStyle name="Ausgabe 2 20" xfId="52347" hidden="1"/>
    <cellStyle name="Ausgabe 2 20" xfId="52579" hidden="1"/>
    <cellStyle name="Ausgabe 2 20" xfId="52682" hidden="1"/>
    <cellStyle name="Ausgabe 2 20" xfId="50684" hidden="1"/>
    <cellStyle name="Ausgabe 2 20" xfId="53174" hidden="1"/>
    <cellStyle name="Ausgabe 2 20" xfId="53307" hidden="1"/>
    <cellStyle name="Ausgabe 2 20" xfId="53335" hidden="1"/>
    <cellStyle name="Ausgabe 2 20" xfId="53797" hidden="1"/>
    <cellStyle name="Ausgabe 2 20" xfId="54029" hidden="1"/>
    <cellStyle name="Ausgabe 2 20" xfId="54132" hidden="1"/>
    <cellStyle name="Ausgabe 2 20" xfId="50681" hidden="1"/>
    <cellStyle name="Ausgabe 2 20" xfId="54621" hidden="1"/>
    <cellStyle name="Ausgabe 2 20" xfId="54754" hidden="1"/>
    <cellStyle name="Ausgabe 2 20" xfId="54782" hidden="1"/>
    <cellStyle name="Ausgabe 2 20" xfId="55239" hidden="1"/>
    <cellStyle name="Ausgabe 2 20" xfId="55471" hidden="1"/>
    <cellStyle name="Ausgabe 2 20" xfId="55574" hidden="1"/>
    <cellStyle name="Ausgabe 2 20" xfId="55892" hidden="1"/>
    <cellStyle name="Ausgabe 2 20" xfId="56217" hidden="1"/>
    <cellStyle name="Ausgabe 2 20" xfId="56350" hidden="1"/>
    <cellStyle name="Ausgabe 2 20" xfId="56378" hidden="1"/>
    <cellStyle name="Ausgabe 2 20" xfId="56835" hidden="1"/>
    <cellStyle name="Ausgabe 2 20" xfId="57067" hidden="1"/>
    <cellStyle name="Ausgabe 2 20" xfId="57170" hidden="1"/>
    <cellStyle name="Ausgabe 2 20" xfId="56022" hidden="1"/>
    <cellStyle name="Ausgabe 2 20" xfId="57659" hidden="1"/>
    <cellStyle name="Ausgabe 2 20" xfId="57792" hidden="1"/>
    <cellStyle name="Ausgabe 2 20" xfId="57820" hidden="1"/>
    <cellStyle name="Ausgabe 2 20" xfId="58277" hidden="1"/>
    <cellStyle name="Ausgabe 2 20" xfId="58509" hidden="1"/>
    <cellStyle name="Ausgabe 2 20" xfId="58612" hidden="1"/>
    <cellStyle name="Ausgabe 2 21" xfId="137"/>
    <cellStyle name="Ausgabe 2 22" xfId="138" hidden="1"/>
    <cellStyle name="Ausgabe 2 22" xfId="18888" hidden="1"/>
    <cellStyle name="Ausgabe 2 22" xfId="38945" hidden="1"/>
    <cellStyle name="Ausgabe 2 3" xfId="139" hidden="1"/>
    <cellStyle name="Ausgabe 2 3" xfId="18889" hidden="1"/>
    <cellStyle name="Ausgabe 2 3" xfId="38946"/>
    <cellStyle name="Ausgabe 2 4" xfId="140" hidden="1"/>
    <cellStyle name="Ausgabe 2 4" xfId="18890"/>
    <cellStyle name="Ausgabe 2 5" xfId="141"/>
    <cellStyle name="Ausgabe 2 6" xfId="142" hidden="1"/>
    <cellStyle name="Ausgabe 2 6" xfId="18891"/>
    <cellStyle name="Ausgabe 2 7" xfId="143" hidden="1"/>
    <cellStyle name="Ausgabe 2 7" xfId="18892"/>
    <cellStyle name="Ausgabe 2 8" xfId="144" hidden="1"/>
    <cellStyle name="Ausgabe 2 8" xfId="18893"/>
    <cellStyle name="Ausgabe 2 9" xfId="145" hidden="1"/>
    <cellStyle name="Ausgabe 2 9" xfId="18894"/>
    <cellStyle name="Ausgabe 3" xfId="18685" hidden="1"/>
    <cellStyle name="Ausgabe 3" xfId="18726"/>
    <cellStyle name="Ausgabe 4" xfId="146" hidden="1"/>
    <cellStyle name="Ausgabe 4" xfId="18793" hidden="1"/>
    <cellStyle name="Ausgabe 4" xfId="18789" hidden="1"/>
    <cellStyle name="Ausgabe 4" xfId="18802" hidden="1"/>
    <cellStyle name="Ausgabe 4" xfId="18814" hidden="1"/>
    <cellStyle name="Ausgabe 4" xfId="18808" hidden="1"/>
    <cellStyle name="Ausgabe 4" xfId="18895" hidden="1"/>
    <cellStyle name="Ausgabe 4" xfId="18875" hidden="1"/>
    <cellStyle name="Ausgabe 4" xfId="19182" hidden="1"/>
    <cellStyle name="Ausgabe 4" xfId="19177" hidden="1"/>
    <cellStyle name="Ausgabe 4" xfId="19180" hidden="1"/>
    <cellStyle name="Ausgabe 4" xfId="38947"/>
    <cellStyle name="Ausgabe 5" xfId="18830"/>
    <cellStyle name="Avertissement" xfId="18727"/>
    <cellStyle name="Berechnung" xfId="12" builtinId="22" customBuiltin="1"/>
    <cellStyle name="Berechnung 2" xfId="70"/>
    <cellStyle name="Berechnung 2 10" xfId="147" hidden="1"/>
    <cellStyle name="Berechnung 2 10" xfId="536" hidden="1"/>
    <cellStyle name="Berechnung 2 10" xfId="581" hidden="1"/>
    <cellStyle name="Berechnung 2 10" xfId="599" hidden="1"/>
    <cellStyle name="Berechnung 2 10" xfId="634" hidden="1"/>
    <cellStyle name="Berechnung 2 10" xfId="754" hidden="1"/>
    <cellStyle name="Berechnung 2 10" xfId="944" hidden="1"/>
    <cellStyle name="Berechnung 2 10" xfId="989" hidden="1"/>
    <cellStyle name="Berechnung 2 10" xfId="1007" hidden="1"/>
    <cellStyle name="Berechnung 2 10" xfId="1042" hidden="1"/>
    <cellStyle name="Berechnung 2 10" xfId="884" hidden="1"/>
    <cellStyle name="Berechnung 2 10" xfId="1091" hidden="1"/>
    <cellStyle name="Berechnung 2 10" xfId="1136" hidden="1"/>
    <cellStyle name="Berechnung 2 10" xfId="1154" hidden="1"/>
    <cellStyle name="Berechnung 2 10" xfId="1189" hidden="1"/>
    <cellStyle name="Berechnung 2 10" xfId="1077" hidden="1"/>
    <cellStyle name="Berechnung 2 10" xfId="1232" hidden="1"/>
    <cellStyle name="Berechnung 2 10" xfId="1277" hidden="1"/>
    <cellStyle name="Berechnung 2 10" xfId="1295" hidden="1"/>
    <cellStyle name="Berechnung 2 10" xfId="1330" hidden="1"/>
    <cellStyle name="Berechnung 2 10" xfId="1371" hidden="1"/>
    <cellStyle name="Berechnung 2 10" xfId="1449" hidden="1"/>
    <cellStyle name="Berechnung 2 10" xfId="1494" hidden="1"/>
    <cellStyle name="Berechnung 2 10" xfId="1512" hidden="1"/>
    <cellStyle name="Berechnung 2 10" xfId="1547" hidden="1"/>
    <cellStyle name="Berechnung 2 10" xfId="1603" hidden="1"/>
    <cellStyle name="Berechnung 2 10" xfId="1741" hidden="1"/>
    <cellStyle name="Berechnung 2 10" xfId="1786" hidden="1"/>
    <cellStyle name="Berechnung 2 10" xfId="1804" hidden="1"/>
    <cellStyle name="Berechnung 2 10" xfId="1839" hidden="1"/>
    <cellStyle name="Berechnung 2 10" xfId="1704" hidden="1"/>
    <cellStyle name="Berechnung 2 10" xfId="1883" hidden="1"/>
    <cellStyle name="Berechnung 2 10" xfId="1928" hidden="1"/>
    <cellStyle name="Berechnung 2 10" xfId="1946" hidden="1"/>
    <cellStyle name="Berechnung 2 10" xfId="1981" hidden="1"/>
    <cellStyle name="Berechnung 2 10" xfId="2070" hidden="1"/>
    <cellStyle name="Berechnung 2 10" xfId="2414" hidden="1"/>
    <cellStyle name="Berechnung 2 10" xfId="2459" hidden="1"/>
    <cellStyle name="Berechnung 2 10" xfId="2477" hidden="1"/>
    <cellStyle name="Berechnung 2 10" xfId="2512" hidden="1"/>
    <cellStyle name="Berechnung 2 10" xfId="2624" hidden="1"/>
    <cellStyle name="Berechnung 2 10" xfId="2814" hidden="1"/>
    <cellStyle name="Berechnung 2 10" xfId="2859" hidden="1"/>
    <cellStyle name="Berechnung 2 10" xfId="2877" hidden="1"/>
    <cellStyle name="Berechnung 2 10" xfId="2912" hidden="1"/>
    <cellStyle name="Berechnung 2 10" xfId="2754" hidden="1"/>
    <cellStyle name="Berechnung 2 10" xfId="2961" hidden="1"/>
    <cellStyle name="Berechnung 2 10" xfId="3006" hidden="1"/>
    <cellStyle name="Berechnung 2 10" xfId="3024" hidden="1"/>
    <cellStyle name="Berechnung 2 10" xfId="3059" hidden="1"/>
    <cellStyle name="Berechnung 2 10" xfId="2947" hidden="1"/>
    <cellStyle name="Berechnung 2 10" xfId="3102" hidden="1"/>
    <cellStyle name="Berechnung 2 10" xfId="3147" hidden="1"/>
    <cellStyle name="Berechnung 2 10" xfId="3165" hidden="1"/>
    <cellStyle name="Berechnung 2 10" xfId="3200" hidden="1"/>
    <cellStyle name="Berechnung 2 10" xfId="3241" hidden="1"/>
    <cellStyle name="Berechnung 2 10" xfId="3319" hidden="1"/>
    <cellStyle name="Berechnung 2 10" xfId="3364" hidden="1"/>
    <cellStyle name="Berechnung 2 10" xfId="3382" hidden="1"/>
    <cellStyle name="Berechnung 2 10" xfId="3417" hidden="1"/>
    <cellStyle name="Berechnung 2 10" xfId="3473" hidden="1"/>
    <cellStyle name="Berechnung 2 10" xfId="3611" hidden="1"/>
    <cellStyle name="Berechnung 2 10" xfId="3656" hidden="1"/>
    <cellStyle name="Berechnung 2 10" xfId="3674" hidden="1"/>
    <cellStyle name="Berechnung 2 10" xfId="3709" hidden="1"/>
    <cellStyle name="Berechnung 2 10" xfId="3574" hidden="1"/>
    <cellStyle name="Berechnung 2 10" xfId="3753" hidden="1"/>
    <cellStyle name="Berechnung 2 10" xfId="3798" hidden="1"/>
    <cellStyle name="Berechnung 2 10" xfId="3816" hidden="1"/>
    <cellStyle name="Berechnung 2 10" xfId="3851" hidden="1"/>
    <cellStyle name="Berechnung 2 10" xfId="2366" hidden="1"/>
    <cellStyle name="Berechnung 2 10" xfId="3920" hidden="1"/>
    <cellStyle name="Berechnung 2 10" xfId="3965" hidden="1"/>
    <cellStyle name="Berechnung 2 10" xfId="3983" hidden="1"/>
    <cellStyle name="Berechnung 2 10" xfId="4018" hidden="1"/>
    <cellStyle name="Berechnung 2 10" xfId="4130" hidden="1"/>
    <cellStyle name="Berechnung 2 10" xfId="4320" hidden="1"/>
    <cellStyle name="Berechnung 2 10" xfId="4365" hidden="1"/>
    <cellStyle name="Berechnung 2 10" xfId="4383" hidden="1"/>
    <cellStyle name="Berechnung 2 10" xfId="4418" hidden="1"/>
    <cellStyle name="Berechnung 2 10" xfId="4260" hidden="1"/>
    <cellStyle name="Berechnung 2 10" xfId="4467" hidden="1"/>
    <cellStyle name="Berechnung 2 10" xfId="4512" hidden="1"/>
    <cellStyle name="Berechnung 2 10" xfId="4530" hidden="1"/>
    <cellStyle name="Berechnung 2 10" xfId="4565" hidden="1"/>
    <cellStyle name="Berechnung 2 10" xfId="4453" hidden="1"/>
    <cellStyle name="Berechnung 2 10" xfId="4608" hidden="1"/>
    <cellStyle name="Berechnung 2 10" xfId="4653" hidden="1"/>
    <cellStyle name="Berechnung 2 10" xfId="4671" hidden="1"/>
    <cellStyle name="Berechnung 2 10" xfId="4706" hidden="1"/>
    <cellStyle name="Berechnung 2 10" xfId="4747" hidden="1"/>
    <cellStyle name="Berechnung 2 10" xfId="4825" hidden="1"/>
    <cellStyle name="Berechnung 2 10" xfId="4870" hidden="1"/>
    <cellStyle name="Berechnung 2 10" xfId="4888" hidden="1"/>
    <cellStyle name="Berechnung 2 10" xfId="4923" hidden="1"/>
    <cellStyle name="Berechnung 2 10" xfId="4979" hidden="1"/>
    <cellStyle name="Berechnung 2 10" xfId="5117" hidden="1"/>
    <cellStyle name="Berechnung 2 10" xfId="5162" hidden="1"/>
    <cellStyle name="Berechnung 2 10" xfId="5180" hidden="1"/>
    <cellStyle name="Berechnung 2 10" xfId="5215" hidden="1"/>
    <cellStyle name="Berechnung 2 10" xfId="5080" hidden="1"/>
    <cellStyle name="Berechnung 2 10" xfId="5259" hidden="1"/>
    <cellStyle name="Berechnung 2 10" xfId="5304" hidden="1"/>
    <cellStyle name="Berechnung 2 10" xfId="5322" hidden="1"/>
    <cellStyle name="Berechnung 2 10" xfId="5357" hidden="1"/>
    <cellStyle name="Berechnung 2 10" xfId="2313" hidden="1"/>
    <cellStyle name="Berechnung 2 10" xfId="5425" hidden="1"/>
    <cellStyle name="Berechnung 2 10" xfId="5470" hidden="1"/>
    <cellStyle name="Berechnung 2 10" xfId="5488" hidden="1"/>
    <cellStyle name="Berechnung 2 10" xfId="5523" hidden="1"/>
    <cellStyle name="Berechnung 2 10" xfId="5634" hidden="1"/>
    <cellStyle name="Berechnung 2 10" xfId="5824" hidden="1"/>
    <cellStyle name="Berechnung 2 10" xfId="5869" hidden="1"/>
    <cellStyle name="Berechnung 2 10" xfId="5887" hidden="1"/>
    <cellStyle name="Berechnung 2 10" xfId="5922" hidden="1"/>
    <cellStyle name="Berechnung 2 10" xfId="5764" hidden="1"/>
    <cellStyle name="Berechnung 2 10" xfId="5971" hidden="1"/>
    <cellStyle name="Berechnung 2 10" xfId="6016" hidden="1"/>
    <cellStyle name="Berechnung 2 10" xfId="6034" hidden="1"/>
    <cellStyle name="Berechnung 2 10" xfId="6069" hidden="1"/>
    <cellStyle name="Berechnung 2 10" xfId="5957" hidden="1"/>
    <cellStyle name="Berechnung 2 10" xfId="6112" hidden="1"/>
    <cellStyle name="Berechnung 2 10" xfId="6157" hidden="1"/>
    <cellStyle name="Berechnung 2 10" xfId="6175" hidden="1"/>
    <cellStyle name="Berechnung 2 10" xfId="6210" hidden="1"/>
    <cellStyle name="Berechnung 2 10" xfId="6251" hidden="1"/>
    <cellStyle name="Berechnung 2 10" xfId="6329" hidden="1"/>
    <cellStyle name="Berechnung 2 10" xfId="6374" hidden="1"/>
    <cellStyle name="Berechnung 2 10" xfId="6392" hidden="1"/>
    <cellStyle name="Berechnung 2 10" xfId="6427" hidden="1"/>
    <cellStyle name="Berechnung 2 10" xfId="6483" hidden="1"/>
    <cellStyle name="Berechnung 2 10" xfId="6621" hidden="1"/>
    <cellStyle name="Berechnung 2 10" xfId="6666" hidden="1"/>
    <cellStyle name="Berechnung 2 10" xfId="6684" hidden="1"/>
    <cellStyle name="Berechnung 2 10" xfId="6719" hidden="1"/>
    <cellStyle name="Berechnung 2 10" xfId="6584" hidden="1"/>
    <cellStyle name="Berechnung 2 10" xfId="6763" hidden="1"/>
    <cellStyle name="Berechnung 2 10" xfId="6808" hidden="1"/>
    <cellStyle name="Berechnung 2 10" xfId="6826" hidden="1"/>
    <cellStyle name="Berechnung 2 10" xfId="6861" hidden="1"/>
    <cellStyle name="Berechnung 2 10" xfId="416" hidden="1"/>
    <cellStyle name="Berechnung 2 10" xfId="6927" hidden="1"/>
    <cellStyle name="Berechnung 2 10" xfId="6972" hidden="1"/>
    <cellStyle name="Berechnung 2 10" xfId="6990" hidden="1"/>
    <cellStyle name="Berechnung 2 10" xfId="7025" hidden="1"/>
    <cellStyle name="Berechnung 2 10" xfId="7132" hidden="1"/>
    <cellStyle name="Berechnung 2 10" xfId="7322" hidden="1"/>
    <cellStyle name="Berechnung 2 10" xfId="7367" hidden="1"/>
    <cellStyle name="Berechnung 2 10" xfId="7385" hidden="1"/>
    <cellStyle name="Berechnung 2 10" xfId="7420" hidden="1"/>
    <cellStyle name="Berechnung 2 10" xfId="7262" hidden="1"/>
    <cellStyle name="Berechnung 2 10" xfId="7469" hidden="1"/>
    <cellStyle name="Berechnung 2 10" xfId="7514" hidden="1"/>
    <cellStyle name="Berechnung 2 10" xfId="7532" hidden="1"/>
    <cellStyle name="Berechnung 2 10" xfId="7567" hidden="1"/>
    <cellStyle name="Berechnung 2 10" xfId="7455" hidden="1"/>
    <cellStyle name="Berechnung 2 10" xfId="7610" hidden="1"/>
    <cellStyle name="Berechnung 2 10" xfId="7655" hidden="1"/>
    <cellStyle name="Berechnung 2 10" xfId="7673" hidden="1"/>
    <cellStyle name="Berechnung 2 10" xfId="7708" hidden="1"/>
    <cellStyle name="Berechnung 2 10" xfId="7749" hidden="1"/>
    <cellStyle name="Berechnung 2 10" xfId="7827" hidden="1"/>
    <cellStyle name="Berechnung 2 10" xfId="7872" hidden="1"/>
    <cellStyle name="Berechnung 2 10" xfId="7890" hidden="1"/>
    <cellStyle name="Berechnung 2 10" xfId="7925" hidden="1"/>
    <cellStyle name="Berechnung 2 10" xfId="7981" hidden="1"/>
    <cellStyle name="Berechnung 2 10" xfId="8119" hidden="1"/>
    <cellStyle name="Berechnung 2 10" xfId="8164" hidden="1"/>
    <cellStyle name="Berechnung 2 10" xfId="8182" hidden="1"/>
    <cellStyle name="Berechnung 2 10" xfId="8217" hidden="1"/>
    <cellStyle name="Berechnung 2 10" xfId="8082" hidden="1"/>
    <cellStyle name="Berechnung 2 10" xfId="8261" hidden="1"/>
    <cellStyle name="Berechnung 2 10" xfId="8306" hidden="1"/>
    <cellStyle name="Berechnung 2 10" xfId="8324" hidden="1"/>
    <cellStyle name="Berechnung 2 10" xfId="8359" hidden="1"/>
    <cellStyle name="Berechnung 2 10" xfId="2569" hidden="1"/>
    <cellStyle name="Berechnung 2 10" xfId="8422" hidden="1"/>
    <cellStyle name="Berechnung 2 10" xfId="8467" hidden="1"/>
    <cellStyle name="Berechnung 2 10" xfId="8485" hidden="1"/>
    <cellStyle name="Berechnung 2 10" xfId="8520" hidden="1"/>
    <cellStyle name="Berechnung 2 10" xfId="8625" hidden="1"/>
    <cellStyle name="Berechnung 2 10" xfId="8815" hidden="1"/>
    <cellStyle name="Berechnung 2 10" xfId="8860" hidden="1"/>
    <cellStyle name="Berechnung 2 10" xfId="8878" hidden="1"/>
    <cellStyle name="Berechnung 2 10" xfId="8913" hidden="1"/>
    <cellStyle name="Berechnung 2 10" xfId="8755" hidden="1"/>
    <cellStyle name="Berechnung 2 10" xfId="8962" hidden="1"/>
    <cellStyle name="Berechnung 2 10" xfId="9007" hidden="1"/>
    <cellStyle name="Berechnung 2 10" xfId="9025" hidden="1"/>
    <cellStyle name="Berechnung 2 10" xfId="9060" hidden="1"/>
    <cellStyle name="Berechnung 2 10" xfId="8948" hidden="1"/>
    <cellStyle name="Berechnung 2 10" xfId="9103" hidden="1"/>
    <cellStyle name="Berechnung 2 10" xfId="9148" hidden="1"/>
    <cellStyle name="Berechnung 2 10" xfId="9166" hidden="1"/>
    <cellStyle name="Berechnung 2 10" xfId="9201" hidden="1"/>
    <cellStyle name="Berechnung 2 10" xfId="9242" hidden="1"/>
    <cellStyle name="Berechnung 2 10" xfId="9320" hidden="1"/>
    <cellStyle name="Berechnung 2 10" xfId="9365" hidden="1"/>
    <cellStyle name="Berechnung 2 10" xfId="9383" hidden="1"/>
    <cellStyle name="Berechnung 2 10" xfId="9418" hidden="1"/>
    <cellStyle name="Berechnung 2 10" xfId="9474" hidden="1"/>
    <cellStyle name="Berechnung 2 10" xfId="9612" hidden="1"/>
    <cellStyle name="Berechnung 2 10" xfId="9657" hidden="1"/>
    <cellStyle name="Berechnung 2 10" xfId="9675" hidden="1"/>
    <cellStyle name="Berechnung 2 10" xfId="9710" hidden="1"/>
    <cellStyle name="Berechnung 2 10" xfId="9575" hidden="1"/>
    <cellStyle name="Berechnung 2 10" xfId="9754" hidden="1"/>
    <cellStyle name="Berechnung 2 10" xfId="9799" hidden="1"/>
    <cellStyle name="Berechnung 2 10" xfId="9817" hidden="1"/>
    <cellStyle name="Berechnung 2 10" xfId="9852" hidden="1"/>
    <cellStyle name="Berechnung 2 10" xfId="4075" hidden="1"/>
    <cellStyle name="Berechnung 2 10" xfId="9913" hidden="1"/>
    <cellStyle name="Berechnung 2 10" xfId="9958" hidden="1"/>
    <cellStyle name="Berechnung 2 10" xfId="9976" hidden="1"/>
    <cellStyle name="Berechnung 2 10" xfId="10011" hidden="1"/>
    <cellStyle name="Berechnung 2 10" xfId="10111" hidden="1"/>
    <cellStyle name="Berechnung 2 10" xfId="10301" hidden="1"/>
    <cellStyle name="Berechnung 2 10" xfId="10346" hidden="1"/>
    <cellStyle name="Berechnung 2 10" xfId="10364" hidden="1"/>
    <cellStyle name="Berechnung 2 10" xfId="10399" hidden="1"/>
    <cellStyle name="Berechnung 2 10" xfId="10241" hidden="1"/>
    <cellStyle name="Berechnung 2 10" xfId="10448" hidden="1"/>
    <cellStyle name="Berechnung 2 10" xfId="10493" hidden="1"/>
    <cellStyle name="Berechnung 2 10" xfId="10511" hidden="1"/>
    <cellStyle name="Berechnung 2 10" xfId="10546" hidden="1"/>
    <cellStyle name="Berechnung 2 10" xfId="10434" hidden="1"/>
    <cellStyle name="Berechnung 2 10" xfId="10589" hidden="1"/>
    <cellStyle name="Berechnung 2 10" xfId="10634" hidden="1"/>
    <cellStyle name="Berechnung 2 10" xfId="10652" hidden="1"/>
    <cellStyle name="Berechnung 2 10" xfId="10687" hidden="1"/>
    <cellStyle name="Berechnung 2 10" xfId="10728" hidden="1"/>
    <cellStyle name="Berechnung 2 10" xfId="10806" hidden="1"/>
    <cellStyle name="Berechnung 2 10" xfId="10851" hidden="1"/>
    <cellStyle name="Berechnung 2 10" xfId="10869" hidden="1"/>
    <cellStyle name="Berechnung 2 10" xfId="10904" hidden="1"/>
    <cellStyle name="Berechnung 2 10" xfId="10960" hidden="1"/>
    <cellStyle name="Berechnung 2 10" xfId="11098" hidden="1"/>
    <cellStyle name="Berechnung 2 10" xfId="11143" hidden="1"/>
    <cellStyle name="Berechnung 2 10" xfId="11161" hidden="1"/>
    <cellStyle name="Berechnung 2 10" xfId="11196" hidden="1"/>
    <cellStyle name="Berechnung 2 10" xfId="11061" hidden="1"/>
    <cellStyle name="Berechnung 2 10" xfId="11240" hidden="1"/>
    <cellStyle name="Berechnung 2 10" xfId="11285" hidden="1"/>
    <cellStyle name="Berechnung 2 10" xfId="11303" hidden="1"/>
    <cellStyle name="Berechnung 2 10" xfId="11338" hidden="1"/>
    <cellStyle name="Berechnung 2 10" xfId="5579" hidden="1"/>
    <cellStyle name="Berechnung 2 10" xfId="11396" hidden="1"/>
    <cellStyle name="Berechnung 2 10" xfId="11441" hidden="1"/>
    <cellStyle name="Berechnung 2 10" xfId="11459" hidden="1"/>
    <cellStyle name="Berechnung 2 10" xfId="11494" hidden="1"/>
    <cellStyle name="Berechnung 2 10" xfId="11591" hidden="1"/>
    <cellStyle name="Berechnung 2 10" xfId="11781" hidden="1"/>
    <cellStyle name="Berechnung 2 10" xfId="11826" hidden="1"/>
    <cellStyle name="Berechnung 2 10" xfId="11844" hidden="1"/>
    <cellStyle name="Berechnung 2 10" xfId="11879" hidden="1"/>
    <cellStyle name="Berechnung 2 10" xfId="11721" hidden="1"/>
    <cellStyle name="Berechnung 2 10" xfId="11928" hidden="1"/>
    <cellStyle name="Berechnung 2 10" xfId="11973" hidden="1"/>
    <cellStyle name="Berechnung 2 10" xfId="11991" hidden="1"/>
    <cellStyle name="Berechnung 2 10" xfId="12026" hidden="1"/>
    <cellStyle name="Berechnung 2 10" xfId="11914" hidden="1"/>
    <cellStyle name="Berechnung 2 10" xfId="12069" hidden="1"/>
    <cellStyle name="Berechnung 2 10" xfId="12114" hidden="1"/>
    <cellStyle name="Berechnung 2 10" xfId="12132" hidden="1"/>
    <cellStyle name="Berechnung 2 10" xfId="12167" hidden="1"/>
    <cellStyle name="Berechnung 2 10" xfId="12208" hidden="1"/>
    <cellStyle name="Berechnung 2 10" xfId="12286" hidden="1"/>
    <cellStyle name="Berechnung 2 10" xfId="12331" hidden="1"/>
    <cellStyle name="Berechnung 2 10" xfId="12349" hidden="1"/>
    <cellStyle name="Berechnung 2 10" xfId="12384" hidden="1"/>
    <cellStyle name="Berechnung 2 10" xfId="12440" hidden="1"/>
    <cellStyle name="Berechnung 2 10" xfId="12578" hidden="1"/>
    <cellStyle name="Berechnung 2 10" xfId="12623" hidden="1"/>
    <cellStyle name="Berechnung 2 10" xfId="12641" hidden="1"/>
    <cellStyle name="Berechnung 2 10" xfId="12676" hidden="1"/>
    <cellStyle name="Berechnung 2 10" xfId="12541" hidden="1"/>
    <cellStyle name="Berechnung 2 10" xfId="12720" hidden="1"/>
    <cellStyle name="Berechnung 2 10" xfId="12765" hidden="1"/>
    <cellStyle name="Berechnung 2 10" xfId="12783" hidden="1"/>
    <cellStyle name="Berechnung 2 10" xfId="12818" hidden="1"/>
    <cellStyle name="Berechnung 2 10" xfId="7080" hidden="1"/>
    <cellStyle name="Berechnung 2 10" xfId="12875" hidden="1"/>
    <cellStyle name="Berechnung 2 10" xfId="12920" hidden="1"/>
    <cellStyle name="Berechnung 2 10" xfId="12938" hidden="1"/>
    <cellStyle name="Berechnung 2 10" xfId="12973" hidden="1"/>
    <cellStyle name="Berechnung 2 10" xfId="13062" hidden="1"/>
    <cellStyle name="Berechnung 2 10" xfId="13252" hidden="1"/>
    <cellStyle name="Berechnung 2 10" xfId="13297" hidden="1"/>
    <cellStyle name="Berechnung 2 10" xfId="13315" hidden="1"/>
    <cellStyle name="Berechnung 2 10" xfId="13350" hidden="1"/>
    <cellStyle name="Berechnung 2 10" xfId="13192" hidden="1"/>
    <cellStyle name="Berechnung 2 10" xfId="13399" hidden="1"/>
    <cellStyle name="Berechnung 2 10" xfId="13444" hidden="1"/>
    <cellStyle name="Berechnung 2 10" xfId="13462" hidden="1"/>
    <cellStyle name="Berechnung 2 10" xfId="13497" hidden="1"/>
    <cellStyle name="Berechnung 2 10" xfId="13385" hidden="1"/>
    <cellStyle name="Berechnung 2 10" xfId="13540" hidden="1"/>
    <cellStyle name="Berechnung 2 10" xfId="13585" hidden="1"/>
    <cellStyle name="Berechnung 2 10" xfId="13603" hidden="1"/>
    <cellStyle name="Berechnung 2 10" xfId="13638" hidden="1"/>
    <cellStyle name="Berechnung 2 10" xfId="13679" hidden="1"/>
    <cellStyle name="Berechnung 2 10" xfId="13757" hidden="1"/>
    <cellStyle name="Berechnung 2 10" xfId="13802" hidden="1"/>
    <cellStyle name="Berechnung 2 10" xfId="13820" hidden="1"/>
    <cellStyle name="Berechnung 2 10" xfId="13855" hidden="1"/>
    <cellStyle name="Berechnung 2 10" xfId="13911" hidden="1"/>
    <cellStyle name="Berechnung 2 10" xfId="14049" hidden="1"/>
    <cellStyle name="Berechnung 2 10" xfId="14094" hidden="1"/>
    <cellStyle name="Berechnung 2 10" xfId="14112" hidden="1"/>
    <cellStyle name="Berechnung 2 10" xfId="14147" hidden="1"/>
    <cellStyle name="Berechnung 2 10" xfId="14012" hidden="1"/>
    <cellStyle name="Berechnung 2 10" xfId="14191" hidden="1"/>
    <cellStyle name="Berechnung 2 10" xfId="14236" hidden="1"/>
    <cellStyle name="Berechnung 2 10" xfId="14254" hidden="1"/>
    <cellStyle name="Berechnung 2 10" xfId="14289" hidden="1"/>
    <cellStyle name="Berechnung 2 10" xfId="8573" hidden="1"/>
    <cellStyle name="Berechnung 2 10" xfId="14342" hidden="1"/>
    <cellStyle name="Berechnung 2 10" xfId="14387" hidden="1"/>
    <cellStyle name="Berechnung 2 10" xfId="14405" hidden="1"/>
    <cellStyle name="Berechnung 2 10" xfId="14440" hidden="1"/>
    <cellStyle name="Berechnung 2 10" xfId="14524" hidden="1"/>
    <cellStyle name="Berechnung 2 10" xfId="14714" hidden="1"/>
    <cellStyle name="Berechnung 2 10" xfId="14759" hidden="1"/>
    <cellStyle name="Berechnung 2 10" xfId="14777" hidden="1"/>
    <cellStyle name="Berechnung 2 10" xfId="14812" hidden="1"/>
    <cellStyle name="Berechnung 2 10" xfId="14654" hidden="1"/>
    <cellStyle name="Berechnung 2 10" xfId="14861" hidden="1"/>
    <cellStyle name="Berechnung 2 10" xfId="14906" hidden="1"/>
    <cellStyle name="Berechnung 2 10" xfId="14924" hidden="1"/>
    <cellStyle name="Berechnung 2 10" xfId="14959" hidden="1"/>
    <cellStyle name="Berechnung 2 10" xfId="14847" hidden="1"/>
    <cellStyle name="Berechnung 2 10" xfId="15002" hidden="1"/>
    <cellStyle name="Berechnung 2 10" xfId="15047" hidden="1"/>
    <cellStyle name="Berechnung 2 10" xfId="15065" hidden="1"/>
    <cellStyle name="Berechnung 2 10" xfId="15100" hidden="1"/>
    <cellStyle name="Berechnung 2 10" xfId="15141" hidden="1"/>
    <cellStyle name="Berechnung 2 10" xfId="15219" hidden="1"/>
    <cellStyle name="Berechnung 2 10" xfId="15264" hidden="1"/>
    <cellStyle name="Berechnung 2 10" xfId="15282" hidden="1"/>
    <cellStyle name="Berechnung 2 10" xfId="15317" hidden="1"/>
    <cellStyle name="Berechnung 2 10" xfId="15373" hidden="1"/>
    <cellStyle name="Berechnung 2 10" xfId="15511" hidden="1"/>
    <cellStyle name="Berechnung 2 10" xfId="15556" hidden="1"/>
    <cellStyle name="Berechnung 2 10" xfId="15574" hidden="1"/>
    <cellStyle name="Berechnung 2 10" xfId="15609" hidden="1"/>
    <cellStyle name="Berechnung 2 10" xfId="15474" hidden="1"/>
    <cellStyle name="Berechnung 2 10" xfId="15653" hidden="1"/>
    <cellStyle name="Berechnung 2 10" xfId="15698" hidden="1"/>
    <cellStyle name="Berechnung 2 10" xfId="15716" hidden="1"/>
    <cellStyle name="Berechnung 2 10" xfId="15751" hidden="1"/>
    <cellStyle name="Berechnung 2 10" xfId="10060" hidden="1"/>
    <cellStyle name="Berechnung 2 10" xfId="15804" hidden="1"/>
    <cellStyle name="Berechnung 2 10" xfId="15849" hidden="1"/>
    <cellStyle name="Berechnung 2 10" xfId="15867" hidden="1"/>
    <cellStyle name="Berechnung 2 10" xfId="15902" hidden="1"/>
    <cellStyle name="Berechnung 2 10" xfId="15980" hidden="1"/>
    <cellStyle name="Berechnung 2 10" xfId="16170" hidden="1"/>
    <cellStyle name="Berechnung 2 10" xfId="16215" hidden="1"/>
    <cellStyle name="Berechnung 2 10" xfId="16233" hidden="1"/>
    <cellStyle name="Berechnung 2 10" xfId="16268" hidden="1"/>
    <cellStyle name="Berechnung 2 10" xfId="16110" hidden="1"/>
    <cellStyle name="Berechnung 2 10" xfId="16317" hidden="1"/>
    <cellStyle name="Berechnung 2 10" xfId="16362" hidden="1"/>
    <cellStyle name="Berechnung 2 10" xfId="16380" hidden="1"/>
    <cellStyle name="Berechnung 2 10" xfId="16415" hidden="1"/>
    <cellStyle name="Berechnung 2 10" xfId="16303" hidden="1"/>
    <cellStyle name="Berechnung 2 10" xfId="16458" hidden="1"/>
    <cellStyle name="Berechnung 2 10" xfId="16503" hidden="1"/>
    <cellStyle name="Berechnung 2 10" xfId="16521" hidden="1"/>
    <cellStyle name="Berechnung 2 10" xfId="16556" hidden="1"/>
    <cellStyle name="Berechnung 2 10" xfId="16597" hidden="1"/>
    <cellStyle name="Berechnung 2 10" xfId="16675" hidden="1"/>
    <cellStyle name="Berechnung 2 10" xfId="16720" hidden="1"/>
    <cellStyle name="Berechnung 2 10" xfId="16738" hidden="1"/>
    <cellStyle name="Berechnung 2 10" xfId="16773" hidden="1"/>
    <cellStyle name="Berechnung 2 10" xfId="16829" hidden="1"/>
    <cellStyle name="Berechnung 2 10" xfId="16967" hidden="1"/>
    <cellStyle name="Berechnung 2 10" xfId="17012" hidden="1"/>
    <cellStyle name="Berechnung 2 10" xfId="17030" hidden="1"/>
    <cellStyle name="Berechnung 2 10" xfId="17065" hidden="1"/>
    <cellStyle name="Berechnung 2 10" xfId="16930" hidden="1"/>
    <cellStyle name="Berechnung 2 10" xfId="17109" hidden="1"/>
    <cellStyle name="Berechnung 2 10" xfId="17154" hidden="1"/>
    <cellStyle name="Berechnung 2 10" xfId="17172" hidden="1"/>
    <cellStyle name="Berechnung 2 10" xfId="17207" hidden="1"/>
    <cellStyle name="Berechnung 2 10" xfId="11541" hidden="1"/>
    <cellStyle name="Berechnung 2 10" xfId="17249" hidden="1"/>
    <cellStyle name="Berechnung 2 10" xfId="17294" hidden="1"/>
    <cellStyle name="Berechnung 2 10" xfId="17312" hidden="1"/>
    <cellStyle name="Berechnung 2 10" xfId="17347" hidden="1"/>
    <cellStyle name="Berechnung 2 10" xfId="17422" hidden="1"/>
    <cellStyle name="Berechnung 2 10" xfId="17612" hidden="1"/>
    <cellStyle name="Berechnung 2 10" xfId="17657" hidden="1"/>
    <cellStyle name="Berechnung 2 10" xfId="17675" hidden="1"/>
    <cellStyle name="Berechnung 2 10" xfId="17710" hidden="1"/>
    <cellStyle name="Berechnung 2 10" xfId="17552" hidden="1"/>
    <cellStyle name="Berechnung 2 10" xfId="17759" hidden="1"/>
    <cellStyle name="Berechnung 2 10" xfId="17804" hidden="1"/>
    <cellStyle name="Berechnung 2 10" xfId="17822" hidden="1"/>
    <cellStyle name="Berechnung 2 10" xfId="17857" hidden="1"/>
    <cellStyle name="Berechnung 2 10" xfId="17745" hidden="1"/>
    <cellStyle name="Berechnung 2 10" xfId="17900" hidden="1"/>
    <cellStyle name="Berechnung 2 10" xfId="17945" hidden="1"/>
    <cellStyle name="Berechnung 2 10" xfId="17963" hidden="1"/>
    <cellStyle name="Berechnung 2 10" xfId="17998" hidden="1"/>
    <cellStyle name="Berechnung 2 10" xfId="18039" hidden="1"/>
    <cellStyle name="Berechnung 2 10" xfId="18117" hidden="1"/>
    <cellStyle name="Berechnung 2 10" xfId="18162" hidden="1"/>
    <cellStyle name="Berechnung 2 10" xfId="18180" hidden="1"/>
    <cellStyle name="Berechnung 2 10" xfId="18215" hidden="1"/>
    <cellStyle name="Berechnung 2 10" xfId="18271" hidden="1"/>
    <cellStyle name="Berechnung 2 10" xfId="18409" hidden="1"/>
    <cellStyle name="Berechnung 2 10" xfId="18454" hidden="1"/>
    <cellStyle name="Berechnung 2 10" xfId="18472" hidden="1"/>
    <cellStyle name="Berechnung 2 10" xfId="18507" hidden="1"/>
    <cellStyle name="Berechnung 2 10" xfId="18372" hidden="1"/>
    <cellStyle name="Berechnung 2 10" xfId="18551" hidden="1"/>
    <cellStyle name="Berechnung 2 10" xfId="18596" hidden="1"/>
    <cellStyle name="Berechnung 2 10" xfId="18614" hidden="1"/>
    <cellStyle name="Berechnung 2 10" xfId="18649" hidden="1"/>
    <cellStyle name="Berechnung 2 10" xfId="18896" hidden="1"/>
    <cellStyle name="Berechnung 2 10" xfId="19049" hidden="1"/>
    <cellStyle name="Berechnung 2 10" xfId="19094" hidden="1"/>
    <cellStyle name="Berechnung 2 10" xfId="19112" hidden="1"/>
    <cellStyle name="Berechnung 2 10" xfId="19147" hidden="1"/>
    <cellStyle name="Berechnung 2 10" xfId="19229" hidden="1"/>
    <cellStyle name="Berechnung 2 10" xfId="19419" hidden="1"/>
    <cellStyle name="Berechnung 2 10" xfId="19464" hidden="1"/>
    <cellStyle name="Berechnung 2 10" xfId="19482" hidden="1"/>
    <cellStyle name="Berechnung 2 10" xfId="19517" hidden="1"/>
    <cellStyle name="Berechnung 2 10" xfId="19359" hidden="1"/>
    <cellStyle name="Berechnung 2 10" xfId="19566" hidden="1"/>
    <cellStyle name="Berechnung 2 10" xfId="19611" hidden="1"/>
    <cellStyle name="Berechnung 2 10" xfId="19629" hidden="1"/>
    <cellStyle name="Berechnung 2 10" xfId="19664" hidden="1"/>
    <cellStyle name="Berechnung 2 10" xfId="19552" hidden="1"/>
    <cellStyle name="Berechnung 2 10" xfId="19707" hidden="1"/>
    <cellStyle name="Berechnung 2 10" xfId="19752" hidden="1"/>
    <cellStyle name="Berechnung 2 10" xfId="19770" hidden="1"/>
    <cellStyle name="Berechnung 2 10" xfId="19805" hidden="1"/>
    <cellStyle name="Berechnung 2 10" xfId="19846" hidden="1"/>
    <cellStyle name="Berechnung 2 10" xfId="19924" hidden="1"/>
    <cellStyle name="Berechnung 2 10" xfId="19969" hidden="1"/>
    <cellStyle name="Berechnung 2 10" xfId="19987" hidden="1"/>
    <cellStyle name="Berechnung 2 10" xfId="20022" hidden="1"/>
    <cellStyle name="Berechnung 2 10" xfId="20078" hidden="1"/>
    <cellStyle name="Berechnung 2 10" xfId="20216" hidden="1"/>
    <cellStyle name="Berechnung 2 10" xfId="20261" hidden="1"/>
    <cellStyle name="Berechnung 2 10" xfId="20279" hidden="1"/>
    <cellStyle name="Berechnung 2 10" xfId="20314" hidden="1"/>
    <cellStyle name="Berechnung 2 10" xfId="20179" hidden="1"/>
    <cellStyle name="Berechnung 2 10" xfId="20358" hidden="1"/>
    <cellStyle name="Berechnung 2 10" xfId="20403" hidden="1"/>
    <cellStyle name="Berechnung 2 10" xfId="20421" hidden="1"/>
    <cellStyle name="Berechnung 2 10" xfId="20456" hidden="1"/>
    <cellStyle name="Berechnung 2 10" xfId="20497" hidden="1"/>
    <cellStyle name="Berechnung 2 10" xfId="20575" hidden="1"/>
    <cellStyle name="Berechnung 2 10" xfId="20620" hidden="1"/>
    <cellStyle name="Berechnung 2 10" xfId="20638" hidden="1"/>
    <cellStyle name="Berechnung 2 10" xfId="20673" hidden="1"/>
    <cellStyle name="Berechnung 2 10" xfId="20739" hidden="1"/>
    <cellStyle name="Berechnung 2 10" xfId="20966" hidden="1"/>
    <cellStyle name="Berechnung 2 10" xfId="21011" hidden="1"/>
    <cellStyle name="Berechnung 2 10" xfId="21029" hidden="1"/>
    <cellStyle name="Berechnung 2 10" xfId="21064" hidden="1"/>
    <cellStyle name="Berechnung 2 10" xfId="21137" hidden="1"/>
    <cellStyle name="Berechnung 2 10" xfId="21275" hidden="1"/>
    <cellStyle name="Berechnung 2 10" xfId="21320" hidden="1"/>
    <cellStyle name="Berechnung 2 10" xfId="21338" hidden="1"/>
    <cellStyle name="Berechnung 2 10" xfId="21373" hidden="1"/>
    <cellStyle name="Berechnung 2 10" xfId="21238" hidden="1"/>
    <cellStyle name="Berechnung 2 10" xfId="21419" hidden="1"/>
    <cellStyle name="Berechnung 2 10" xfId="21464" hidden="1"/>
    <cellStyle name="Berechnung 2 10" xfId="21482" hidden="1"/>
    <cellStyle name="Berechnung 2 10" xfId="21517" hidden="1"/>
    <cellStyle name="Berechnung 2 10" xfId="20888" hidden="1"/>
    <cellStyle name="Berechnung 2 10" xfId="21576" hidden="1"/>
    <cellStyle name="Berechnung 2 10" xfId="21621" hidden="1"/>
    <cellStyle name="Berechnung 2 10" xfId="21639" hidden="1"/>
    <cellStyle name="Berechnung 2 10" xfId="21674" hidden="1"/>
    <cellStyle name="Berechnung 2 10" xfId="21755" hidden="1"/>
    <cellStyle name="Berechnung 2 10" xfId="21946" hidden="1"/>
    <cellStyle name="Berechnung 2 10" xfId="21991" hidden="1"/>
    <cellStyle name="Berechnung 2 10" xfId="22009" hidden="1"/>
    <cellStyle name="Berechnung 2 10" xfId="22044" hidden="1"/>
    <cellStyle name="Berechnung 2 10" xfId="21885" hidden="1"/>
    <cellStyle name="Berechnung 2 10" xfId="22095" hidden="1"/>
    <cellStyle name="Berechnung 2 10" xfId="22140" hidden="1"/>
    <cellStyle name="Berechnung 2 10" xfId="22158" hidden="1"/>
    <cellStyle name="Berechnung 2 10" xfId="22193" hidden="1"/>
    <cellStyle name="Berechnung 2 10" xfId="22081" hidden="1"/>
    <cellStyle name="Berechnung 2 10" xfId="22238" hidden="1"/>
    <cellStyle name="Berechnung 2 10" xfId="22283" hidden="1"/>
    <cellStyle name="Berechnung 2 10" xfId="22301" hidden="1"/>
    <cellStyle name="Berechnung 2 10" xfId="22336" hidden="1"/>
    <cellStyle name="Berechnung 2 10" xfId="22379" hidden="1"/>
    <cellStyle name="Berechnung 2 10" xfId="22457" hidden="1"/>
    <cellStyle name="Berechnung 2 10" xfId="22502" hidden="1"/>
    <cellStyle name="Berechnung 2 10" xfId="22520" hidden="1"/>
    <cellStyle name="Berechnung 2 10" xfId="22555" hidden="1"/>
    <cellStyle name="Berechnung 2 10" xfId="22611" hidden="1"/>
    <cellStyle name="Berechnung 2 10" xfId="22749" hidden="1"/>
    <cellStyle name="Berechnung 2 10" xfId="22794" hidden="1"/>
    <cellStyle name="Berechnung 2 10" xfId="22812" hidden="1"/>
    <cellStyle name="Berechnung 2 10" xfId="22847" hidden="1"/>
    <cellStyle name="Berechnung 2 10" xfId="22712" hidden="1"/>
    <cellStyle name="Berechnung 2 10" xfId="22891" hidden="1"/>
    <cellStyle name="Berechnung 2 10" xfId="22936" hidden="1"/>
    <cellStyle name="Berechnung 2 10" xfId="22954" hidden="1"/>
    <cellStyle name="Berechnung 2 10" xfId="22989" hidden="1"/>
    <cellStyle name="Berechnung 2 10" xfId="20914" hidden="1"/>
    <cellStyle name="Berechnung 2 10" xfId="23031" hidden="1"/>
    <cellStyle name="Berechnung 2 10" xfId="23076" hidden="1"/>
    <cellStyle name="Berechnung 2 10" xfId="23094" hidden="1"/>
    <cellStyle name="Berechnung 2 10" xfId="23129" hidden="1"/>
    <cellStyle name="Berechnung 2 10" xfId="23208" hidden="1"/>
    <cellStyle name="Berechnung 2 10" xfId="23398" hidden="1"/>
    <cellStyle name="Berechnung 2 10" xfId="23443" hidden="1"/>
    <cellStyle name="Berechnung 2 10" xfId="23461" hidden="1"/>
    <cellStyle name="Berechnung 2 10" xfId="23496" hidden="1"/>
    <cellStyle name="Berechnung 2 10" xfId="23338" hidden="1"/>
    <cellStyle name="Berechnung 2 10" xfId="23547" hidden="1"/>
    <cellStyle name="Berechnung 2 10" xfId="23592" hidden="1"/>
    <cellStyle name="Berechnung 2 10" xfId="23610" hidden="1"/>
    <cellStyle name="Berechnung 2 10" xfId="23645" hidden="1"/>
    <cellStyle name="Berechnung 2 10" xfId="23533" hidden="1"/>
    <cellStyle name="Berechnung 2 10" xfId="23690" hidden="1"/>
    <cellStyle name="Berechnung 2 10" xfId="23735" hidden="1"/>
    <cellStyle name="Berechnung 2 10" xfId="23753" hidden="1"/>
    <cellStyle name="Berechnung 2 10" xfId="23788" hidden="1"/>
    <cellStyle name="Berechnung 2 10" xfId="23830" hidden="1"/>
    <cellStyle name="Berechnung 2 10" xfId="23908" hidden="1"/>
    <cellStyle name="Berechnung 2 10" xfId="23953" hidden="1"/>
    <cellStyle name="Berechnung 2 10" xfId="23971" hidden="1"/>
    <cellStyle name="Berechnung 2 10" xfId="24006" hidden="1"/>
    <cellStyle name="Berechnung 2 10" xfId="24062" hidden="1"/>
    <cellStyle name="Berechnung 2 10" xfId="24200" hidden="1"/>
    <cellStyle name="Berechnung 2 10" xfId="24245" hidden="1"/>
    <cellStyle name="Berechnung 2 10" xfId="24263" hidden="1"/>
    <cellStyle name="Berechnung 2 10" xfId="24298" hidden="1"/>
    <cellStyle name="Berechnung 2 10" xfId="24163" hidden="1"/>
    <cellStyle name="Berechnung 2 10" xfId="24342" hidden="1"/>
    <cellStyle name="Berechnung 2 10" xfId="24387" hidden="1"/>
    <cellStyle name="Berechnung 2 10" xfId="24405" hidden="1"/>
    <cellStyle name="Berechnung 2 10" xfId="24440" hidden="1"/>
    <cellStyle name="Berechnung 2 10" xfId="20915" hidden="1"/>
    <cellStyle name="Berechnung 2 10" xfId="24482" hidden="1"/>
    <cellStyle name="Berechnung 2 10" xfId="24527" hidden="1"/>
    <cellStyle name="Berechnung 2 10" xfId="24545" hidden="1"/>
    <cellStyle name="Berechnung 2 10" xfId="24580" hidden="1"/>
    <cellStyle name="Berechnung 2 10" xfId="24655" hidden="1"/>
    <cellStyle name="Berechnung 2 10" xfId="24845" hidden="1"/>
    <cellStyle name="Berechnung 2 10" xfId="24890" hidden="1"/>
    <cellStyle name="Berechnung 2 10" xfId="24908" hidden="1"/>
    <cellStyle name="Berechnung 2 10" xfId="24943" hidden="1"/>
    <cellStyle name="Berechnung 2 10" xfId="24785" hidden="1"/>
    <cellStyle name="Berechnung 2 10" xfId="24992" hidden="1"/>
    <cellStyle name="Berechnung 2 10" xfId="25037" hidden="1"/>
    <cellStyle name="Berechnung 2 10" xfId="25055" hidden="1"/>
    <cellStyle name="Berechnung 2 10" xfId="25090" hidden="1"/>
    <cellStyle name="Berechnung 2 10" xfId="24978" hidden="1"/>
    <cellStyle name="Berechnung 2 10" xfId="25133" hidden="1"/>
    <cellStyle name="Berechnung 2 10" xfId="25178" hidden="1"/>
    <cellStyle name="Berechnung 2 10" xfId="25196" hidden="1"/>
    <cellStyle name="Berechnung 2 10" xfId="25231" hidden="1"/>
    <cellStyle name="Berechnung 2 10" xfId="25272" hidden="1"/>
    <cellStyle name="Berechnung 2 10" xfId="25350" hidden="1"/>
    <cellStyle name="Berechnung 2 10" xfId="25395" hidden="1"/>
    <cellStyle name="Berechnung 2 10" xfId="25413" hidden="1"/>
    <cellStyle name="Berechnung 2 10" xfId="25448" hidden="1"/>
    <cellStyle name="Berechnung 2 10" xfId="25504" hidden="1"/>
    <cellStyle name="Berechnung 2 10" xfId="25642" hidden="1"/>
    <cellStyle name="Berechnung 2 10" xfId="25687" hidden="1"/>
    <cellStyle name="Berechnung 2 10" xfId="25705" hidden="1"/>
    <cellStyle name="Berechnung 2 10" xfId="25740" hidden="1"/>
    <cellStyle name="Berechnung 2 10" xfId="25605" hidden="1"/>
    <cellStyle name="Berechnung 2 10" xfId="25784" hidden="1"/>
    <cellStyle name="Berechnung 2 10" xfId="25829" hidden="1"/>
    <cellStyle name="Berechnung 2 10" xfId="25847" hidden="1"/>
    <cellStyle name="Berechnung 2 10" xfId="25882" hidden="1"/>
    <cellStyle name="Berechnung 2 10" xfId="25925" hidden="1"/>
    <cellStyle name="Berechnung 2 10" xfId="26077" hidden="1"/>
    <cellStyle name="Berechnung 2 10" xfId="26122" hidden="1"/>
    <cellStyle name="Berechnung 2 10" xfId="26140" hidden="1"/>
    <cellStyle name="Berechnung 2 10" xfId="26175" hidden="1"/>
    <cellStyle name="Berechnung 2 10" xfId="26251" hidden="1"/>
    <cellStyle name="Berechnung 2 10" xfId="26441" hidden="1"/>
    <cellStyle name="Berechnung 2 10" xfId="26486" hidden="1"/>
    <cellStyle name="Berechnung 2 10" xfId="26504" hidden="1"/>
    <cellStyle name="Berechnung 2 10" xfId="26539" hidden="1"/>
    <cellStyle name="Berechnung 2 10" xfId="26381" hidden="1"/>
    <cellStyle name="Berechnung 2 10" xfId="26588" hidden="1"/>
    <cellStyle name="Berechnung 2 10" xfId="26633" hidden="1"/>
    <cellStyle name="Berechnung 2 10" xfId="26651" hidden="1"/>
    <cellStyle name="Berechnung 2 10" xfId="26686" hidden="1"/>
    <cellStyle name="Berechnung 2 10" xfId="26574" hidden="1"/>
    <cellStyle name="Berechnung 2 10" xfId="26729" hidden="1"/>
    <cellStyle name="Berechnung 2 10" xfId="26774" hidden="1"/>
    <cellStyle name="Berechnung 2 10" xfId="26792" hidden="1"/>
    <cellStyle name="Berechnung 2 10" xfId="26827" hidden="1"/>
    <cellStyle name="Berechnung 2 10" xfId="26868" hidden="1"/>
    <cellStyle name="Berechnung 2 10" xfId="26946" hidden="1"/>
    <cellStyle name="Berechnung 2 10" xfId="26991" hidden="1"/>
    <cellStyle name="Berechnung 2 10" xfId="27009" hidden="1"/>
    <cellStyle name="Berechnung 2 10" xfId="27044" hidden="1"/>
    <cellStyle name="Berechnung 2 10" xfId="27100" hidden="1"/>
    <cellStyle name="Berechnung 2 10" xfId="27238" hidden="1"/>
    <cellStyle name="Berechnung 2 10" xfId="27283" hidden="1"/>
    <cellStyle name="Berechnung 2 10" xfId="27301" hidden="1"/>
    <cellStyle name="Berechnung 2 10" xfId="27336" hidden="1"/>
    <cellStyle name="Berechnung 2 10" xfId="27201" hidden="1"/>
    <cellStyle name="Berechnung 2 10" xfId="27380" hidden="1"/>
    <cellStyle name="Berechnung 2 10" xfId="27425" hidden="1"/>
    <cellStyle name="Berechnung 2 10" xfId="27443" hidden="1"/>
    <cellStyle name="Berechnung 2 10" xfId="27478" hidden="1"/>
    <cellStyle name="Berechnung 2 10" xfId="26053" hidden="1"/>
    <cellStyle name="Berechnung 2 10" xfId="27520" hidden="1"/>
    <cellStyle name="Berechnung 2 10" xfId="27565" hidden="1"/>
    <cellStyle name="Berechnung 2 10" xfId="27583" hidden="1"/>
    <cellStyle name="Berechnung 2 10" xfId="27618" hidden="1"/>
    <cellStyle name="Berechnung 2 10" xfId="27693" hidden="1"/>
    <cellStyle name="Berechnung 2 10" xfId="27883" hidden="1"/>
    <cellStyle name="Berechnung 2 10" xfId="27928" hidden="1"/>
    <cellStyle name="Berechnung 2 10" xfId="27946" hidden="1"/>
    <cellStyle name="Berechnung 2 10" xfId="27981" hidden="1"/>
    <cellStyle name="Berechnung 2 10" xfId="27823" hidden="1"/>
    <cellStyle name="Berechnung 2 10" xfId="28030" hidden="1"/>
    <cellStyle name="Berechnung 2 10" xfId="28075" hidden="1"/>
    <cellStyle name="Berechnung 2 10" xfId="28093" hidden="1"/>
    <cellStyle name="Berechnung 2 10" xfId="28128" hidden="1"/>
    <cellStyle name="Berechnung 2 10" xfId="28016" hidden="1"/>
    <cellStyle name="Berechnung 2 10" xfId="28171" hidden="1"/>
    <cellStyle name="Berechnung 2 10" xfId="28216" hidden="1"/>
    <cellStyle name="Berechnung 2 10" xfId="28234" hidden="1"/>
    <cellStyle name="Berechnung 2 10" xfId="28269" hidden="1"/>
    <cellStyle name="Berechnung 2 10" xfId="28310" hidden="1"/>
    <cellStyle name="Berechnung 2 10" xfId="28388" hidden="1"/>
    <cellStyle name="Berechnung 2 10" xfId="28433" hidden="1"/>
    <cellStyle name="Berechnung 2 10" xfId="28451" hidden="1"/>
    <cellStyle name="Berechnung 2 10" xfId="28486" hidden="1"/>
    <cellStyle name="Berechnung 2 10" xfId="28542" hidden="1"/>
    <cellStyle name="Berechnung 2 10" xfId="28680" hidden="1"/>
    <cellStyle name="Berechnung 2 10" xfId="28725" hidden="1"/>
    <cellStyle name="Berechnung 2 10" xfId="28743" hidden="1"/>
    <cellStyle name="Berechnung 2 10" xfId="28778" hidden="1"/>
    <cellStyle name="Berechnung 2 10" xfId="28643" hidden="1"/>
    <cellStyle name="Berechnung 2 10" xfId="28822" hidden="1"/>
    <cellStyle name="Berechnung 2 10" xfId="28867" hidden="1"/>
    <cellStyle name="Berechnung 2 10" xfId="28885" hidden="1"/>
    <cellStyle name="Berechnung 2 10" xfId="28920" hidden="1"/>
    <cellStyle name="Berechnung 2 10" xfId="28962" hidden="1"/>
    <cellStyle name="Berechnung 2 10" xfId="29040" hidden="1"/>
    <cellStyle name="Berechnung 2 10" xfId="29085" hidden="1"/>
    <cellStyle name="Berechnung 2 10" xfId="29103" hidden="1"/>
    <cellStyle name="Berechnung 2 10" xfId="29138" hidden="1"/>
    <cellStyle name="Berechnung 2 10" xfId="29213" hidden="1"/>
    <cellStyle name="Berechnung 2 10" xfId="29403" hidden="1"/>
    <cellStyle name="Berechnung 2 10" xfId="29448" hidden="1"/>
    <cellStyle name="Berechnung 2 10" xfId="29466" hidden="1"/>
    <cellStyle name="Berechnung 2 10" xfId="29501" hidden="1"/>
    <cellStyle name="Berechnung 2 10" xfId="29343" hidden="1"/>
    <cellStyle name="Berechnung 2 10" xfId="29550" hidden="1"/>
    <cellStyle name="Berechnung 2 10" xfId="29595" hidden="1"/>
    <cellStyle name="Berechnung 2 10" xfId="29613" hidden="1"/>
    <cellStyle name="Berechnung 2 10" xfId="29648" hidden="1"/>
    <cellStyle name="Berechnung 2 10" xfId="29536" hidden="1"/>
    <cellStyle name="Berechnung 2 10" xfId="29691" hidden="1"/>
    <cellStyle name="Berechnung 2 10" xfId="29736" hidden="1"/>
    <cellStyle name="Berechnung 2 10" xfId="29754" hidden="1"/>
    <cellStyle name="Berechnung 2 10" xfId="29789" hidden="1"/>
    <cellStyle name="Berechnung 2 10" xfId="29830" hidden="1"/>
    <cellStyle name="Berechnung 2 10" xfId="29908" hidden="1"/>
    <cellStyle name="Berechnung 2 10" xfId="29953" hidden="1"/>
    <cellStyle name="Berechnung 2 10" xfId="29971" hidden="1"/>
    <cellStyle name="Berechnung 2 10" xfId="30006" hidden="1"/>
    <cellStyle name="Berechnung 2 10" xfId="30062" hidden="1"/>
    <cellStyle name="Berechnung 2 10" xfId="30200" hidden="1"/>
    <cellStyle name="Berechnung 2 10" xfId="30245" hidden="1"/>
    <cellStyle name="Berechnung 2 10" xfId="30263" hidden="1"/>
    <cellStyle name="Berechnung 2 10" xfId="30298" hidden="1"/>
    <cellStyle name="Berechnung 2 10" xfId="30163" hidden="1"/>
    <cellStyle name="Berechnung 2 10" xfId="30342" hidden="1"/>
    <cellStyle name="Berechnung 2 10" xfId="30387" hidden="1"/>
    <cellStyle name="Berechnung 2 10" xfId="30405" hidden="1"/>
    <cellStyle name="Berechnung 2 10" xfId="30440" hidden="1"/>
    <cellStyle name="Berechnung 2 10" xfId="30481" hidden="1"/>
    <cellStyle name="Berechnung 2 10" xfId="30559" hidden="1"/>
    <cellStyle name="Berechnung 2 10" xfId="30604" hidden="1"/>
    <cellStyle name="Berechnung 2 10" xfId="30622" hidden="1"/>
    <cellStyle name="Berechnung 2 10" xfId="30657" hidden="1"/>
    <cellStyle name="Berechnung 2 10" xfId="30723" hidden="1"/>
    <cellStyle name="Berechnung 2 10" xfId="30950" hidden="1"/>
    <cellStyle name="Berechnung 2 10" xfId="30995" hidden="1"/>
    <cellStyle name="Berechnung 2 10" xfId="31013" hidden="1"/>
    <cellStyle name="Berechnung 2 10" xfId="31048" hidden="1"/>
    <cellStyle name="Berechnung 2 10" xfId="31121" hidden="1"/>
    <cellStyle name="Berechnung 2 10" xfId="31259" hidden="1"/>
    <cellStyle name="Berechnung 2 10" xfId="31304" hidden="1"/>
    <cellStyle name="Berechnung 2 10" xfId="31322" hidden="1"/>
    <cellStyle name="Berechnung 2 10" xfId="31357" hidden="1"/>
    <cellStyle name="Berechnung 2 10" xfId="31222" hidden="1"/>
    <cellStyle name="Berechnung 2 10" xfId="31403" hidden="1"/>
    <cellStyle name="Berechnung 2 10" xfId="31448" hidden="1"/>
    <cellStyle name="Berechnung 2 10" xfId="31466" hidden="1"/>
    <cellStyle name="Berechnung 2 10" xfId="31501" hidden="1"/>
    <cellStyle name="Berechnung 2 10" xfId="30872" hidden="1"/>
    <cellStyle name="Berechnung 2 10" xfId="31560" hidden="1"/>
    <cellStyle name="Berechnung 2 10" xfId="31605" hidden="1"/>
    <cellStyle name="Berechnung 2 10" xfId="31623" hidden="1"/>
    <cellStyle name="Berechnung 2 10" xfId="31658" hidden="1"/>
    <cellStyle name="Berechnung 2 10" xfId="31739" hidden="1"/>
    <cellStyle name="Berechnung 2 10" xfId="31930" hidden="1"/>
    <cellStyle name="Berechnung 2 10" xfId="31975" hidden="1"/>
    <cellStyle name="Berechnung 2 10" xfId="31993" hidden="1"/>
    <cellStyle name="Berechnung 2 10" xfId="32028" hidden="1"/>
    <cellStyle name="Berechnung 2 10" xfId="31869" hidden="1"/>
    <cellStyle name="Berechnung 2 10" xfId="32079" hidden="1"/>
    <cellStyle name="Berechnung 2 10" xfId="32124" hidden="1"/>
    <cellStyle name="Berechnung 2 10" xfId="32142" hidden="1"/>
    <cellStyle name="Berechnung 2 10" xfId="32177" hidden="1"/>
    <cellStyle name="Berechnung 2 10" xfId="32065" hidden="1"/>
    <cellStyle name="Berechnung 2 10" xfId="32222" hidden="1"/>
    <cellStyle name="Berechnung 2 10" xfId="32267" hidden="1"/>
    <cellStyle name="Berechnung 2 10" xfId="32285" hidden="1"/>
    <cellStyle name="Berechnung 2 10" xfId="32320" hidden="1"/>
    <cellStyle name="Berechnung 2 10" xfId="32363" hidden="1"/>
    <cellStyle name="Berechnung 2 10" xfId="32441" hidden="1"/>
    <cellStyle name="Berechnung 2 10" xfId="32486" hidden="1"/>
    <cellStyle name="Berechnung 2 10" xfId="32504" hidden="1"/>
    <cellStyle name="Berechnung 2 10" xfId="32539" hidden="1"/>
    <cellStyle name="Berechnung 2 10" xfId="32595" hidden="1"/>
    <cellStyle name="Berechnung 2 10" xfId="32733" hidden="1"/>
    <cellStyle name="Berechnung 2 10" xfId="32778" hidden="1"/>
    <cellStyle name="Berechnung 2 10" xfId="32796" hidden="1"/>
    <cellStyle name="Berechnung 2 10" xfId="32831" hidden="1"/>
    <cellStyle name="Berechnung 2 10" xfId="32696" hidden="1"/>
    <cellStyle name="Berechnung 2 10" xfId="32875" hidden="1"/>
    <cellStyle name="Berechnung 2 10" xfId="32920" hidden="1"/>
    <cellStyle name="Berechnung 2 10" xfId="32938" hidden="1"/>
    <cellStyle name="Berechnung 2 10" xfId="32973" hidden="1"/>
    <cellStyle name="Berechnung 2 10" xfId="30898" hidden="1"/>
    <cellStyle name="Berechnung 2 10" xfId="33015" hidden="1"/>
    <cellStyle name="Berechnung 2 10" xfId="33060" hidden="1"/>
    <cellStyle name="Berechnung 2 10" xfId="33078" hidden="1"/>
    <cellStyle name="Berechnung 2 10" xfId="33113" hidden="1"/>
    <cellStyle name="Berechnung 2 10" xfId="33191" hidden="1"/>
    <cellStyle name="Berechnung 2 10" xfId="33381" hidden="1"/>
    <cellStyle name="Berechnung 2 10" xfId="33426" hidden="1"/>
    <cellStyle name="Berechnung 2 10" xfId="33444" hidden="1"/>
    <cellStyle name="Berechnung 2 10" xfId="33479" hidden="1"/>
    <cellStyle name="Berechnung 2 10" xfId="33321" hidden="1"/>
    <cellStyle name="Berechnung 2 10" xfId="33530" hidden="1"/>
    <cellStyle name="Berechnung 2 10" xfId="33575" hidden="1"/>
    <cellStyle name="Berechnung 2 10" xfId="33593" hidden="1"/>
    <cellStyle name="Berechnung 2 10" xfId="33628" hidden="1"/>
    <cellStyle name="Berechnung 2 10" xfId="33516" hidden="1"/>
    <cellStyle name="Berechnung 2 10" xfId="33673" hidden="1"/>
    <cellStyle name="Berechnung 2 10" xfId="33718" hidden="1"/>
    <cellStyle name="Berechnung 2 10" xfId="33736" hidden="1"/>
    <cellStyle name="Berechnung 2 10" xfId="33771" hidden="1"/>
    <cellStyle name="Berechnung 2 10" xfId="33813" hidden="1"/>
    <cellStyle name="Berechnung 2 10" xfId="33891" hidden="1"/>
    <cellStyle name="Berechnung 2 10" xfId="33936" hidden="1"/>
    <cellStyle name="Berechnung 2 10" xfId="33954" hidden="1"/>
    <cellStyle name="Berechnung 2 10" xfId="33989" hidden="1"/>
    <cellStyle name="Berechnung 2 10" xfId="34045" hidden="1"/>
    <cellStyle name="Berechnung 2 10" xfId="34183" hidden="1"/>
    <cellStyle name="Berechnung 2 10" xfId="34228" hidden="1"/>
    <cellStyle name="Berechnung 2 10" xfId="34246" hidden="1"/>
    <cellStyle name="Berechnung 2 10" xfId="34281" hidden="1"/>
    <cellStyle name="Berechnung 2 10" xfId="34146" hidden="1"/>
    <cellStyle name="Berechnung 2 10" xfId="34325" hidden="1"/>
    <cellStyle name="Berechnung 2 10" xfId="34370" hidden="1"/>
    <cellStyle name="Berechnung 2 10" xfId="34388" hidden="1"/>
    <cellStyle name="Berechnung 2 10" xfId="34423" hidden="1"/>
    <cellStyle name="Berechnung 2 10" xfId="30899" hidden="1"/>
    <cellStyle name="Berechnung 2 10" xfId="34465" hidden="1"/>
    <cellStyle name="Berechnung 2 10" xfId="34510" hidden="1"/>
    <cellStyle name="Berechnung 2 10" xfId="34528" hidden="1"/>
    <cellStyle name="Berechnung 2 10" xfId="34563" hidden="1"/>
    <cellStyle name="Berechnung 2 10" xfId="34638" hidden="1"/>
    <cellStyle name="Berechnung 2 10" xfId="34828" hidden="1"/>
    <cellStyle name="Berechnung 2 10" xfId="34873" hidden="1"/>
    <cellStyle name="Berechnung 2 10" xfId="34891" hidden="1"/>
    <cellStyle name="Berechnung 2 10" xfId="34926" hidden="1"/>
    <cellStyle name="Berechnung 2 10" xfId="34768" hidden="1"/>
    <cellStyle name="Berechnung 2 10" xfId="34975" hidden="1"/>
    <cellStyle name="Berechnung 2 10" xfId="35020" hidden="1"/>
    <cellStyle name="Berechnung 2 10" xfId="35038" hidden="1"/>
    <cellStyle name="Berechnung 2 10" xfId="35073" hidden="1"/>
    <cellStyle name="Berechnung 2 10" xfId="34961" hidden="1"/>
    <cellStyle name="Berechnung 2 10" xfId="35116" hidden="1"/>
    <cellStyle name="Berechnung 2 10" xfId="35161" hidden="1"/>
    <cellStyle name="Berechnung 2 10" xfId="35179" hidden="1"/>
    <cellStyle name="Berechnung 2 10" xfId="35214" hidden="1"/>
    <cellStyle name="Berechnung 2 10" xfId="35255" hidden="1"/>
    <cellStyle name="Berechnung 2 10" xfId="35333" hidden="1"/>
    <cellStyle name="Berechnung 2 10" xfId="35378" hidden="1"/>
    <cellStyle name="Berechnung 2 10" xfId="35396" hidden="1"/>
    <cellStyle name="Berechnung 2 10" xfId="35431" hidden="1"/>
    <cellStyle name="Berechnung 2 10" xfId="35487" hidden="1"/>
    <cellStyle name="Berechnung 2 10" xfId="35625" hidden="1"/>
    <cellStyle name="Berechnung 2 10" xfId="35670" hidden="1"/>
    <cellStyle name="Berechnung 2 10" xfId="35688" hidden="1"/>
    <cellStyle name="Berechnung 2 10" xfId="35723" hidden="1"/>
    <cellStyle name="Berechnung 2 10" xfId="35588" hidden="1"/>
    <cellStyle name="Berechnung 2 10" xfId="35767" hidden="1"/>
    <cellStyle name="Berechnung 2 10" xfId="35812" hidden="1"/>
    <cellStyle name="Berechnung 2 10" xfId="35830" hidden="1"/>
    <cellStyle name="Berechnung 2 10" xfId="35865" hidden="1"/>
    <cellStyle name="Berechnung 2 10" xfId="35908" hidden="1"/>
    <cellStyle name="Berechnung 2 10" xfId="36060" hidden="1"/>
    <cellStyle name="Berechnung 2 10" xfId="36105" hidden="1"/>
    <cellStyle name="Berechnung 2 10" xfId="36123" hidden="1"/>
    <cellStyle name="Berechnung 2 10" xfId="36158" hidden="1"/>
    <cellStyle name="Berechnung 2 10" xfId="36234" hidden="1"/>
    <cellStyle name="Berechnung 2 10" xfId="36424" hidden="1"/>
    <cellStyle name="Berechnung 2 10" xfId="36469" hidden="1"/>
    <cellStyle name="Berechnung 2 10" xfId="36487" hidden="1"/>
    <cellStyle name="Berechnung 2 10" xfId="36522" hidden="1"/>
    <cellStyle name="Berechnung 2 10" xfId="36364" hidden="1"/>
    <cellStyle name="Berechnung 2 10" xfId="36571" hidden="1"/>
    <cellStyle name="Berechnung 2 10" xfId="36616" hidden="1"/>
    <cellStyle name="Berechnung 2 10" xfId="36634" hidden="1"/>
    <cellStyle name="Berechnung 2 10" xfId="36669" hidden="1"/>
    <cellStyle name="Berechnung 2 10" xfId="36557" hidden="1"/>
    <cellStyle name="Berechnung 2 10" xfId="36712" hidden="1"/>
    <cellStyle name="Berechnung 2 10" xfId="36757" hidden="1"/>
    <cellStyle name="Berechnung 2 10" xfId="36775" hidden="1"/>
    <cellStyle name="Berechnung 2 10" xfId="36810" hidden="1"/>
    <cellStyle name="Berechnung 2 10" xfId="36851" hidden="1"/>
    <cellStyle name="Berechnung 2 10" xfId="36929" hidden="1"/>
    <cellStyle name="Berechnung 2 10" xfId="36974" hidden="1"/>
    <cellStyle name="Berechnung 2 10" xfId="36992" hidden="1"/>
    <cellStyle name="Berechnung 2 10" xfId="37027" hidden="1"/>
    <cellStyle name="Berechnung 2 10" xfId="37083" hidden="1"/>
    <cellStyle name="Berechnung 2 10" xfId="37221" hidden="1"/>
    <cellStyle name="Berechnung 2 10" xfId="37266" hidden="1"/>
    <cellStyle name="Berechnung 2 10" xfId="37284" hidden="1"/>
    <cellStyle name="Berechnung 2 10" xfId="37319" hidden="1"/>
    <cellStyle name="Berechnung 2 10" xfId="37184" hidden="1"/>
    <cellStyle name="Berechnung 2 10" xfId="37363" hidden="1"/>
    <cellStyle name="Berechnung 2 10" xfId="37408" hidden="1"/>
    <cellStyle name="Berechnung 2 10" xfId="37426" hidden="1"/>
    <cellStyle name="Berechnung 2 10" xfId="37461" hidden="1"/>
    <cellStyle name="Berechnung 2 10" xfId="36036" hidden="1"/>
    <cellStyle name="Berechnung 2 10" xfId="37503" hidden="1"/>
    <cellStyle name="Berechnung 2 10" xfId="37548" hidden="1"/>
    <cellStyle name="Berechnung 2 10" xfId="37566" hidden="1"/>
    <cellStyle name="Berechnung 2 10" xfId="37601" hidden="1"/>
    <cellStyle name="Berechnung 2 10" xfId="37676" hidden="1"/>
    <cellStyle name="Berechnung 2 10" xfId="37866" hidden="1"/>
    <cellStyle name="Berechnung 2 10" xfId="37911" hidden="1"/>
    <cellStyle name="Berechnung 2 10" xfId="37929" hidden="1"/>
    <cellStyle name="Berechnung 2 10" xfId="37964" hidden="1"/>
    <cellStyle name="Berechnung 2 10" xfId="37806" hidden="1"/>
    <cellStyle name="Berechnung 2 10" xfId="38013" hidden="1"/>
    <cellStyle name="Berechnung 2 10" xfId="38058" hidden="1"/>
    <cellStyle name="Berechnung 2 10" xfId="38076" hidden="1"/>
    <cellStyle name="Berechnung 2 10" xfId="38111" hidden="1"/>
    <cellStyle name="Berechnung 2 10" xfId="37999" hidden="1"/>
    <cellStyle name="Berechnung 2 10" xfId="38154" hidden="1"/>
    <cellStyle name="Berechnung 2 10" xfId="38199" hidden="1"/>
    <cellStyle name="Berechnung 2 10" xfId="38217" hidden="1"/>
    <cellStyle name="Berechnung 2 10" xfId="38252" hidden="1"/>
    <cellStyle name="Berechnung 2 10" xfId="38293" hidden="1"/>
    <cellStyle name="Berechnung 2 10" xfId="38371" hidden="1"/>
    <cellStyle name="Berechnung 2 10" xfId="38416" hidden="1"/>
    <cellStyle name="Berechnung 2 10" xfId="38434" hidden="1"/>
    <cellStyle name="Berechnung 2 10" xfId="38469" hidden="1"/>
    <cellStyle name="Berechnung 2 10" xfId="38525" hidden="1"/>
    <cellStyle name="Berechnung 2 10" xfId="38663" hidden="1"/>
    <cellStyle name="Berechnung 2 10" xfId="38708" hidden="1"/>
    <cellStyle name="Berechnung 2 10" xfId="38726" hidden="1"/>
    <cellStyle name="Berechnung 2 10" xfId="38761" hidden="1"/>
    <cellStyle name="Berechnung 2 10" xfId="38626" hidden="1"/>
    <cellStyle name="Berechnung 2 10" xfId="38805" hidden="1"/>
    <cellStyle name="Berechnung 2 10" xfId="38850" hidden="1"/>
    <cellStyle name="Berechnung 2 10" xfId="38868" hidden="1"/>
    <cellStyle name="Berechnung 2 10" xfId="38903" hidden="1"/>
    <cellStyle name="Berechnung 2 10" xfId="38948" hidden="1"/>
    <cellStyle name="Berechnung 2 10" xfId="39043" hidden="1"/>
    <cellStyle name="Berechnung 2 10" xfId="39088" hidden="1"/>
    <cellStyle name="Berechnung 2 10" xfId="39106" hidden="1"/>
    <cellStyle name="Berechnung 2 10" xfId="39141" hidden="1"/>
    <cellStyle name="Berechnung 2 10" xfId="39216" hidden="1"/>
    <cellStyle name="Berechnung 2 10" xfId="39406" hidden="1"/>
    <cellStyle name="Berechnung 2 10" xfId="39451" hidden="1"/>
    <cellStyle name="Berechnung 2 10" xfId="39469" hidden="1"/>
    <cellStyle name="Berechnung 2 10" xfId="39504" hidden="1"/>
    <cellStyle name="Berechnung 2 10" xfId="39346" hidden="1"/>
    <cellStyle name="Berechnung 2 10" xfId="39553" hidden="1"/>
    <cellStyle name="Berechnung 2 10" xfId="39598" hidden="1"/>
    <cellStyle name="Berechnung 2 10" xfId="39616" hidden="1"/>
    <cellStyle name="Berechnung 2 10" xfId="39651" hidden="1"/>
    <cellStyle name="Berechnung 2 10" xfId="39539" hidden="1"/>
    <cellStyle name="Berechnung 2 10" xfId="39694" hidden="1"/>
    <cellStyle name="Berechnung 2 10" xfId="39739" hidden="1"/>
    <cellStyle name="Berechnung 2 10" xfId="39757" hidden="1"/>
    <cellStyle name="Berechnung 2 10" xfId="39792" hidden="1"/>
    <cellStyle name="Berechnung 2 10" xfId="39833" hidden="1"/>
    <cellStyle name="Berechnung 2 10" xfId="39911" hidden="1"/>
    <cellStyle name="Berechnung 2 10" xfId="39956" hidden="1"/>
    <cellStyle name="Berechnung 2 10" xfId="39974" hidden="1"/>
    <cellStyle name="Berechnung 2 10" xfId="40009" hidden="1"/>
    <cellStyle name="Berechnung 2 10" xfId="40065" hidden="1"/>
    <cellStyle name="Berechnung 2 10" xfId="40203" hidden="1"/>
    <cellStyle name="Berechnung 2 10" xfId="40248" hidden="1"/>
    <cellStyle name="Berechnung 2 10" xfId="40266" hidden="1"/>
    <cellStyle name="Berechnung 2 10" xfId="40301" hidden="1"/>
    <cellStyle name="Berechnung 2 10" xfId="40166" hidden="1"/>
    <cellStyle name="Berechnung 2 10" xfId="40345" hidden="1"/>
    <cellStyle name="Berechnung 2 10" xfId="40390" hidden="1"/>
    <cellStyle name="Berechnung 2 10" xfId="40408" hidden="1"/>
    <cellStyle name="Berechnung 2 10" xfId="40443" hidden="1"/>
    <cellStyle name="Berechnung 2 10" xfId="40484" hidden="1"/>
    <cellStyle name="Berechnung 2 10" xfId="40562" hidden="1"/>
    <cellStyle name="Berechnung 2 10" xfId="40607" hidden="1"/>
    <cellStyle name="Berechnung 2 10" xfId="40625" hidden="1"/>
    <cellStyle name="Berechnung 2 10" xfId="40660" hidden="1"/>
    <cellStyle name="Berechnung 2 10" xfId="40726" hidden="1"/>
    <cellStyle name="Berechnung 2 10" xfId="40953" hidden="1"/>
    <cellStyle name="Berechnung 2 10" xfId="40998" hidden="1"/>
    <cellStyle name="Berechnung 2 10" xfId="41016" hidden="1"/>
    <cellStyle name="Berechnung 2 10" xfId="41051" hidden="1"/>
    <cellStyle name="Berechnung 2 10" xfId="41124" hidden="1"/>
    <cellStyle name="Berechnung 2 10" xfId="41262" hidden="1"/>
    <cellStyle name="Berechnung 2 10" xfId="41307" hidden="1"/>
    <cellStyle name="Berechnung 2 10" xfId="41325" hidden="1"/>
    <cellStyle name="Berechnung 2 10" xfId="41360" hidden="1"/>
    <cellStyle name="Berechnung 2 10" xfId="41225" hidden="1"/>
    <cellStyle name="Berechnung 2 10" xfId="41406" hidden="1"/>
    <cellStyle name="Berechnung 2 10" xfId="41451" hidden="1"/>
    <cellStyle name="Berechnung 2 10" xfId="41469" hidden="1"/>
    <cellStyle name="Berechnung 2 10" xfId="41504" hidden="1"/>
    <cellStyle name="Berechnung 2 10" xfId="40875" hidden="1"/>
    <cellStyle name="Berechnung 2 10" xfId="41563" hidden="1"/>
    <cellStyle name="Berechnung 2 10" xfId="41608" hidden="1"/>
    <cellStyle name="Berechnung 2 10" xfId="41626" hidden="1"/>
    <cellStyle name="Berechnung 2 10" xfId="41661" hidden="1"/>
    <cellStyle name="Berechnung 2 10" xfId="41742" hidden="1"/>
    <cellStyle name="Berechnung 2 10" xfId="41933" hidden="1"/>
    <cellStyle name="Berechnung 2 10" xfId="41978" hidden="1"/>
    <cellStyle name="Berechnung 2 10" xfId="41996" hidden="1"/>
    <cellStyle name="Berechnung 2 10" xfId="42031" hidden="1"/>
    <cellStyle name="Berechnung 2 10" xfId="41872" hidden="1"/>
    <cellStyle name="Berechnung 2 10" xfId="42082" hidden="1"/>
    <cellStyle name="Berechnung 2 10" xfId="42127" hidden="1"/>
    <cellStyle name="Berechnung 2 10" xfId="42145" hidden="1"/>
    <cellStyle name="Berechnung 2 10" xfId="42180" hidden="1"/>
    <cellStyle name="Berechnung 2 10" xfId="42068" hidden="1"/>
    <cellStyle name="Berechnung 2 10" xfId="42225" hidden="1"/>
    <cellStyle name="Berechnung 2 10" xfId="42270" hidden="1"/>
    <cellStyle name="Berechnung 2 10" xfId="42288" hidden="1"/>
    <cellStyle name="Berechnung 2 10" xfId="42323" hidden="1"/>
    <cellStyle name="Berechnung 2 10" xfId="42366" hidden="1"/>
    <cellStyle name="Berechnung 2 10" xfId="42444" hidden="1"/>
    <cellStyle name="Berechnung 2 10" xfId="42489" hidden="1"/>
    <cellStyle name="Berechnung 2 10" xfId="42507" hidden="1"/>
    <cellStyle name="Berechnung 2 10" xfId="42542" hidden="1"/>
    <cellStyle name="Berechnung 2 10" xfId="42598" hidden="1"/>
    <cellStyle name="Berechnung 2 10" xfId="42736" hidden="1"/>
    <cellStyle name="Berechnung 2 10" xfId="42781" hidden="1"/>
    <cellStyle name="Berechnung 2 10" xfId="42799" hidden="1"/>
    <cellStyle name="Berechnung 2 10" xfId="42834" hidden="1"/>
    <cellStyle name="Berechnung 2 10" xfId="42699" hidden="1"/>
    <cellStyle name="Berechnung 2 10" xfId="42878" hidden="1"/>
    <cellStyle name="Berechnung 2 10" xfId="42923" hidden="1"/>
    <cellStyle name="Berechnung 2 10" xfId="42941" hidden="1"/>
    <cellStyle name="Berechnung 2 10" xfId="42976" hidden="1"/>
    <cellStyle name="Berechnung 2 10" xfId="40901" hidden="1"/>
    <cellStyle name="Berechnung 2 10" xfId="43018" hidden="1"/>
    <cellStyle name="Berechnung 2 10" xfId="43063" hidden="1"/>
    <cellStyle name="Berechnung 2 10" xfId="43081" hidden="1"/>
    <cellStyle name="Berechnung 2 10" xfId="43116" hidden="1"/>
    <cellStyle name="Berechnung 2 10" xfId="43194" hidden="1"/>
    <cellStyle name="Berechnung 2 10" xfId="43384" hidden="1"/>
    <cellStyle name="Berechnung 2 10" xfId="43429" hidden="1"/>
    <cellStyle name="Berechnung 2 10" xfId="43447" hidden="1"/>
    <cellStyle name="Berechnung 2 10" xfId="43482" hidden="1"/>
    <cellStyle name="Berechnung 2 10" xfId="43324" hidden="1"/>
    <cellStyle name="Berechnung 2 10" xfId="43533" hidden="1"/>
    <cellStyle name="Berechnung 2 10" xfId="43578" hidden="1"/>
    <cellStyle name="Berechnung 2 10" xfId="43596" hidden="1"/>
    <cellStyle name="Berechnung 2 10" xfId="43631" hidden="1"/>
    <cellStyle name="Berechnung 2 10" xfId="43519" hidden="1"/>
    <cellStyle name="Berechnung 2 10" xfId="43676" hidden="1"/>
    <cellStyle name="Berechnung 2 10" xfId="43721" hidden="1"/>
    <cellStyle name="Berechnung 2 10" xfId="43739" hidden="1"/>
    <cellStyle name="Berechnung 2 10" xfId="43774" hidden="1"/>
    <cellStyle name="Berechnung 2 10" xfId="43816" hidden="1"/>
    <cellStyle name="Berechnung 2 10" xfId="43894" hidden="1"/>
    <cellStyle name="Berechnung 2 10" xfId="43939" hidden="1"/>
    <cellStyle name="Berechnung 2 10" xfId="43957" hidden="1"/>
    <cellStyle name="Berechnung 2 10" xfId="43992" hidden="1"/>
    <cellStyle name="Berechnung 2 10" xfId="44048" hidden="1"/>
    <cellStyle name="Berechnung 2 10" xfId="44186" hidden="1"/>
    <cellStyle name="Berechnung 2 10" xfId="44231" hidden="1"/>
    <cellStyle name="Berechnung 2 10" xfId="44249" hidden="1"/>
    <cellStyle name="Berechnung 2 10" xfId="44284" hidden="1"/>
    <cellStyle name="Berechnung 2 10" xfId="44149" hidden="1"/>
    <cellStyle name="Berechnung 2 10" xfId="44328" hidden="1"/>
    <cellStyle name="Berechnung 2 10" xfId="44373" hidden="1"/>
    <cellStyle name="Berechnung 2 10" xfId="44391" hidden="1"/>
    <cellStyle name="Berechnung 2 10" xfId="44426" hidden="1"/>
    <cellStyle name="Berechnung 2 10" xfId="40902" hidden="1"/>
    <cellStyle name="Berechnung 2 10" xfId="44468" hidden="1"/>
    <cellStyle name="Berechnung 2 10" xfId="44513" hidden="1"/>
    <cellStyle name="Berechnung 2 10" xfId="44531" hidden="1"/>
    <cellStyle name="Berechnung 2 10" xfId="44566" hidden="1"/>
    <cellStyle name="Berechnung 2 10" xfId="44641" hidden="1"/>
    <cellStyle name="Berechnung 2 10" xfId="44831" hidden="1"/>
    <cellStyle name="Berechnung 2 10" xfId="44876" hidden="1"/>
    <cellStyle name="Berechnung 2 10" xfId="44894" hidden="1"/>
    <cellStyle name="Berechnung 2 10" xfId="44929" hidden="1"/>
    <cellStyle name="Berechnung 2 10" xfId="44771" hidden="1"/>
    <cellStyle name="Berechnung 2 10" xfId="44978" hidden="1"/>
    <cellStyle name="Berechnung 2 10" xfId="45023" hidden="1"/>
    <cellStyle name="Berechnung 2 10" xfId="45041" hidden="1"/>
    <cellStyle name="Berechnung 2 10" xfId="45076" hidden="1"/>
    <cellStyle name="Berechnung 2 10" xfId="44964" hidden="1"/>
    <cellStyle name="Berechnung 2 10" xfId="45119" hidden="1"/>
    <cellStyle name="Berechnung 2 10" xfId="45164" hidden="1"/>
    <cellStyle name="Berechnung 2 10" xfId="45182" hidden="1"/>
    <cellStyle name="Berechnung 2 10" xfId="45217" hidden="1"/>
    <cellStyle name="Berechnung 2 10" xfId="45258" hidden="1"/>
    <cellStyle name="Berechnung 2 10" xfId="45336" hidden="1"/>
    <cellStyle name="Berechnung 2 10" xfId="45381" hidden="1"/>
    <cellStyle name="Berechnung 2 10" xfId="45399" hidden="1"/>
    <cellStyle name="Berechnung 2 10" xfId="45434" hidden="1"/>
    <cellStyle name="Berechnung 2 10" xfId="45490" hidden="1"/>
    <cellStyle name="Berechnung 2 10" xfId="45628" hidden="1"/>
    <cellStyle name="Berechnung 2 10" xfId="45673" hidden="1"/>
    <cellStyle name="Berechnung 2 10" xfId="45691" hidden="1"/>
    <cellStyle name="Berechnung 2 10" xfId="45726" hidden="1"/>
    <cellStyle name="Berechnung 2 10" xfId="45591" hidden="1"/>
    <cellStyle name="Berechnung 2 10" xfId="45770" hidden="1"/>
    <cellStyle name="Berechnung 2 10" xfId="45815" hidden="1"/>
    <cellStyle name="Berechnung 2 10" xfId="45833" hidden="1"/>
    <cellStyle name="Berechnung 2 10" xfId="45868" hidden="1"/>
    <cellStyle name="Berechnung 2 10" xfId="45911" hidden="1"/>
    <cellStyle name="Berechnung 2 10" xfId="46063" hidden="1"/>
    <cellStyle name="Berechnung 2 10" xfId="46108" hidden="1"/>
    <cellStyle name="Berechnung 2 10" xfId="46126" hidden="1"/>
    <cellStyle name="Berechnung 2 10" xfId="46161" hidden="1"/>
    <cellStyle name="Berechnung 2 10" xfId="46237" hidden="1"/>
    <cellStyle name="Berechnung 2 10" xfId="46427" hidden="1"/>
    <cellStyle name="Berechnung 2 10" xfId="46472" hidden="1"/>
    <cellStyle name="Berechnung 2 10" xfId="46490" hidden="1"/>
    <cellStyle name="Berechnung 2 10" xfId="46525" hidden="1"/>
    <cellStyle name="Berechnung 2 10" xfId="46367" hidden="1"/>
    <cellStyle name="Berechnung 2 10" xfId="46574" hidden="1"/>
    <cellStyle name="Berechnung 2 10" xfId="46619" hidden="1"/>
    <cellStyle name="Berechnung 2 10" xfId="46637" hidden="1"/>
    <cellStyle name="Berechnung 2 10" xfId="46672" hidden="1"/>
    <cellStyle name="Berechnung 2 10" xfId="46560" hidden="1"/>
    <cellStyle name="Berechnung 2 10" xfId="46715" hidden="1"/>
    <cellStyle name="Berechnung 2 10" xfId="46760" hidden="1"/>
    <cellStyle name="Berechnung 2 10" xfId="46778" hidden="1"/>
    <cellStyle name="Berechnung 2 10" xfId="46813" hidden="1"/>
    <cellStyle name="Berechnung 2 10" xfId="46854" hidden="1"/>
    <cellStyle name="Berechnung 2 10" xfId="46932" hidden="1"/>
    <cellStyle name="Berechnung 2 10" xfId="46977" hidden="1"/>
    <cellStyle name="Berechnung 2 10" xfId="46995" hidden="1"/>
    <cellStyle name="Berechnung 2 10" xfId="47030" hidden="1"/>
    <cellStyle name="Berechnung 2 10" xfId="47086" hidden="1"/>
    <cellStyle name="Berechnung 2 10" xfId="47224" hidden="1"/>
    <cellStyle name="Berechnung 2 10" xfId="47269" hidden="1"/>
    <cellStyle name="Berechnung 2 10" xfId="47287" hidden="1"/>
    <cellStyle name="Berechnung 2 10" xfId="47322" hidden="1"/>
    <cellStyle name="Berechnung 2 10" xfId="47187" hidden="1"/>
    <cellStyle name="Berechnung 2 10" xfId="47366" hidden="1"/>
    <cellStyle name="Berechnung 2 10" xfId="47411" hidden="1"/>
    <cellStyle name="Berechnung 2 10" xfId="47429" hidden="1"/>
    <cellStyle name="Berechnung 2 10" xfId="47464" hidden="1"/>
    <cellStyle name="Berechnung 2 10" xfId="46039" hidden="1"/>
    <cellStyle name="Berechnung 2 10" xfId="47506" hidden="1"/>
    <cellStyle name="Berechnung 2 10" xfId="47551" hidden="1"/>
    <cellStyle name="Berechnung 2 10" xfId="47569" hidden="1"/>
    <cellStyle name="Berechnung 2 10" xfId="47604" hidden="1"/>
    <cellStyle name="Berechnung 2 10" xfId="47679" hidden="1"/>
    <cellStyle name="Berechnung 2 10" xfId="47869" hidden="1"/>
    <cellStyle name="Berechnung 2 10" xfId="47914" hidden="1"/>
    <cellStyle name="Berechnung 2 10" xfId="47932" hidden="1"/>
    <cellStyle name="Berechnung 2 10" xfId="47967" hidden="1"/>
    <cellStyle name="Berechnung 2 10" xfId="47809" hidden="1"/>
    <cellStyle name="Berechnung 2 10" xfId="48016" hidden="1"/>
    <cellStyle name="Berechnung 2 10" xfId="48061" hidden="1"/>
    <cellStyle name="Berechnung 2 10" xfId="48079" hidden="1"/>
    <cellStyle name="Berechnung 2 10" xfId="48114" hidden="1"/>
    <cellStyle name="Berechnung 2 10" xfId="48002" hidden="1"/>
    <cellStyle name="Berechnung 2 10" xfId="48157" hidden="1"/>
    <cellStyle name="Berechnung 2 10" xfId="48202" hidden="1"/>
    <cellStyle name="Berechnung 2 10" xfId="48220" hidden="1"/>
    <cellStyle name="Berechnung 2 10" xfId="48255" hidden="1"/>
    <cellStyle name="Berechnung 2 10" xfId="48296" hidden="1"/>
    <cellStyle name="Berechnung 2 10" xfId="48374" hidden="1"/>
    <cellStyle name="Berechnung 2 10" xfId="48419" hidden="1"/>
    <cellStyle name="Berechnung 2 10" xfId="48437" hidden="1"/>
    <cellStyle name="Berechnung 2 10" xfId="48472" hidden="1"/>
    <cellStyle name="Berechnung 2 10" xfId="48528" hidden="1"/>
    <cellStyle name="Berechnung 2 10" xfId="48666" hidden="1"/>
    <cellStyle name="Berechnung 2 10" xfId="48711" hidden="1"/>
    <cellStyle name="Berechnung 2 10" xfId="48729" hidden="1"/>
    <cellStyle name="Berechnung 2 10" xfId="48764" hidden="1"/>
    <cellStyle name="Berechnung 2 10" xfId="48629" hidden="1"/>
    <cellStyle name="Berechnung 2 10" xfId="48808" hidden="1"/>
    <cellStyle name="Berechnung 2 10" xfId="48853" hidden="1"/>
    <cellStyle name="Berechnung 2 10" xfId="48871" hidden="1"/>
    <cellStyle name="Berechnung 2 10" xfId="48906" hidden="1"/>
    <cellStyle name="Berechnung 2 10" xfId="48947" hidden="1"/>
    <cellStyle name="Berechnung 2 10" xfId="49025" hidden="1"/>
    <cellStyle name="Berechnung 2 10" xfId="49070" hidden="1"/>
    <cellStyle name="Berechnung 2 10" xfId="49088" hidden="1"/>
    <cellStyle name="Berechnung 2 10" xfId="49123" hidden="1"/>
    <cellStyle name="Berechnung 2 10" xfId="49198" hidden="1"/>
    <cellStyle name="Berechnung 2 10" xfId="49388" hidden="1"/>
    <cellStyle name="Berechnung 2 10" xfId="49433" hidden="1"/>
    <cellStyle name="Berechnung 2 10" xfId="49451" hidden="1"/>
    <cellStyle name="Berechnung 2 10" xfId="49486" hidden="1"/>
    <cellStyle name="Berechnung 2 10" xfId="49328" hidden="1"/>
    <cellStyle name="Berechnung 2 10" xfId="49535" hidden="1"/>
    <cellStyle name="Berechnung 2 10" xfId="49580" hidden="1"/>
    <cellStyle name="Berechnung 2 10" xfId="49598" hidden="1"/>
    <cellStyle name="Berechnung 2 10" xfId="49633" hidden="1"/>
    <cellStyle name="Berechnung 2 10" xfId="49521" hidden="1"/>
    <cellStyle name="Berechnung 2 10" xfId="49676" hidden="1"/>
    <cellStyle name="Berechnung 2 10" xfId="49721" hidden="1"/>
    <cellStyle name="Berechnung 2 10" xfId="49739" hidden="1"/>
    <cellStyle name="Berechnung 2 10" xfId="49774" hidden="1"/>
    <cellStyle name="Berechnung 2 10" xfId="49815" hidden="1"/>
    <cellStyle name="Berechnung 2 10" xfId="49893" hidden="1"/>
    <cellStyle name="Berechnung 2 10" xfId="49938" hidden="1"/>
    <cellStyle name="Berechnung 2 10" xfId="49956" hidden="1"/>
    <cellStyle name="Berechnung 2 10" xfId="49991" hidden="1"/>
    <cellStyle name="Berechnung 2 10" xfId="50047" hidden="1"/>
    <cellStyle name="Berechnung 2 10" xfId="50185" hidden="1"/>
    <cellStyle name="Berechnung 2 10" xfId="50230" hidden="1"/>
    <cellStyle name="Berechnung 2 10" xfId="50248" hidden="1"/>
    <cellStyle name="Berechnung 2 10" xfId="50283" hidden="1"/>
    <cellStyle name="Berechnung 2 10" xfId="50148" hidden="1"/>
    <cellStyle name="Berechnung 2 10" xfId="50327" hidden="1"/>
    <cellStyle name="Berechnung 2 10" xfId="50372" hidden="1"/>
    <cellStyle name="Berechnung 2 10" xfId="50390" hidden="1"/>
    <cellStyle name="Berechnung 2 10" xfId="50425" hidden="1"/>
    <cellStyle name="Berechnung 2 10" xfId="50466" hidden="1"/>
    <cellStyle name="Berechnung 2 10" xfId="50544" hidden="1"/>
    <cellStyle name="Berechnung 2 10" xfId="50589" hidden="1"/>
    <cellStyle name="Berechnung 2 10" xfId="50607" hidden="1"/>
    <cellStyle name="Berechnung 2 10" xfId="50642" hidden="1"/>
    <cellStyle name="Berechnung 2 10" xfId="50708" hidden="1"/>
    <cellStyle name="Berechnung 2 10" xfId="50935" hidden="1"/>
    <cellStyle name="Berechnung 2 10" xfId="50980" hidden="1"/>
    <cellStyle name="Berechnung 2 10" xfId="50998" hidden="1"/>
    <cellStyle name="Berechnung 2 10" xfId="51033" hidden="1"/>
    <cellStyle name="Berechnung 2 10" xfId="51106" hidden="1"/>
    <cellStyle name="Berechnung 2 10" xfId="51244" hidden="1"/>
    <cellStyle name="Berechnung 2 10" xfId="51289" hidden="1"/>
    <cellStyle name="Berechnung 2 10" xfId="51307" hidden="1"/>
    <cellStyle name="Berechnung 2 10" xfId="51342" hidden="1"/>
    <cellStyle name="Berechnung 2 10" xfId="51207" hidden="1"/>
    <cellStyle name="Berechnung 2 10" xfId="51388" hidden="1"/>
    <cellStyle name="Berechnung 2 10" xfId="51433" hidden="1"/>
    <cellStyle name="Berechnung 2 10" xfId="51451" hidden="1"/>
    <cellStyle name="Berechnung 2 10" xfId="51486" hidden="1"/>
    <cellStyle name="Berechnung 2 10" xfId="50857" hidden="1"/>
    <cellStyle name="Berechnung 2 10" xfId="51545" hidden="1"/>
    <cellStyle name="Berechnung 2 10" xfId="51590" hidden="1"/>
    <cellStyle name="Berechnung 2 10" xfId="51608" hidden="1"/>
    <cellStyle name="Berechnung 2 10" xfId="51643" hidden="1"/>
    <cellStyle name="Berechnung 2 10" xfId="51724" hidden="1"/>
    <cellStyle name="Berechnung 2 10" xfId="51915" hidden="1"/>
    <cellStyle name="Berechnung 2 10" xfId="51960" hidden="1"/>
    <cellStyle name="Berechnung 2 10" xfId="51978" hidden="1"/>
    <cellStyle name="Berechnung 2 10" xfId="52013" hidden="1"/>
    <cellStyle name="Berechnung 2 10" xfId="51854" hidden="1"/>
    <cellStyle name="Berechnung 2 10" xfId="52064" hidden="1"/>
    <cellStyle name="Berechnung 2 10" xfId="52109" hidden="1"/>
    <cellStyle name="Berechnung 2 10" xfId="52127" hidden="1"/>
    <cellStyle name="Berechnung 2 10" xfId="52162" hidden="1"/>
    <cellStyle name="Berechnung 2 10" xfId="52050" hidden="1"/>
    <cellStyle name="Berechnung 2 10" xfId="52207" hidden="1"/>
    <cellStyle name="Berechnung 2 10" xfId="52252" hidden="1"/>
    <cellStyle name="Berechnung 2 10" xfId="52270" hidden="1"/>
    <cellStyle name="Berechnung 2 10" xfId="52305" hidden="1"/>
    <cellStyle name="Berechnung 2 10" xfId="52348" hidden="1"/>
    <cellStyle name="Berechnung 2 10" xfId="52426" hidden="1"/>
    <cellStyle name="Berechnung 2 10" xfId="52471" hidden="1"/>
    <cellStyle name="Berechnung 2 10" xfId="52489" hidden="1"/>
    <cellStyle name="Berechnung 2 10" xfId="52524" hidden="1"/>
    <cellStyle name="Berechnung 2 10" xfId="52580" hidden="1"/>
    <cellStyle name="Berechnung 2 10" xfId="52718" hidden="1"/>
    <cellStyle name="Berechnung 2 10" xfId="52763" hidden="1"/>
    <cellStyle name="Berechnung 2 10" xfId="52781" hidden="1"/>
    <cellStyle name="Berechnung 2 10" xfId="52816" hidden="1"/>
    <cellStyle name="Berechnung 2 10" xfId="52681" hidden="1"/>
    <cellStyle name="Berechnung 2 10" xfId="52860" hidden="1"/>
    <cellStyle name="Berechnung 2 10" xfId="52905" hidden="1"/>
    <cellStyle name="Berechnung 2 10" xfId="52923" hidden="1"/>
    <cellStyle name="Berechnung 2 10" xfId="52958" hidden="1"/>
    <cellStyle name="Berechnung 2 10" xfId="50883" hidden="1"/>
    <cellStyle name="Berechnung 2 10" xfId="53000" hidden="1"/>
    <cellStyle name="Berechnung 2 10" xfId="53045" hidden="1"/>
    <cellStyle name="Berechnung 2 10" xfId="53063" hidden="1"/>
    <cellStyle name="Berechnung 2 10" xfId="53098" hidden="1"/>
    <cellStyle name="Berechnung 2 10" xfId="53176" hidden="1"/>
    <cellStyle name="Berechnung 2 10" xfId="53366" hidden="1"/>
    <cellStyle name="Berechnung 2 10" xfId="53411" hidden="1"/>
    <cellStyle name="Berechnung 2 10" xfId="53429" hidden="1"/>
    <cellStyle name="Berechnung 2 10" xfId="53464" hidden="1"/>
    <cellStyle name="Berechnung 2 10" xfId="53306" hidden="1"/>
    <cellStyle name="Berechnung 2 10" xfId="53515" hidden="1"/>
    <cellStyle name="Berechnung 2 10" xfId="53560" hidden="1"/>
    <cellStyle name="Berechnung 2 10" xfId="53578" hidden="1"/>
    <cellStyle name="Berechnung 2 10" xfId="53613" hidden="1"/>
    <cellStyle name="Berechnung 2 10" xfId="53501" hidden="1"/>
    <cellStyle name="Berechnung 2 10" xfId="53658" hidden="1"/>
    <cellStyle name="Berechnung 2 10" xfId="53703" hidden="1"/>
    <cellStyle name="Berechnung 2 10" xfId="53721" hidden="1"/>
    <cellStyle name="Berechnung 2 10" xfId="53756" hidden="1"/>
    <cellStyle name="Berechnung 2 10" xfId="53798" hidden="1"/>
    <cellStyle name="Berechnung 2 10" xfId="53876" hidden="1"/>
    <cellStyle name="Berechnung 2 10" xfId="53921" hidden="1"/>
    <cellStyle name="Berechnung 2 10" xfId="53939" hidden="1"/>
    <cellStyle name="Berechnung 2 10" xfId="53974" hidden="1"/>
    <cellStyle name="Berechnung 2 10" xfId="54030" hidden="1"/>
    <cellStyle name="Berechnung 2 10" xfId="54168" hidden="1"/>
    <cellStyle name="Berechnung 2 10" xfId="54213" hidden="1"/>
    <cellStyle name="Berechnung 2 10" xfId="54231" hidden="1"/>
    <cellStyle name="Berechnung 2 10" xfId="54266" hidden="1"/>
    <cellStyle name="Berechnung 2 10" xfId="54131" hidden="1"/>
    <cellStyle name="Berechnung 2 10" xfId="54310" hidden="1"/>
    <cellStyle name="Berechnung 2 10" xfId="54355" hidden="1"/>
    <cellStyle name="Berechnung 2 10" xfId="54373" hidden="1"/>
    <cellStyle name="Berechnung 2 10" xfId="54408" hidden="1"/>
    <cellStyle name="Berechnung 2 10" xfId="50884" hidden="1"/>
    <cellStyle name="Berechnung 2 10" xfId="54450" hidden="1"/>
    <cellStyle name="Berechnung 2 10" xfId="54495" hidden="1"/>
    <cellStyle name="Berechnung 2 10" xfId="54513" hidden="1"/>
    <cellStyle name="Berechnung 2 10" xfId="54548" hidden="1"/>
    <cellStyle name="Berechnung 2 10" xfId="54623" hidden="1"/>
    <cellStyle name="Berechnung 2 10" xfId="54813" hidden="1"/>
    <cellStyle name="Berechnung 2 10" xfId="54858" hidden="1"/>
    <cellStyle name="Berechnung 2 10" xfId="54876" hidden="1"/>
    <cellStyle name="Berechnung 2 10" xfId="54911" hidden="1"/>
    <cellStyle name="Berechnung 2 10" xfId="54753" hidden="1"/>
    <cellStyle name="Berechnung 2 10" xfId="54960" hidden="1"/>
    <cellStyle name="Berechnung 2 10" xfId="55005" hidden="1"/>
    <cellStyle name="Berechnung 2 10" xfId="55023" hidden="1"/>
    <cellStyle name="Berechnung 2 10" xfId="55058" hidden="1"/>
    <cellStyle name="Berechnung 2 10" xfId="54946" hidden="1"/>
    <cellStyle name="Berechnung 2 10" xfId="55101" hidden="1"/>
    <cellStyle name="Berechnung 2 10" xfId="55146" hidden="1"/>
    <cellStyle name="Berechnung 2 10" xfId="55164" hidden="1"/>
    <cellStyle name="Berechnung 2 10" xfId="55199" hidden="1"/>
    <cellStyle name="Berechnung 2 10" xfId="55240" hidden="1"/>
    <cellStyle name="Berechnung 2 10" xfId="55318" hidden="1"/>
    <cellStyle name="Berechnung 2 10" xfId="55363" hidden="1"/>
    <cellStyle name="Berechnung 2 10" xfId="55381" hidden="1"/>
    <cellStyle name="Berechnung 2 10" xfId="55416" hidden="1"/>
    <cellStyle name="Berechnung 2 10" xfId="55472" hidden="1"/>
    <cellStyle name="Berechnung 2 10" xfId="55610" hidden="1"/>
    <cellStyle name="Berechnung 2 10" xfId="55655" hidden="1"/>
    <cellStyle name="Berechnung 2 10" xfId="55673" hidden="1"/>
    <cellStyle name="Berechnung 2 10" xfId="55708" hidden="1"/>
    <cellStyle name="Berechnung 2 10" xfId="55573" hidden="1"/>
    <cellStyle name="Berechnung 2 10" xfId="55752" hidden="1"/>
    <cellStyle name="Berechnung 2 10" xfId="55797" hidden="1"/>
    <cellStyle name="Berechnung 2 10" xfId="55815" hidden="1"/>
    <cellStyle name="Berechnung 2 10" xfId="55850" hidden="1"/>
    <cellStyle name="Berechnung 2 10" xfId="55893" hidden="1"/>
    <cellStyle name="Berechnung 2 10" xfId="56045" hidden="1"/>
    <cellStyle name="Berechnung 2 10" xfId="56090" hidden="1"/>
    <cellStyle name="Berechnung 2 10" xfId="56108" hidden="1"/>
    <cellStyle name="Berechnung 2 10" xfId="56143" hidden="1"/>
    <cellStyle name="Berechnung 2 10" xfId="56219" hidden="1"/>
    <cellStyle name="Berechnung 2 10" xfId="56409" hidden="1"/>
    <cellStyle name="Berechnung 2 10" xfId="56454" hidden="1"/>
    <cellStyle name="Berechnung 2 10" xfId="56472" hidden="1"/>
    <cellStyle name="Berechnung 2 10" xfId="56507" hidden="1"/>
    <cellStyle name="Berechnung 2 10" xfId="56349" hidden="1"/>
    <cellStyle name="Berechnung 2 10" xfId="56556" hidden="1"/>
    <cellStyle name="Berechnung 2 10" xfId="56601" hidden="1"/>
    <cellStyle name="Berechnung 2 10" xfId="56619" hidden="1"/>
    <cellStyle name="Berechnung 2 10" xfId="56654" hidden="1"/>
    <cellStyle name="Berechnung 2 10" xfId="56542" hidden="1"/>
    <cellStyle name="Berechnung 2 10" xfId="56697" hidden="1"/>
    <cellStyle name="Berechnung 2 10" xfId="56742" hidden="1"/>
    <cellStyle name="Berechnung 2 10" xfId="56760" hidden="1"/>
    <cellStyle name="Berechnung 2 10" xfId="56795" hidden="1"/>
    <cellStyle name="Berechnung 2 10" xfId="56836" hidden="1"/>
    <cellStyle name="Berechnung 2 10" xfId="56914" hidden="1"/>
    <cellStyle name="Berechnung 2 10" xfId="56959" hidden="1"/>
    <cellStyle name="Berechnung 2 10" xfId="56977" hidden="1"/>
    <cellStyle name="Berechnung 2 10" xfId="57012" hidden="1"/>
    <cellStyle name="Berechnung 2 10" xfId="57068" hidden="1"/>
    <cellStyle name="Berechnung 2 10" xfId="57206" hidden="1"/>
    <cellStyle name="Berechnung 2 10" xfId="57251" hidden="1"/>
    <cellStyle name="Berechnung 2 10" xfId="57269" hidden="1"/>
    <cellStyle name="Berechnung 2 10" xfId="57304" hidden="1"/>
    <cellStyle name="Berechnung 2 10" xfId="57169" hidden="1"/>
    <cellStyle name="Berechnung 2 10" xfId="57348" hidden="1"/>
    <cellStyle name="Berechnung 2 10" xfId="57393" hidden="1"/>
    <cellStyle name="Berechnung 2 10" xfId="57411" hidden="1"/>
    <cellStyle name="Berechnung 2 10" xfId="57446" hidden="1"/>
    <cellStyle name="Berechnung 2 10" xfId="56021" hidden="1"/>
    <cellStyle name="Berechnung 2 10" xfId="57488" hidden="1"/>
    <cellStyle name="Berechnung 2 10" xfId="57533" hidden="1"/>
    <cellStyle name="Berechnung 2 10" xfId="57551" hidden="1"/>
    <cellStyle name="Berechnung 2 10" xfId="57586" hidden="1"/>
    <cellStyle name="Berechnung 2 10" xfId="57661" hidden="1"/>
    <cellStyle name="Berechnung 2 10" xfId="57851" hidden="1"/>
    <cellStyle name="Berechnung 2 10" xfId="57896" hidden="1"/>
    <cellStyle name="Berechnung 2 10" xfId="57914" hidden="1"/>
    <cellStyle name="Berechnung 2 10" xfId="57949" hidden="1"/>
    <cellStyle name="Berechnung 2 10" xfId="57791" hidden="1"/>
    <cellStyle name="Berechnung 2 10" xfId="57998" hidden="1"/>
    <cellStyle name="Berechnung 2 10" xfId="58043" hidden="1"/>
    <cellStyle name="Berechnung 2 10" xfId="58061" hidden="1"/>
    <cellStyle name="Berechnung 2 10" xfId="58096" hidden="1"/>
    <cellStyle name="Berechnung 2 10" xfId="57984" hidden="1"/>
    <cellStyle name="Berechnung 2 10" xfId="58139" hidden="1"/>
    <cellStyle name="Berechnung 2 10" xfId="58184" hidden="1"/>
    <cellStyle name="Berechnung 2 10" xfId="58202" hidden="1"/>
    <cellStyle name="Berechnung 2 10" xfId="58237" hidden="1"/>
    <cellStyle name="Berechnung 2 10" xfId="58278" hidden="1"/>
    <cellStyle name="Berechnung 2 10" xfId="58356" hidden="1"/>
    <cellStyle name="Berechnung 2 10" xfId="58401" hidden="1"/>
    <cellStyle name="Berechnung 2 10" xfId="58419" hidden="1"/>
    <cellStyle name="Berechnung 2 10" xfId="58454" hidden="1"/>
    <cellStyle name="Berechnung 2 10" xfId="58510" hidden="1"/>
    <cellStyle name="Berechnung 2 10" xfId="58648" hidden="1"/>
    <cellStyle name="Berechnung 2 10" xfId="58693" hidden="1"/>
    <cellStyle name="Berechnung 2 10" xfId="58711" hidden="1"/>
    <cellStyle name="Berechnung 2 10" xfId="58746" hidden="1"/>
    <cellStyle name="Berechnung 2 10" xfId="58611" hidden="1"/>
    <cellStyle name="Berechnung 2 10" xfId="58790" hidden="1"/>
    <cellStyle name="Berechnung 2 10" xfId="58835" hidden="1"/>
    <cellStyle name="Berechnung 2 10" xfId="58853" hidden="1"/>
    <cellStyle name="Berechnung 2 10" xfId="58888" hidden="1"/>
    <cellStyle name="Berechnung 2 10" xfId="696"/>
    <cellStyle name="Berechnung 2 11" xfId="148" hidden="1"/>
    <cellStyle name="Berechnung 2 11" xfId="537" hidden="1"/>
    <cellStyle name="Berechnung 2 11" xfId="580" hidden="1"/>
    <cellStyle name="Berechnung 2 11" xfId="600" hidden="1"/>
    <cellStyle name="Berechnung 2 11" xfId="635" hidden="1"/>
    <cellStyle name="Berechnung 2 11" xfId="755" hidden="1"/>
    <cellStyle name="Berechnung 2 11" xfId="945" hidden="1"/>
    <cellStyle name="Berechnung 2 11" xfId="988" hidden="1"/>
    <cellStyle name="Berechnung 2 11" xfId="1008" hidden="1"/>
    <cellStyle name="Berechnung 2 11" xfId="1043" hidden="1"/>
    <cellStyle name="Berechnung 2 11" xfId="883" hidden="1"/>
    <cellStyle name="Berechnung 2 11" xfId="1092" hidden="1"/>
    <cellStyle name="Berechnung 2 11" xfId="1135" hidden="1"/>
    <cellStyle name="Berechnung 2 11" xfId="1155" hidden="1"/>
    <cellStyle name="Berechnung 2 11" xfId="1190" hidden="1"/>
    <cellStyle name="Berechnung 2 11" xfId="914" hidden="1"/>
    <cellStyle name="Berechnung 2 11" xfId="1233" hidden="1"/>
    <cellStyle name="Berechnung 2 11" xfId="1276" hidden="1"/>
    <cellStyle name="Berechnung 2 11" xfId="1296" hidden="1"/>
    <cellStyle name="Berechnung 2 11" xfId="1331" hidden="1"/>
    <cellStyle name="Berechnung 2 11" xfId="1372" hidden="1"/>
    <cellStyle name="Berechnung 2 11" xfId="1450" hidden="1"/>
    <cellStyle name="Berechnung 2 11" xfId="1493" hidden="1"/>
    <cellStyle name="Berechnung 2 11" xfId="1513" hidden="1"/>
    <cellStyle name="Berechnung 2 11" xfId="1548" hidden="1"/>
    <cellStyle name="Berechnung 2 11" xfId="1604" hidden="1"/>
    <cellStyle name="Berechnung 2 11" xfId="1742" hidden="1"/>
    <cellStyle name="Berechnung 2 11" xfId="1785" hidden="1"/>
    <cellStyle name="Berechnung 2 11" xfId="1805" hidden="1"/>
    <cellStyle name="Berechnung 2 11" xfId="1840" hidden="1"/>
    <cellStyle name="Berechnung 2 11" xfId="1703" hidden="1"/>
    <cellStyle name="Berechnung 2 11" xfId="1884" hidden="1"/>
    <cellStyle name="Berechnung 2 11" xfId="1927" hidden="1"/>
    <cellStyle name="Berechnung 2 11" xfId="1947" hidden="1"/>
    <cellStyle name="Berechnung 2 11" xfId="1982" hidden="1"/>
    <cellStyle name="Berechnung 2 11" xfId="2071" hidden="1"/>
    <cellStyle name="Berechnung 2 11" xfId="2415" hidden="1"/>
    <cellStyle name="Berechnung 2 11" xfId="2458" hidden="1"/>
    <cellStyle name="Berechnung 2 11" xfId="2478" hidden="1"/>
    <cellStyle name="Berechnung 2 11" xfId="2513" hidden="1"/>
    <cellStyle name="Berechnung 2 11" xfId="2625" hidden="1"/>
    <cellStyle name="Berechnung 2 11" xfId="2815" hidden="1"/>
    <cellStyle name="Berechnung 2 11" xfId="2858" hidden="1"/>
    <cellStyle name="Berechnung 2 11" xfId="2878" hidden="1"/>
    <cellStyle name="Berechnung 2 11" xfId="2913" hidden="1"/>
    <cellStyle name="Berechnung 2 11" xfId="2753" hidden="1"/>
    <cellStyle name="Berechnung 2 11" xfId="2962" hidden="1"/>
    <cellStyle name="Berechnung 2 11" xfId="3005" hidden="1"/>
    <cellStyle name="Berechnung 2 11" xfId="3025" hidden="1"/>
    <cellStyle name="Berechnung 2 11" xfId="3060" hidden="1"/>
    <cellStyle name="Berechnung 2 11" xfId="2784" hidden="1"/>
    <cellStyle name="Berechnung 2 11" xfId="3103" hidden="1"/>
    <cellStyle name="Berechnung 2 11" xfId="3146" hidden="1"/>
    <cellStyle name="Berechnung 2 11" xfId="3166" hidden="1"/>
    <cellStyle name="Berechnung 2 11" xfId="3201" hidden="1"/>
    <cellStyle name="Berechnung 2 11" xfId="3242" hidden="1"/>
    <cellStyle name="Berechnung 2 11" xfId="3320" hidden="1"/>
    <cellStyle name="Berechnung 2 11" xfId="3363" hidden="1"/>
    <cellStyle name="Berechnung 2 11" xfId="3383" hidden="1"/>
    <cellStyle name="Berechnung 2 11" xfId="3418" hidden="1"/>
    <cellStyle name="Berechnung 2 11" xfId="3474" hidden="1"/>
    <cellStyle name="Berechnung 2 11" xfId="3612" hidden="1"/>
    <cellStyle name="Berechnung 2 11" xfId="3655" hidden="1"/>
    <cellStyle name="Berechnung 2 11" xfId="3675" hidden="1"/>
    <cellStyle name="Berechnung 2 11" xfId="3710" hidden="1"/>
    <cellStyle name="Berechnung 2 11" xfId="3573" hidden="1"/>
    <cellStyle name="Berechnung 2 11" xfId="3754" hidden="1"/>
    <cellStyle name="Berechnung 2 11" xfId="3797" hidden="1"/>
    <cellStyle name="Berechnung 2 11" xfId="3817" hidden="1"/>
    <cellStyle name="Berechnung 2 11" xfId="3852" hidden="1"/>
    <cellStyle name="Berechnung 2 11" xfId="2365" hidden="1"/>
    <cellStyle name="Berechnung 2 11" xfId="3921" hidden="1"/>
    <cellStyle name="Berechnung 2 11" xfId="3964" hidden="1"/>
    <cellStyle name="Berechnung 2 11" xfId="3984" hidden="1"/>
    <cellStyle name="Berechnung 2 11" xfId="4019" hidden="1"/>
    <cellStyle name="Berechnung 2 11" xfId="4131" hidden="1"/>
    <cellStyle name="Berechnung 2 11" xfId="4321" hidden="1"/>
    <cellStyle name="Berechnung 2 11" xfId="4364" hidden="1"/>
    <cellStyle name="Berechnung 2 11" xfId="4384" hidden="1"/>
    <cellStyle name="Berechnung 2 11" xfId="4419" hidden="1"/>
    <cellStyle name="Berechnung 2 11" xfId="4259" hidden="1"/>
    <cellStyle name="Berechnung 2 11" xfId="4468" hidden="1"/>
    <cellStyle name="Berechnung 2 11" xfId="4511" hidden="1"/>
    <cellStyle name="Berechnung 2 11" xfId="4531" hidden="1"/>
    <cellStyle name="Berechnung 2 11" xfId="4566" hidden="1"/>
    <cellStyle name="Berechnung 2 11" xfId="4290" hidden="1"/>
    <cellStyle name="Berechnung 2 11" xfId="4609" hidden="1"/>
    <cellStyle name="Berechnung 2 11" xfId="4652" hidden="1"/>
    <cellStyle name="Berechnung 2 11" xfId="4672" hidden="1"/>
    <cellStyle name="Berechnung 2 11" xfId="4707" hidden="1"/>
    <cellStyle name="Berechnung 2 11" xfId="4748" hidden="1"/>
    <cellStyle name="Berechnung 2 11" xfId="4826" hidden="1"/>
    <cellStyle name="Berechnung 2 11" xfId="4869" hidden="1"/>
    <cellStyle name="Berechnung 2 11" xfId="4889" hidden="1"/>
    <cellStyle name="Berechnung 2 11" xfId="4924" hidden="1"/>
    <cellStyle name="Berechnung 2 11" xfId="4980" hidden="1"/>
    <cellStyle name="Berechnung 2 11" xfId="5118" hidden="1"/>
    <cellStyle name="Berechnung 2 11" xfId="5161" hidden="1"/>
    <cellStyle name="Berechnung 2 11" xfId="5181" hidden="1"/>
    <cellStyle name="Berechnung 2 11" xfId="5216" hidden="1"/>
    <cellStyle name="Berechnung 2 11" xfId="5079" hidden="1"/>
    <cellStyle name="Berechnung 2 11" xfId="5260" hidden="1"/>
    <cellStyle name="Berechnung 2 11" xfId="5303" hidden="1"/>
    <cellStyle name="Berechnung 2 11" xfId="5323" hidden="1"/>
    <cellStyle name="Berechnung 2 11" xfId="5358" hidden="1"/>
    <cellStyle name="Berechnung 2 11" xfId="405" hidden="1"/>
    <cellStyle name="Berechnung 2 11" xfId="5426" hidden="1"/>
    <cellStyle name="Berechnung 2 11" xfId="5469" hidden="1"/>
    <cellStyle name="Berechnung 2 11" xfId="5489" hidden="1"/>
    <cellStyle name="Berechnung 2 11" xfId="5524" hidden="1"/>
    <cellStyle name="Berechnung 2 11" xfId="5635" hidden="1"/>
    <cellStyle name="Berechnung 2 11" xfId="5825" hidden="1"/>
    <cellStyle name="Berechnung 2 11" xfId="5868" hidden="1"/>
    <cellStyle name="Berechnung 2 11" xfId="5888" hidden="1"/>
    <cellStyle name="Berechnung 2 11" xfId="5923" hidden="1"/>
    <cellStyle name="Berechnung 2 11" xfId="5763" hidden="1"/>
    <cellStyle name="Berechnung 2 11" xfId="5972" hidden="1"/>
    <cellStyle name="Berechnung 2 11" xfId="6015" hidden="1"/>
    <cellStyle name="Berechnung 2 11" xfId="6035" hidden="1"/>
    <cellStyle name="Berechnung 2 11" xfId="6070" hidden="1"/>
    <cellStyle name="Berechnung 2 11" xfId="5794" hidden="1"/>
    <cellStyle name="Berechnung 2 11" xfId="6113" hidden="1"/>
    <cellStyle name="Berechnung 2 11" xfId="6156" hidden="1"/>
    <cellStyle name="Berechnung 2 11" xfId="6176" hidden="1"/>
    <cellStyle name="Berechnung 2 11" xfId="6211" hidden="1"/>
    <cellStyle name="Berechnung 2 11" xfId="6252" hidden="1"/>
    <cellStyle name="Berechnung 2 11" xfId="6330" hidden="1"/>
    <cellStyle name="Berechnung 2 11" xfId="6373" hidden="1"/>
    <cellStyle name="Berechnung 2 11" xfId="6393" hidden="1"/>
    <cellStyle name="Berechnung 2 11" xfId="6428" hidden="1"/>
    <cellStyle name="Berechnung 2 11" xfId="6484" hidden="1"/>
    <cellStyle name="Berechnung 2 11" xfId="6622" hidden="1"/>
    <cellStyle name="Berechnung 2 11" xfId="6665" hidden="1"/>
    <cellStyle name="Berechnung 2 11" xfId="6685" hidden="1"/>
    <cellStyle name="Berechnung 2 11" xfId="6720" hidden="1"/>
    <cellStyle name="Berechnung 2 11" xfId="6583" hidden="1"/>
    <cellStyle name="Berechnung 2 11" xfId="6764" hidden="1"/>
    <cellStyle name="Berechnung 2 11" xfId="6807" hidden="1"/>
    <cellStyle name="Berechnung 2 11" xfId="6827" hidden="1"/>
    <cellStyle name="Berechnung 2 11" xfId="6862" hidden="1"/>
    <cellStyle name="Berechnung 2 11" xfId="2288" hidden="1"/>
    <cellStyle name="Berechnung 2 11" xfId="6928" hidden="1"/>
    <cellStyle name="Berechnung 2 11" xfId="6971" hidden="1"/>
    <cellStyle name="Berechnung 2 11" xfId="6991" hidden="1"/>
    <cellStyle name="Berechnung 2 11" xfId="7026" hidden="1"/>
    <cellStyle name="Berechnung 2 11" xfId="7133" hidden="1"/>
    <cellStyle name="Berechnung 2 11" xfId="7323" hidden="1"/>
    <cellStyle name="Berechnung 2 11" xfId="7366" hidden="1"/>
    <cellStyle name="Berechnung 2 11" xfId="7386" hidden="1"/>
    <cellStyle name="Berechnung 2 11" xfId="7421" hidden="1"/>
    <cellStyle name="Berechnung 2 11" xfId="7261" hidden="1"/>
    <cellStyle name="Berechnung 2 11" xfId="7470" hidden="1"/>
    <cellStyle name="Berechnung 2 11" xfId="7513" hidden="1"/>
    <cellStyle name="Berechnung 2 11" xfId="7533" hidden="1"/>
    <cellStyle name="Berechnung 2 11" xfId="7568" hidden="1"/>
    <cellStyle name="Berechnung 2 11" xfId="7292" hidden="1"/>
    <cellStyle name="Berechnung 2 11" xfId="7611" hidden="1"/>
    <cellStyle name="Berechnung 2 11" xfId="7654" hidden="1"/>
    <cellStyle name="Berechnung 2 11" xfId="7674" hidden="1"/>
    <cellStyle name="Berechnung 2 11" xfId="7709" hidden="1"/>
    <cellStyle name="Berechnung 2 11" xfId="7750" hidden="1"/>
    <cellStyle name="Berechnung 2 11" xfId="7828" hidden="1"/>
    <cellStyle name="Berechnung 2 11" xfId="7871" hidden="1"/>
    <cellStyle name="Berechnung 2 11" xfId="7891" hidden="1"/>
    <cellStyle name="Berechnung 2 11" xfId="7926" hidden="1"/>
    <cellStyle name="Berechnung 2 11" xfId="7982" hidden="1"/>
    <cellStyle name="Berechnung 2 11" xfId="8120" hidden="1"/>
    <cellStyle name="Berechnung 2 11" xfId="8163" hidden="1"/>
    <cellStyle name="Berechnung 2 11" xfId="8183" hidden="1"/>
    <cellStyle name="Berechnung 2 11" xfId="8218" hidden="1"/>
    <cellStyle name="Berechnung 2 11" xfId="8081" hidden="1"/>
    <cellStyle name="Berechnung 2 11" xfId="8262" hidden="1"/>
    <cellStyle name="Berechnung 2 11" xfId="8305" hidden="1"/>
    <cellStyle name="Berechnung 2 11" xfId="8325" hidden="1"/>
    <cellStyle name="Berechnung 2 11" xfId="8360" hidden="1"/>
    <cellStyle name="Berechnung 2 11" xfId="2343" hidden="1"/>
    <cellStyle name="Berechnung 2 11" xfId="8423" hidden="1"/>
    <cellStyle name="Berechnung 2 11" xfId="8466" hidden="1"/>
    <cellStyle name="Berechnung 2 11" xfId="8486" hidden="1"/>
    <cellStyle name="Berechnung 2 11" xfId="8521" hidden="1"/>
    <cellStyle name="Berechnung 2 11" xfId="8626" hidden="1"/>
    <cellStyle name="Berechnung 2 11" xfId="8816" hidden="1"/>
    <cellStyle name="Berechnung 2 11" xfId="8859" hidden="1"/>
    <cellStyle name="Berechnung 2 11" xfId="8879" hidden="1"/>
    <cellStyle name="Berechnung 2 11" xfId="8914" hidden="1"/>
    <cellStyle name="Berechnung 2 11" xfId="8754" hidden="1"/>
    <cellStyle name="Berechnung 2 11" xfId="8963" hidden="1"/>
    <cellStyle name="Berechnung 2 11" xfId="9006" hidden="1"/>
    <cellStyle name="Berechnung 2 11" xfId="9026" hidden="1"/>
    <cellStyle name="Berechnung 2 11" xfId="9061" hidden="1"/>
    <cellStyle name="Berechnung 2 11" xfId="8785" hidden="1"/>
    <cellStyle name="Berechnung 2 11" xfId="9104" hidden="1"/>
    <cellStyle name="Berechnung 2 11" xfId="9147" hidden="1"/>
    <cellStyle name="Berechnung 2 11" xfId="9167" hidden="1"/>
    <cellStyle name="Berechnung 2 11" xfId="9202" hidden="1"/>
    <cellStyle name="Berechnung 2 11" xfId="9243" hidden="1"/>
    <cellStyle name="Berechnung 2 11" xfId="9321" hidden="1"/>
    <cellStyle name="Berechnung 2 11" xfId="9364" hidden="1"/>
    <cellStyle name="Berechnung 2 11" xfId="9384" hidden="1"/>
    <cellStyle name="Berechnung 2 11" xfId="9419" hidden="1"/>
    <cellStyle name="Berechnung 2 11" xfId="9475" hidden="1"/>
    <cellStyle name="Berechnung 2 11" xfId="9613" hidden="1"/>
    <cellStyle name="Berechnung 2 11" xfId="9656" hidden="1"/>
    <cellStyle name="Berechnung 2 11" xfId="9676" hidden="1"/>
    <cellStyle name="Berechnung 2 11" xfId="9711" hidden="1"/>
    <cellStyle name="Berechnung 2 11" xfId="9574" hidden="1"/>
    <cellStyle name="Berechnung 2 11" xfId="9755" hidden="1"/>
    <cellStyle name="Berechnung 2 11" xfId="9798" hidden="1"/>
    <cellStyle name="Berechnung 2 11" xfId="9818" hidden="1"/>
    <cellStyle name="Berechnung 2 11" xfId="9853" hidden="1"/>
    <cellStyle name="Berechnung 2 11" xfId="2026" hidden="1"/>
    <cellStyle name="Berechnung 2 11" xfId="9914" hidden="1"/>
    <cellStyle name="Berechnung 2 11" xfId="9957" hidden="1"/>
    <cellStyle name="Berechnung 2 11" xfId="9977" hidden="1"/>
    <cellStyle name="Berechnung 2 11" xfId="10012" hidden="1"/>
    <cellStyle name="Berechnung 2 11" xfId="10112" hidden="1"/>
    <cellStyle name="Berechnung 2 11" xfId="10302" hidden="1"/>
    <cellStyle name="Berechnung 2 11" xfId="10345" hidden="1"/>
    <cellStyle name="Berechnung 2 11" xfId="10365" hidden="1"/>
    <cellStyle name="Berechnung 2 11" xfId="10400" hidden="1"/>
    <cellStyle name="Berechnung 2 11" xfId="10240" hidden="1"/>
    <cellStyle name="Berechnung 2 11" xfId="10449" hidden="1"/>
    <cellStyle name="Berechnung 2 11" xfId="10492" hidden="1"/>
    <cellStyle name="Berechnung 2 11" xfId="10512" hidden="1"/>
    <cellStyle name="Berechnung 2 11" xfId="10547" hidden="1"/>
    <cellStyle name="Berechnung 2 11" xfId="10271" hidden="1"/>
    <cellStyle name="Berechnung 2 11" xfId="10590" hidden="1"/>
    <cellStyle name="Berechnung 2 11" xfId="10633" hidden="1"/>
    <cellStyle name="Berechnung 2 11" xfId="10653" hidden="1"/>
    <cellStyle name="Berechnung 2 11" xfId="10688" hidden="1"/>
    <cellStyle name="Berechnung 2 11" xfId="10729" hidden="1"/>
    <cellStyle name="Berechnung 2 11" xfId="10807" hidden="1"/>
    <cellStyle name="Berechnung 2 11" xfId="10850" hidden="1"/>
    <cellStyle name="Berechnung 2 11" xfId="10870" hidden="1"/>
    <cellStyle name="Berechnung 2 11" xfId="10905" hidden="1"/>
    <cellStyle name="Berechnung 2 11" xfId="10961" hidden="1"/>
    <cellStyle name="Berechnung 2 11" xfId="11099" hidden="1"/>
    <cellStyle name="Berechnung 2 11" xfId="11142" hidden="1"/>
    <cellStyle name="Berechnung 2 11" xfId="11162" hidden="1"/>
    <cellStyle name="Berechnung 2 11" xfId="11197" hidden="1"/>
    <cellStyle name="Berechnung 2 11" xfId="11060" hidden="1"/>
    <cellStyle name="Berechnung 2 11" xfId="11241" hidden="1"/>
    <cellStyle name="Berechnung 2 11" xfId="11284" hidden="1"/>
    <cellStyle name="Berechnung 2 11" xfId="11304" hidden="1"/>
    <cellStyle name="Berechnung 2 11" xfId="11339" hidden="1"/>
    <cellStyle name="Berechnung 2 11" xfId="2564" hidden="1"/>
    <cellStyle name="Berechnung 2 11" xfId="11397" hidden="1"/>
    <cellStyle name="Berechnung 2 11" xfId="11440" hidden="1"/>
    <cellStyle name="Berechnung 2 11" xfId="11460" hidden="1"/>
    <cellStyle name="Berechnung 2 11" xfId="11495" hidden="1"/>
    <cellStyle name="Berechnung 2 11" xfId="11592" hidden="1"/>
    <cellStyle name="Berechnung 2 11" xfId="11782" hidden="1"/>
    <cellStyle name="Berechnung 2 11" xfId="11825" hidden="1"/>
    <cellStyle name="Berechnung 2 11" xfId="11845" hidden="1"/>
    <cellStyle name="Berechnung 2 11" xfId="11880" hidden="1"/>
    <cellStyle name="Berechnung 2 11" xfId="11720" hidden="1"/>
    <cellStyle name="Berechnung 2 11" xfId="11929" hidden="1"/>
    <cellStyle name="Berechnung 2 11" xfId="11972" hidden="1"/>
    <cellStyle name="Berechnung 2 11" xfId="11992" hidden="1"/>
    <cellStyle name="Berechnung 2 11" xfId="12027" hidden="1"/>
    <cellStyle name="Berechnung 2 11" xfId="11751" hidden="1"/>
    <cellStyle name="Berechnung 2 11" xfId="12070" hidden="1"/>
    <cellStyle name="Berechnung 2 11" xfId="12113" hidden="1"/>
    <cellStyle name="Berechnung 2 11" xfId="12133" hidden="1"/>
    <cellStyle name="Berechnung 2 11" xfId="12168" hidden="1"/>
    <cellStyle name="Berechnung 2 11" xfId="12209" hidden="1"/>
    <cellStyle name="Berechnung 2 11" xfId="12287" hidden="1"/>
    <cellStyle name="Berechnung 2 11" xfId="12330" hidden="1"/>
    <cellStyle name="Berechnung 2 11" xfId="12350" hidden="1"/>
    <cellStyle name="Berechnung 2 11" xfId="12385" hidden="1"/>
    <cellStyle name="Berechnung 2 11" xfId="12441" hidden="1"/>
    <cellStyle name="Berechnung 2 11" xfId="12579" hidden="1"/>
    <cellStyle name="Berechnung 2 11" xfId="12622" hidden="1"/>
    <cellStyle name="Berechnung 2 11" xfId="12642" hidden="1"/>
    <cellStyle name="Berechnung 2 11" xfId="12677" hidden="1"/>
    <cellStyle name="Berechnung 2 11" xfId="12540" hidden="1"/>
    <cellStyle name="Berechnung 2 11" xfId="12721" hidden="1"/>
    <cellStyle name="Berechnung 2 11" xfId="12764" hidden="1"/>
    <cellStyle name="Berechnung 2 11" xfId="12784" hidden="1"/>
    <cellStyle name="Berechnung 2 11" xfId="12819" hidden="1"/>
    <cellStyle name="Berechnung 2 11" xfId="4070" hidden="1"/>
    <cellStyle name="Berechnung 2 11" xfId="12876" hidden="1"/>
    <cellStyle name="Berechnung 2 11" xfId="12919" hidden="1"/>
    <cellStyle name="Berechnung 2 11" xfId="12939" hidden="1"/>
    <cellStyle name="Berechnung 2 11" xfId="12974" hidden="1"/>
    <cellStyle name="Berechnung 2 11" xfId="13063" hidden="1"/>
    <cellStyle name="Berechnung 2 11" xfId="13253" hidden="1"/>
    <cellStyle name="Berechnung 2 11" xfId="13296" hidden="1"/>
    <cellStyle name="Berechnung 2 11" xfId="13316" hidden="1"/>
    <cellStyle name="Berechnung 2 11" xfId="13351" hidden="1"/>
    <cellStyle name="Berechnung 2 11" xfId="13191" hidden="1"/>
    <cellStyle name="Berechnung 2 11" xfId="13400" hidden="1"/>
    <cellStyle name="Berechnung 2 11" xfId="13443" hidden="1"/>
    <cellStyle name="Berechnung 2 11" xfId="13463" hidden="1"/>
    <cellStyle name="Berechnung 2 11" xfId="13498" hidden="1"/>
    <cellStyle name="Berechnung 2 11" xfId="13222" hidden="1"/>
    <cellStyle name="Berechnung 2 11" xfId="13541" hidden="1"/>
    <cellStyle name="Berechnung 2 11" xfId="13584" hidden="1"/>
    <cellStyle name="Berechnung 2 11" xfId="13604" hidden="1"/>
    <cellStyle name="Berechnung 2 11" xfId="13639" hidden="1"/>
    <cellStyle name="Berechnung 2 11" xfId="13680" hidden="1"/>
    <cellStyle name="Berechnung 2 11" xfId="13758" hidden="1"/>
    <cellStyle name="Berechnung 2 11" xfId="13801" hidden="1"/>
    <cellStyle name="Berechnung 2 11" xfId="13821" hidden="1"/>
    <cellStyle name="Berechnung 2 11" xfId="13856" hidden="1"/>
    <cellStyle name="Berechnung 2 11" xfId="13912" hidden="1"/>
    <cellStyle name="Berechnung 2 11" xfId="14050" hidden="1"/>
    <cellStyle name="Berechnung 2 11" xfId="14093" hidden="1"/>
    <cellStyle name="Berechnung 2 11" xfId="14113" hidden="1"/>
    <cellStyle name="Berechnung 2 11" xfId="14148" hidden="1"/>
    <cellStyle name="Berechnung 2 11" xfId="14011" hidden="1"/>
    <cellStyle name="Berechnung 2 11" xfId="14192" hidden="1"/>
    <cellStyle name="Berechnung 2 11" xfId="14235" hidden="1"/>
    <cellStyle name="Berechnung 2 11" xfId="14255" hidden="1"/>
    <cellStyle name="Berechnung 2 11" xfId="14290" hidden="1"/>
    <cellStyle name="Berechnung 2 11" xfId="5574" hidden="1"/>
    <cellStyle name="Berechnung 2 11" xfId="14343" hidden="1"/>
    <cellStyle name="Berechnung 2 11" xfId="14386" hidden="1"/>
    <cellStyle name="Berechnung 2 11" xfId="14406" hidden="1"/>
    <cellStyle name="Berechnung 2 11" xfId="14441" hidden="1"/>
    <cellStyle name="Berechnung 2 11" xfId="14525" hidden="1"/>
    <cellStyle name="Berechnung 2 11" xfId="14715" hidden="1"/>
    <cellStyle name="Berechnung 2 11" xfId="14758" hidden="1"/>
    <cellStyle name="Berechnung 2 11" xfId="14778" hidden="1"/>
    <cellStyle name="Berechnung 2 11" xfId="14813" hidden="1"/>
    <cellStyle name="Berechnung 2 11" xfId="14653" hidden="1"/>
    <cellStyle name="Berechnung 2 11" xfId="14862" hidden="1"/>
    <cellStyle name="Berechnung 2 11" xfId="14905" hidden="1"/>
    <cellStyle name="Berechnung 2 11" xfId="14925" hidden="1"/>
    <cellStyle name="Berechnung 2 11" xfId="14960" hidden="1"/>
    <cellStyle name="Berechnung 2 11" xfId="14684" hidden="1"/>
    <cellStyle name="Berechnung 2 11" xfId="15003" hidden="1"/>
    <cellStyle name="Berechnung 2 11" xfId="15046" hidden="1"/>
    <cellStyle name="Berechnung 2 11" xfId="15066" hidden="1"/>
    <cellStyle name="Berechnung 2 11" xfId="15101" hidden="1"/>
    <cellStyle name="Berechnung 2 11" xfId="15142" hidden="1"/>
    <cellStyle name="Berechnung 2 11" xfId="15220" hidden="1"/>
    <cellStyle name="Berechnung 2 11" xfId="15263" hidden="1"/>
    <cellStyle name="Berechnung 2 11" xfId="15283" hidden="1"/>
    <cellStyle name="Berechnung 2 11" xfId="15318" hidden="1"/>
    <cellStyle name="Berechnung 2 11" xfId="15374" hidden="1"/>
    <cellStyle name="Berechnung 2 11" xfId="15512" hidden="1"/>
    <cellStyle name="Berechnung 2 11" xfId="15555" hidden="1"/>
    <cellStyle name="Berechnung 2 11" xfId="15575" hidden="1"/>
    <cellStyle name="Berechnung 2 11" xfId="15610" hidden="1"/>
    <cellStyle name="Berechnung 2 11" xfId="15473" hidden="1"/>
    <cellStyle name="Berechnung 2 11" xfId="15654" hidden="1"/>
    <cellStyle name="Berechnung 2 11" xfId="15697" hidden="1"/>
    <cellStyle name="Berechnung 2 11" xfId="15717" hidden="1"/>
    <cellStyle name="Berechnung 2 11" xfId="15752" hidden="1"/>
    <cellStyle name="Berechnung 2 11" xfId="7076" hidden="1"/>
    <cellStyle name="Berechnung 2 11" xfId="15805" hidden="1"/>
    <cellStyle name="Berechnung 2 11" xfId="15848" hidden="1"/>
    <cellStyle name="Berechnung 2 11" xfId="15868" hidden="1"/>
    <cellStyle name="Berechnung 2 11" xfId="15903" hidden="1"/>
    <cellStyle name="Berechnung 2 11" xfId="15981" hidden="1"/>
    <cellStyle name="Berechnung 2 11" xfId="16171" hidden="1"/>
    <cellStyle name="Berechnung 2 11" xfId="16214" hidden="1"/>
    <cellStyle name="Berechnung 2 11" xfId="16234" hidden="1"/>
    <cellStyle name="Berechnung 2 11" xfId="16269" hidden="1"/>
    <cellStyle name="Berechnung 2 11" xfId="16109" hidden="1"/>
    <cellStyle name="Berechnung 2 11" xfId="16318" hidden="1"/>
    <cellStyle name="Berechnung 2 11" xfId="16361" hidden="1"/>
    <cellStyle name="Berechnung 2 11" xfId="16381" hidden="1"/>
    <cellStyle name="Berechnung 2 11" xfId="16416" hidden="1"/>
    <cellStyle name="Berechnung 2 11" xfId="16140" hidden="1"/>
    <cellStyle name="Berechnung 2 11" xfId="16459" hidden="1"/>
    <cellStyle name="Berechnung 2 11" xfId="16502" hidden="1"/>
    <cellStyle name="Berechnung 2 11" xfId="16522" hidden="1"/>
    <cellStyle name="Berechnung 2 11" xfId="16557" hidden="1"/>
    <cellStyle name="Berechnung 2 11" xfId="16598" hidden="1"/>
    <cellStyle name="Berechnung 2 11" xfId="16676" hidden="1"/>
    <cellStyle name="Berechnung 2 11" xfId="16719" hidden="1"/>
    <cellStyle name="Berechnung 2 11" xfId="16739" hidden="1"/>
    <cellStyle name="Berechnung 2 11" xfId="16774" hidden="1"/>
    <cellStyle name="Berechnung 2 11" xfId="16830" hidden="1"/>
    <cellStyle name="Berechnung 2 11" xfId="16968" hidden="1"/>
    <cellStyle name="Berechnung 2 11" xfId="17011" hidden="1"/>
    <cellStyle name="Berechnung 2 11" xfId="17031" hidden="1"/>
    <cellStyle name="Berechnung 2 11" xfId="17066" hidden="1"/>
    <cellStyle name="Berechnung 2 11" xfId="16929" hidden="1"/>
    <cellStyle name="Berechnung 2 11" xfId="17110" hidden="1"/>
    <cellStyle name="Berechnung 2 11" xfId="17153" hidden="1"/>
    <cellStyle name="Berechnung 2 11" xfId="17173" hidden="1"/>
    <cellStyle name="Berechnung 2 11" xfId="17208" hidden="1"/>
    <cellStyle name="Berechnung 2 11" xfId="8569" hidden="1"/>
    <cellStyle name="Berechnung 2 11" xfId="17250" hidden="1"/>
    <cellStyle name="Berechnung 2 11" xfId="17293" hidden="1"/>
    <cellStyle name="Berechnung 2 11" xfId="17313" hidden="1"/>
    <cellStyle name="Berechnung 2 11" xfId="17348" hidden="1"/>
    <cellStyle name="Berechnung 2 11" xfId="17423" hidden="1"/>
    <cellStyle name="Berechnung 2 11" xfId="17613" hidden="1"/>
    <cellStyle name="Berechnung 2 11" xfId="17656" hidden="1"/>
    <cellStyle name="Berechnung 2 11" xfId="17676" hidden="1"/>
    <cellStyle name="Berechnung 2 11" xfId="17711" hidden="1"/>
    <cellStyle name="Berechnung 2 11" xfId="17551" hidden="1"/>
    <cellStyle name="Berechnung 2 11" xfId="17760" hidden="1"/>
    <cellStyle name="Berechnung 2 11" xfId="17803" hidden="1"/>
    <cellStyle name="Berechnung 2 11" xfId="17823" hidden="1"/>
    <cellStyle name="Berechnung 2 11" xfId="17858" hidden="1"/>
    <cellStyle name="Berechnung 2 11" xfId="17582" hidden="1"/>
    <cellStyle name="Berechnung 2 11" xfId="17901" hidden="1"/>
    <cellStyle name="Berechnung 2 11" xfId="17944" hidden="1"/>
    <cellStyle name="Berechnung 2 11" xfId="17964" hidden="1"/>
    <cellStyle name="Berechnung 2 11" xfId="17999" hidden="1"/>
    <cellStyle name="Berechnung 2 11" xfId="18040" hidden="1"/>
    <cellStyle name="Berechnung 2 11" xfId="18118" hidden="1"/>
    <cellStyle name="Berechnung 2 11" xfId="18161" hidden="1"/>
    <cellStyle name="Berechnung 2 11" xfId="18181" hidden="1"/>
    <cellStyle name="Berechnung 2 11" xfId="18216" hidden="1"/>
    <cellStyle name="Berechnung 2 11" xfId="18272" hidden="1"/>
    <cellStyle name="Berechnung 2 11" xfId="18410" hidden="1"/>
    <cellStyle name="Berechnung 2 11" xfId="18453" hidden="1"/>
    <cellStyle name="Berechnung 2 11" xfId="18473" hidden="1"/>
    <cellStyle name="Berechnung 2 11" xfId="18508" hidden="1"/>
    <cellStyle name="Berechnung 2 11" xfId="18371" hidden="1"/>
    <cellStyle name="Berechnung 2 11" xfId="18552" hidden="1"/>
    <cellStyle name="Berechnung 2 11" xfId="18595" hidden="1"/>
    <cellStyle name="Berechnung 2 11" xfId="18615" hidden="1"/>
    <cellStyle name="Berechnung 2 11" xfId="18650" hidden="1"/>
    <cellStyle name="Berechnung 2 11" xfId="18897" hidden="1"/>
    <cellStyle name="Berechnung 2 11" xfId="19050" hidden="1"/>
    <cellStyle name="Berechnung 2 11" xfId="19093" hidden="1"/>
    <cellStyle name="Berechnung 2 11" xfId="19113" hidden="1"/>
    <cellStyle name="Berechnung 2 11" xfId="19148" hidden="1"/>
    <cellStyle name="Berechnung 2 11" xfId="19230" hidden="1"/>
    <cellStyle name="Berechnung 2 11" xfId="19420" hidden="1"/>
    <cellStyle name="Berechnung 2 11" xfId="19463" hidden="1"/>
    <cellStyle name="Berechnung 2 11" xfId="19483" hidden="1"/>
    <cellStyle name="Berechnung 2 11" xfId="19518" hidden="1"/>
    <cellStyle name="Berechnung 2 11" xfId="19358" hidden="1"/>
    <cellStyle name="Berechnung 2 11" xfId="19567" hidden="1"/>
    <cellStyle name="Berechnung 2 11" xfId="19610" hidden="1"/>
    <cellStyle name="Berechnung 2 11" xfId="19630" hidden="1"/>
    <cellStyle name="Berechnung 2 11" xfId="19665" hidden="1"/>
    <cellStyle name="Berechnung 2 11" xfId="19389" hidden="1"/>
    <cellStyle name="Berechnung 2 11" xfId="19708" hidden="1"/>
    <cellStyle name="Berechnung 2 11" xfId="19751" hidden="1"/>
    <cellStyle name="Berechnung 2 11" xfId="19771" hidden="1"/>
    <cellStyle name="Berechnung 2 11" xfId="19806" hidden="1"/>
    <cellStyle name="Berechnung 2 11" xfId="19847" hidden="1"/>
    <cellStyle name="Berechnung 2 11" xfId="19925" hidden="1"/>
    <cellStyle name="Berechnung 2 11" xfId="19968" hidden="1"/>
    <cellStyle name="Berechnung 2 11" xfId="19988" hidden="1"/>
    <cellStyle name="Berechnung 2 11" xfId="20023" hidden="1"/>
    <cellStyle name="Berechnung 2 11" xfId="20079" hidden="1"/>
    <cellStyle name="Berechnung 2 11" xfId="20217" hidden="1"/>
    <cellStyle name="Berechnung 2 11" xfId="20260" hidden="1"/>
    <cellStyle name="Berechnung 2 11" xfId="20280" hidden="1"/>
    <cellStyle name="Berechnung 2 11" xfId="20315" hidden="1"/>
    <cellStyle name="Berechnung 2 11" xfId="20178" hidden="1"/>
    <cellStyle name="Berechnung 2 11" xfId="20359" hidden="1"/>
    <cellStyle name="Berechnung 2 11" xfId="20402" hidden="1"/>
    <cellStyle name="Berechnung 2 11" xfId="20422" hidden="1"/>
    <cellStyle name="Berechnung 2 11" xfId="20457" hidden="1"/>
    <cellStyle name="Berechnung 2 11" xfId="20498" hidden="1"/>
    <cellStyle name="Berechnung 2 11" xfId="20576" hidden="1"/>
    <cellStyle name="Berechnung 2 11" xfId="20619" hidden="1"/>
    <cellStyle name="Berechnung 2 11" xfId="20639" hidden="1"/>
    <cellStyle name="Berechnung 2 11" xfId="20674" hidden="1"/>
    <cellStyle name="Berechnung 2 11" xfId="20740" hidden="1"/>
    <cellStyle name="Berechnung 2 11" xfId="20967" hidden="1"/>
    <cellStyle name="Berechnung 2 11" xfId="21010" hidden="1"/>
    <cellStyle name="Berechnung 2 11" xfId="21030" hidden="1"/>
    <cellStyle name="Berechnung 2 11" xfId="21065" hidden="1"/>
    <cellStyle name="Berechnung 2 11" xfId="21138" hidden="1"/>
    <cellStyle name="Berechnung 2 11" xfId="21276" hidden="1"/>
    <cellStyle name="Berechnung 2 11" xfId="21319" hidden="1"/>
    <cellStyle name="Berechnung 2 11" xfId="21339" hidden="1"/>
    <cellStyle name="Berechnung 2 11" xfId="21374" hidden="1"/>
    <cellStyle name="Berechnung 2 11" xfId="21237" hidden="1"/>
    <cellStyle name="Berechnung 2 11" xfId="21420" hidden="1"/>
    <cellStyle name="Berechnung 2 11" xfId="21463" hidden="1"/>
    <cellStyle name="Berechnung 2 11" xfId="21483" hidden="1"/>
    <cellStyle name="Berechnung 2 11" xfId="21518" hidden="1"/>
    <cellStyle name="Berechnung 2 11" xfId="20936" hidden="1"/>
    <cellStyle name="Berechnung 2 11" xfId="21577" hidden="1"/>
    <cellStyle name="Berechnung 2 11" xfId="21620" hidden="1"/>
    <cellStyle name="Berechnung 2 11" xfId="21640" hidden="1"/>
    <cellStyle name="Berechnung 2 11" xfId="21675" hidden="1"/>
    <cellStyle name="Berechnung 2 11" xfId="21756" hidden="1"/>
    <cellStyle name="Berechnung 2 11" xfId="21947" hidden="1"/>
    <cellStyle name="Berechnung 2 11" xfId="21990" hidden="1"/>
    <cellStyle name="Berechnung 2 11" xfId="22010" hidden="1"/>
    <cellStyle name="Berechnung 2 11" xfId="22045" hidden="1"/>
    <cellStyle name="Berechnung 2 11" xfId="21884" hidden="1"/>
    <cellStyle name="Berechnung 2 11" xfId="22096" hidden="1"/>
    <cellStyle name="Berechnung 2 11" xfId="22139" hidden="1"/>
    <cellStyle name="Berechnung 2 11" xfId="22159" hidden="1"/>
    <cellStyle name="Berechnung 2 11" xfId="22194" hidden="1"/>
    <cellStyle name="Berechnung 2 11" xfId="21916" hidden="1"/>
    <cellStyle name="Berechnung 2 11" xfId="22239" hidden="1"/>
    <cellStyle name="Berechnung 2 11" xfId="22282" hidden="1"/>
    <cellStyle name="Berechnung 2 11" xfId="22302" hidden="1"/>
    <cellStyle name="Berechnung 2 11" xfId="22337" hidden="1"/>
    <cellStyle name="Berechnung 2 11" xfId="22380" hidden="1"/>
    <cellStyle name="Berechnung 2 11" xfId="22458" hidden="1"/>
    <cellStyle name="Berechnung 2 11" xfId="22501" hidden="1"/>
    <cellStyle name="Berechnung 2 11" xfId="22521" hidden="1"/>
    <cellStyle name="Berechnung 2 11" xfId="22556" hidden="1"/>
    <cellStyle name="Berechnung 2 11" xfId="22612" hidden="1"/>
    <cellStyle name="Berechnung 2 11" xfId="22750" hidden="1"/>
    <cellStyle name="Berechnung 2 11" xfId="22793" hidden="1"/>
    <cellStyle name="Berechnung 2 11" xfId="22813" hidden="1"/>
    <cellStyle name="Berechnung 2 11" xfId="22848" hidden="1"/>
    <cellStyle name="Berechnung 2 11" xfId="22711" hidden="1"/>
    <cellStyle name="Berechnung 2 11" xfId="22892" hidden="1"/>
    <cellStyle name="Berechnung 2 11" xfId="22935" hidden="1"/>
    <cellStyle name="Berechnung 2 11" xfId="22955" hidden="1"/>
    <cellStyle name="Berechnung 2 11" xfId="22990" hidden="1"/>
    <cellStyle name="Berechnung 2 11" xfId="20703" hidden="1"/>
    <cellStyle name="Berechnung 2 11" xfId="23032" hidden="1"/>
    <cellStyle name="Berechnung 2 11" xfId="23075" hidden="1"/>
    <cellStyle name="Berechnung 2 11" xfId="23095" hidden="1"/>
    <cellStyle name="Berechnung 2 11" xfId="23130" hidden="1"/>
    <cellStyle name="Berechnung 2 11" xfId="23209" hidden="1"/>
    <cellStyle name="Berechnung 2 11" xfId="23399" hidden="1"/>
    <cellStyle name="Berechnung 2 11" xfId="23442" hidden="1"/>
    <cellStyle name="Berechnung 2 11" xfId="23462" hidden="1"/>
    <cellStyle name="Berechnung 2 11" xfId="23497" hidden="1"/>
    <cellStyle name="Berechnung 2 11" xfId="23337" hidden="1"/>
    <cellStyle name="Berechnung 2 11" xfId="23548" hidden="1"/>
    <cellStyle name="Berechnung 2 11" xfId="23591" hidden="1"/>
    <cellStyle name="Berechnung 2 11" xfId="23611" hidden="1"/>
    <cellStyle name="Berechnung 2 11" xfId="23646" hidden="1"/>
    <cellStyle name="Berechnung 2 11" xfId="23368" hidden="1"/>
    <cellStyle name="Berechnung 2 11" xfId="23691" hidden="1"/>
    <cellStyle name="Berechnung 2 11" xfId="23734" hidden="1"/>
    <cellStyle name="Berechnung 2 11" xfId="23754" hidden="1"/>
    <cellStyle name="Berechnung 2 11" xfId="23789" hidden="1"/>
    <cellStyle name="Berechnung 2 11" xfId="23831" hidden="1"/>
    <cellStyle name="Berechnung 2 11" xfId="23909" hidden="1"/>
    <cellStyle name="Berechnung 2 11" xfId="23952" hidden="1"/>
    <cellStyle name="Berechnung 2 11" xfId="23972" hidden="1"/>
    <cellStyle name="Berechnung 2 11" xfId="24007" hidden="1"/>
    <cellStyle name="Berechnung 2 11" xfId="24063" hidden="1"/>
    <cellStyle name="Berechnung 2 11" xfId="24201" hidden="1"/>
    <cellStyle name="Berechnung 2 11" xfId="24244" hidden="1"/>
    <cellStyle name="Berechnung 2 11" xfId="24264" hidden="1"/>
    <cellStyle name="Berechnung 2 11" xfId="24299" hidden="1"/>
    <cellStyle name="Berechnung 2 11" xfId="24162" hidden="1"/>
    <cellStyle name="Berechnung 2 11" xfId="24343" hidden="1"/>
    <cellStyle name="Berechnung 2 11" xfId="24386" hidden="1"/>
    <cellStyle name="Berechnung 2 11" xfId="24406" hidden="1"/>
    <cellStyle name="Berechnung 2 11" xfId="24441" hidden="1"/>
    <cellStyle name="Berechnung 2 11" xfId="20908" hidden="1"/>
    <cellStyle name="Berechnung 2 11" xfId="24483" hidden="1"/>
    <cellStyle name="Berechnung 2 11" xfId="24526" hidden="1"/>
    <cellStyle name="Berechnung 2 11" xfId="24546" hidden="1"/>
    <cellStyle name="Berechnung 2 11" xfId="24581" hidden="1"/>
    <cellStyle name="Berechnung 2 11" xfId="24656" hidden="1"/>
    <cellStyle name="Berechnung 2 11" xfId="24846" hidden="1"/>
    <cellStyle name="Berechnung 2 11" xfId="24889" hidden="1"/>
    <cellStyle name="Berechnung 2 11" xfId="24909" hidden="1"/>
    <cellStyle name="Berechnung 2 11" xfId="24944" hidden="1"/>
    <cellStyle name="Berechnung 2 11" xfId="24784" hidden="1"/>
    <cellStyle name="Berechnung 2 11" xfId="24993" hidden="1"/>
    <cellStyle name="Berechnung 2 11" xfId="25036" hidden="1"/>
    <cellStyle name="Berechnung 2 11" xfId="25056" hidden="1"/>
    <cellStyle name="Berechnung 2 11" xfId="25091" hidden="1"/>
    <cellStyle name="Berechnung 2 11" xfId="24815" hidden="1"/>
    <cellStyle name="Berechnung 2 11" xfId="25134" hidden="1"/>
    <cellStyle name="Berechnung 2 11" xfId="25177" hidden="1"/>
    <cellStyle name="Berechnung 2 11" xfId="25197" hidden="1"/>
    <cellStyle name="Berechnung 2 11" xfId="25232" hidden="1"/>
    <cellStyle name="Berechnung 2 11" xfId="25273" hidden="1"/>
    <cellStyle name="Berechnung 2 11" xfId="25351" hidden="1"/>
    <cellStyle name="Berechnung 2 11" xfId="25394" hidden="1"/>
    <cellStyle name="Berechnung 2 11" xfId="25414" hidden="1"/>
    <cellStyle name="Berechnung 2 11" xfId="25449" hidden="1"/>
    <cellStyle name="Berechnung 2 11" xfId="25505" hidden="1"/>
    <cellStyle name="Berechnung 2 11" xfId="25643" hidden="1"/>
    <cellStyle name="Berechnung 2 11" xfId="25686" hidden="1"/>
    <cellStyle name="Berechnung 2 11" xfId="25706" hidden="1"/>
    <cellStyle name="Berechnung 2 11" xfId="25741" hidden="1"/>
    <cellStyle name="Berechnung 2 11" xfId="25604" hidden="1"/>
    <cellStyle name="Berechnung 2 11" xfId="25785" hidden="1"/>
    <cellStyle name="Berechnung 2 11" xfId="25828" hidden="1"/>
    <cellStyle name="Berechnung 2 11" xfId="25848" hidden="1"/>
    <cellStyle name="Berechnung 2 11" xfId="25883" hidden="1"/>
    <cellStyle name="Berechnung 2 11" xfId="25926" hidden="1"/>
    <cellStyle name="Berechnung 2 11" xfId="26078" hidden="1"/>
    <cellStyle name="Berechnung 2 11" xfId="26121" hidden="1"/>
    <cellStyle name="Berechnung 2 11" xfId="26141" hidden="1"/>
    <cellStyle name="Berechnung 2 11" xfId="26176" hidden="1"/>
    <cellStyle name="Berechnung 2 11" xfId="26252" hidden="1"/>
    <cellStyle name="Berechnung 2 11" xfId="26442" hidden="1"/>
    <cellStyle name="Berechnung 2 11" xfId="26485" hidden="1"/>
    <cellStyle name="Berechnung 2 11" xfId="26505" hidden="1"/>
    <cellStyle name="Berechnung 2 11" xfId="26540" hidden="1"/>
    <cellStyle name="Berechnung 2 11" xfId="26380" hidden="1"/>
    <cellStyle name="Berechnung 2 11" xfId="26589" hidden="1"/>
    <cellStyle name="Berechnung 2 11" xfId="26632" hidden="1"/>
    <cellStyle name="Berechnung 2 11" xfId="26652" hidden="1"/>
    <cellStyle name="Berechnung 2 11" xfId="26687" hidden="1"/>
    <cellStyle name="Berechnung 2 11" xfId="26411" hidden="1"/>
    <cellStyle name="Berechnung 2 11" xfId="26730" hidden="1"/>
    <cellStyle name="Berechnung 2 11" xfId="26773" hidden="1"/>
    <cellStyle name="Berechnung 2 11" xfId="26793" hidden="1"/>
    <cellStyle name="Berechnung 2 11" xfId="26828" hidden="1"/>
    <cellStyle name="Berechnung 2 11" xfId="26869" hidden="1"/>
    <cellStyle name="Berechnung 2 11" xfId="26947" hidden="1"/>
    <cellStyle name="Berechnung 2 11" xfId="26990" hidden="1"/>
    <cellStyle name="Berechnung 2 11" xfId="27010" hidden="1"/>
    <cellStyle name="Berechnung 2 11" xfId="27045" hidden="1"/>
    <cellStyle name="Berechnung 2 11" xfId="27101" hidden="1"/>
    <cellStyle name="Berechnung 2 11" xfId="27239" hidden="1"/>
    <cellStyle name="Berechnung 2 11" xfId="27282" hidden="1"/>
    <cellStyle name="Berechnung 2 11" xfId="27302" hidden="1"/>
    <cellStyle name="Berechnung 2 11" xfId="27337" hidden="1"/>
    <cellStyle name="Berechnung 2 11" xfId="27200" hidden="1"/>
    <cellStyle name="Berechnung 2 11" xfId="27381" hidden="1"/>
    <cellStyle name="Berechnung 2 11" xfId="27424" hidden="1"/>
    <cellStyle name="Berechnung 2 11" xfId="27444" hidden="1"/>
    <cellStyle name="Berechnung 2 11" xfId="27479" hidden="1"/>
    <cellStyle name="Berechnung 2 11" xfId="26052" hidden="1"/>
    <cellStyle name="Berechnung 2 11" xfId="27521" hidden="1"/>
    <cellStyle name="Berechnung 2 11" xfId="27564" hidden="1"/>
    <cellStyle name="Berechnung 2 11" xfId="27584" hidden="1"/>
    <cellStyle name="Berechnung 2 11" xfId="27619" hidden="1"/>
    <cellStyle name="Berechnung 2 11" xfId="27694" hidden="1"/>
    <cellStyle name="Berechnung 2 11" xfId="27884" hidden="1"/>
    <cellStyle name="Berechnung 2 11" xfId="27927" hidden="1"/>
    <cellStyle name="Berechnung 2 11" xfId="27947" hidden="1"/>
    <cellStyle name="Berechnung 2 11" xfId="27982" hidden="1"/>
    <cellStyle name="Berechnung 2 11" xfId="27822" hidden="1"/>
    <cellStyle name="Berechnung 2 11" xfId="28031" hidden="1"/>
    <cellStyle name="Berechnung 2 11" xfId="28074" hidden="1"/>
    <cellStyle name="Berechnung 2 11" xfId="28094" hidden="1"/>
    <cellStyle name="Berechnung 2 11" xfId="28129" hidden="1"/>
    <cellStyle name="Berechnung 2 11" xfId="27853" hidden="1"/>
    <cellStyle name="Berechnung 2 11" xfId="28172" hidden="1"/>
    <cellStyle name="Berechnung 2 11" xfId="28215" hidden="1"/>
    <cellStyle name="Berechnung 2 11" xfId="28235" hidden="1"/>
    <cellStyle name="Berechnung 2 11" xfId="28270" hidden="1"/>
    <cellStyle name="Berechnung 2 11" xfId="28311" hidden="1"/>
    <cellStyle name="Berechnung 2 11" xfId="28389" hidden="1"/>
    <cellStyle name="Berechnung 2 11" xfId="28432" hidden="1"/>
    <cellStyle name="Berechnung 2 11" xfId="28452" hidden="1"/>
    <cellStyle name="Berechnung 2 11" xfId="28487" hidden="1"/>
    <cellStyle name="Berechnung 2 11" xfId="28543" hidden="1"/>
    <cellStyle name="Berechnung 2 11" xfId="28681" hidden="1"/>
    <cellStyle name="Berechnung 2 11" xfId="28724" hidden="1"/>
    <cellStyle name="Berechnung 2 11" xfId="28744" hidden="1"/>
    <cellStyle name="Berechnung 2 11" xfId="28779" hidden="1"/>
    <cellStyle name="Berechnung 2 11" xfId="28642" hidden="1"/>
    <cellStyle name="Berechnung 2 11" xfId="28823" hidden="1"/>
    <cellStyle name="Berechnung 2 11" xfId="28866" hidden="1"/>
    <cellStyle name="Berechnung 2 11" xfId="28886" hidden="1"/>
    <cellStyle name="Berechnung 2 11" xfId="28921" hidden="1"/>
    <cellStyle name="Berechnung 2 11" xfId="28963" hidden="1"/>
    <cellStyle name="Berechnung 2 11" xfId="29041" hidden="1"/>
    <cellStyle name="Berechnung 2 11" xfId="29084" hidden="1"/>
    <cellStyle name="Berechnung 2 11" xfId="29104" hidden="1"/>
    <cellStyle name="Berechnung 2 11" xfId="29139" hidden="1"/>
    <cellStyle name="Berechnung 2 11" xfId="29214" hidden="1"/>
    <cellStyle name="Berechnung 2 11" xfId="29404" hidden="1"/>
    <cellStyle name="Berechnung 2 11" xfId="29447" hidden="1"/>
    <cellStyle name="Berechnung 2 11" xfId="29467" hidden="1"/>
    <cellStyle name="Berechnung 2 11" xfId="29502" hidden="1"/>
    <cellStyle name="Berechnung 2 11" xfId="29342" hidden="1"/>
    <cellStyle name="Berechnung 2 11" xfId="29551" hidden="1"/>
    <cellStyle name="Berechnung 2 11" xfId="29594" hidden="1"/>
    <cellStyle name="Berechnung 2 11" xfId="29614" hidden="1"/>
    <cellStyle name="Berechnung 2 11" xfId="29649" hidden="1"/>
    <cellStyle name="Berechnung 2 11" xfId="29373" hidden="1"/>
    <cellStyle name="Berechnung 2 11" xfId="29692" hidden="1"/>
    <cellStyle name="Berechnung 2 11" xfId="29735" hidden="1"/>
    <cellStyle name="Berechnung 2 11" xfId="29755" hidden="1"/>
    <cellStyle name="Berechnung 2 11" xfId="29790" hidden="1"/>
    <cellStyle name="Berechnung 2 11" xfId="29831" hidden="1"/>
    <cellStyle name="Berechnung 2 11" xfId="29909" hidden="1"/>
    <cellStyle name="Berechnung 2 11" xfId="29952" hidden="1"/>
    <cellStyle name="Berechnung 2 11" xfId="29972" hidden="1"/>
    <cellStyle name="Berechnung 2 11" xfId="30007" hidden="1"/>
    <cellStyle name="Berechnung 2 11" xfId="30063" hidden="1"/>
    <cellStyle name="Berechnung 2 11" xfId="30201" hidden="1"/>
    <cellStyle name="Berechnung 2 11" xfId="30244" hidden="1"/>
    <cellStyle name="Berechnung 2 11" xfId="30264" hidden="1"/>
    <cellStyle name="Berechnung 2 11" xfId="30299" hidden="1"/>
    <cellStyle name="Berechnung 2 11" xfId="30162" hidden="1"/>
    <cellStyle name="Berechnung 2 11" xfId="30343" hidden="1"/>
    <cellStyle name="Berechnung 2 11" xfId="30386" hidden="1"/>
    <cellStyle name="Berechnung 2 11" xfId="30406" hidden="1"/>
    <cellStyle name="Berechnung 2 11" xfId="30441" hidden="1"/>
    <cellStyle name="Berechnung 2 11" xfId="30482" hidden="1"/>
    <cellStyle name="Berechnung 2 11" xfId="30560" hidden="1"/>
    <cellStyle name="Berechnung 2 11" xfId="30603" hidden="1"/>
    <cellStyle name="Berechnung 2 11" xfId="30623" hidden="1"/>
    <cellStyle name="Berechnung 2 11" xfId="30658" hidden="1"/>
    <cellStyle name="Berechnung 2 11" xfId="30724" hidden="1"/>
    <cellStyle name="Berechnung 2 11" xfId="30951" hidden="1"/>
    <cellStyle name="Berechnung 2 11" xfId="30994" hidden="1"/>
    <cellStyle name="Berechnung 2 11" xfId="31014" hidden="1"/>
    <cellStyle name="Berechnung 2 11" xfId="31049" hidden="1"/>
    <cellStyle name="Berechnung 2 11" xfId="31122" hidden="1"/>
    <cellStyle name="Berechnung 2 11" xfId="31260" hidden="1"/>
    <cellStyle name="Berechnung 2 11" xfId="31303" hidden="1"/>
    <cellStyle name="Berechnung 2 11" xfId="31323" hidden="1"/>
    <cellStyle name="Berechnung 2 11" xfId="31358" hidden="1"/>
    <cellStyle name="Berechnung 2 11" xfId="31221" hidden="1"/>
    <cellStyle name="Berechnung 2 11" xfId="31404" hidden="1"/>
    <cellStyle name="Berechnung 2 11" xfId="31447" hidden="1"/>
    <cellStyle name="Berechnung 2 11" xfId="31467" hidden="1"/>
    <cellStyle name="Berechnung 2 11" xfId="31502" hidden="1"/>
    <cellStyle name="Berechnung 2 11" xfId="30920" hidden="1"/>
    <cellStyle name="Berechnung 2 11" xfId="31561" hidden="1"/>
    <cellStyle name="Berechnung 2 11" xfId="31604" hidden="1"/>
    <cellStyle name="Berechnung 2 11" xfId="31624" hidden="1"/>
    <cellStyle name="Berechnung 2 11" xfId="31659" hidden="1"/>
    <cellStyle name="Berechnung 2 11" xfId="31740" hidden="1"/>
    <cellStyle name="Berechnung 2 11" xfId="31931" hidden="1"/>
    <cellStyle name="Berechnung 2 11" xfId="31974" hidden="1"/>
    <cellStyle name="Berechnung 2 11" xfId="31994" hidden="1"/>
    <cellStyle name="Berechnung 2 11" xfId="32029" hidden="1"/>
    <cellStyle name="Berechnung 2 11" xfId="31868" hidden="1"/>
    <cellStyle name="Berechnung 2 11" xfId="32080" hidden="1"/>
    <cellStyle name="Berechnung 2 11" xfId="32123" hidden="1"/>
    <cellStyle name="Berechnung 2 11" xfId="32143" hidden="1"/>
    <cellStyle name="Berechnung 2 11" xfId="32178" hidden="1"/>
    <cellStyle name="Berechnung 2 11" xfId="31900" hidden="1"/>
    <cellStyle name="Berechnung 2 11" xfId="32223" hidden="1"/>
    <cellStyle name="Berechnung 2 11" xfId="32266" hidden="1"/>
    <cellStyle name="Berechnung 2 11" xfId="32286" hidden="1"/>
    <cellStyle name="Berechnung 2 11" xfId="32321" hidden="1"/>
    <cellStyle name="Berechnung 2 11" xfId="32364" hidden="1"/>
    <cellStyle name="Berechnung 2 11" xfId="32442" hidden="1"/>
    <cellStyle name="Berechnung 2 11" xfId="32485" hidden="1"/>
    <cellStyle name="Berechnung 2 11" xfId="32505" hidden="1"/>
    <cellStyle name="Berechnung 2 11" xfId="32540" hidden="1"/>
    <cellStyle name="Berechnung 2 11" xfId="32596" hidden="1"/>
    <cellStyle name="Berechnung 2 11" xfId="32734" hidden="1"/>
    <cellStyle name="Berechnung 2 11" xfId="32777" hidden="1"/>
    <cellStyle name="Berechnung 2 11" xfId="32797" hidden="1"/>
    <cellStyle name="Berechnung 2 11" xfId="32832" hidden="1"/>
    <cellStyle name="Berechnung 2 11" xfId="32695" hidden="1"/>
    <cellStyle name="Berechnung 2 11" xfId="32876" hidden="1"/>
    <cellStyle name="Berechnung 2 11" xfId="32919" hidden="1"/>
    <cellStyle name="Berechnung 2 11" xfId="32939" hidden="1"/>
    <cellStyle name="Berechnung 2 11" xfId="32974" hidden="1"/>
    <cellStyle name="Berechnung 2 11" xfId="30687" hidden="1"/>
    <cellStyle name="Berechnung 2 11" xfId="33016" hidden="1"/>
    <cellStyle name="Berechnung 2 11" xfId="33059" hidden="1"/>
    <cellStyle name="Berechnung 2 11" xfId="33079" hidden="1"/>
    <cellStyle name="Berechnung 2 11" xfId="33114" hidden="1"/>
    <cellStyle name="Berechnung 2 11" xfId="33192" hidden="1"/>
    <cellStyle name="Berechnung 2 11" xfId="33382" hidden="1"/>
    <cellStyle name="Berechnung 2 11" xfId="33425" hidden="1"/>
    <cellStyle name="Berechnung 2 11" xfId="33445" hidden="1"/>
    <cellStyle name="Berechnung 2 11" xfId="33480" hidden="1"/>
    <cellStyle name="Berechnung 2 11" xfId="33320" hidden="1"/>
    <cellStyle name="Berechnung 2 11" xfId="33531" hidden="1"/>
    <cellStyle name="Berechnung 2 11" xfId="33574" hidden="1"/>
    <cellStyle name="Berechnung 2 11" xfId="33594" hidden="1"/>
    <cellStyle name="Berechnung 2 11" xfId="33629" hidden="1"/>
    <cellStyle name="Berechnung 2 11" xfId="33351" hidden="1"/>
    <cellStyle name="Berechnung 2 11" xfId="33674" hidden="1"/>
    <cellStyle name="Berechnung 2 11" xfId="33717" hidden="1"/>
    <cellStyle name="Berechnung 2 11" xfId="33737" hidden="1"/>
    <cellStyle name="Berechnung 2 11" xfId="33772" hidden="1"/>
    <cellStyle name="Berechnung 2 11" xfId="33814" hidden="1"/>
    <cellStyle name="Berechnung 2 11" xfId="33892" hidden="1"/>
    <cellStyle name="Berechnung 2 11" xfId="33935" hidden="1"/>
    <cellStyle name="Berechnung 2 11" xfId="33955" hidden="1"/>
    <cellStyle name="Berechnung 2 11" xfId="33990" hidden="1"/>
    <cellStyle name="Berechnung 2 11" xfId="34046" hidden="1"/>
    <cellStyle name="Berechnung 2 11" xfId="34184" hidden="1"/>
    <cellStyle name="Berechnung 2 11" xfId="34227" hidden="1"/>
    <cellStyle name="Berechnung 2 11" xfId="34247" hidden="1"/>
    <cellStyle name="Berechnung 2 11" xfId="34282" hidden="1"/>
    <cellStyle name="Berechnung 2 11" xfId="34145" hidden="1"/>
    <cellStyle name="Berechnung 2 11" xfId="34326" hidden="1"/>
    <cellStyle name="Berechnung 2 11" xfId="34369" hidden="1"/>
    <cellStyle name="Berechnung 2 11" xfId="34389" hidden="1"/>
    <cellStyle name="Berechnung 2 11" xfId="34424" hidden="1"/>
    <cellStyle name="Berechnung 2 11" xfId="30892" hidden="1"/>
    <cellStyle name="Berechnung 2 11" xfId="34466" hidden="1"/>
    <cellStyle name="Berechnung 2 11" xfId="34509" hidden="1"/>
    <cellStyle name="Berechnung 2 11" xfId="34529" hidden="1"/>
    <cellStyle name="Berechnung 2 11" xfId="34564" hidden="1"/>
    <cellStyle name="Berechnung 2 11" xfId="34639" hidden="1"/>
    <cellStyle name="Berechnung 2 11" xfId="34829" hidden="1"/>
    <cellStyle name="Berechnung 2 11" xfId="34872" hidden="1"/>
    <cellStyle name="Berechnung 2 11" xfId="34892" hidden="1"/>
    <cellStyle name="Berechnung 2 11" xfId="34927" hidden="1"/>
    <cellStyle name="Berechnung 2 11" xfId="34767" hidden="1"/>
    <cellStyle name="Berechnung 2 11" xfId="34976" hidden="1"/>
    <cellStyle name="Berechnung 2 11" xfId="35019" hidden="1"/>
    <cellStyle name="Berechnung 2 11" xfId="35039" hidden="1"/>
    <cellStyle name="Berechnung 2 11" xfId="35074" hidden="1"/>
    <cellStyle name="Berechnung 2 11" xfId="34798" hidden="1"/>
    <cellStyle name="Berechnung 2 11" xfId="35117" hidden="1"/>
    <cellStyle name="Berechnung 2 11" xfId="35160" hidden="1"/>
    <cellStyle name="Berechnung 2 11" xfId="35180" hidden="1"/>
    <cellStyle name="Berechnung 2 11" xfId="35215" hidden="1"/>
    <cellStyle name="Berechnung 2 11" xfId="35256" hidden="1"/>
    <cellStyle name="Berechnung 2 11" xfId="35334" hidden="1"/>
    <cellStyle name="Berechnung 2 11" xfId="35377" hidden="1"/>
    <cellStyle name="Berechnung 2 11" xfId="35397" hidden="1"/>
    <cellStyle name="Berechnung 2 11" xfId="35432" hidden="1"/>
    <cellStyle name="Berechnung 2 11" xfId="35488" hidden="1"/>
    <cellStyle name="Berechnung 2 11" xfId="35626" hidden="1"/>
    <cellStyle name="Berechnung 2 11" xfId="35669" hidden="1"/>
    <cellStyle name="Berechnung 2 11" xfId="35689" hidden="1"/>
    <cellStyle name="Berechnung 2 11" xfId="35724" hidden="1"/>
    <cellStyle name="Berechnung 2 11" xfId="35587" hidden="1"/>
    <cellStyle name="Berechnung 2 11" xfId="35768" hidden="1"/>
    <cellStyle name="Berechnung 2 11" xfId="35811" hidden="1"/>
    <cellStyle name="Berechnung 2 11" xfId="35831" hidden="1"/>
    <cellStyle name="Berechnung 2 11" xfId="35866" hidden="1"/>
    <cellStyle name="Berechnung 2 11" xfId="35909" hidden="1"/>
    <cellStyle name="Berechnung 2 11" xfId="36061" hidden="1"/>
    <cellStyle name="Berechnung 2 11" xfId="36104" hidden="1"/>
    <cellStyle name="Berechnung 2 11" xfId="36124" hidden="1"/>
    <cellStyle name="Berechnung 2 11" xfId="36159" hidden="1"/>
    <cellStyle name="Berechnung 2 11" xfId="36235" hidden="1"/>
    <cellStyle name="Berechnung 2 11" xfId="36425" hidden="1"/>
    <cellStyle name="Berechnung 2 11" xfId="36468" hidden="1"/>
    <cellStyle name="Berechnung 2 11" xfId="36488" hidden="1"/>
    <cellStyle name="Berechnung 2 11" xfId="36523" hidden="1"/>
    <cellStyle name="Berechnung 2 11" xfId="36363" hidden="1"/>
    <cellStyle name="Berechnung 2 11" xfId="36572" hidden="1"/>
    <cellStyle name="Berechnung 2 11" xfId="36615" hidden="1"/>
    <cellStyle name="Berechnung 2 11" xfId="36635" hidden="1"/>
    <cellStyle name="Berechnung 2 11" xfId="36670" hidden="1"/>
    <cellStyle name="Berechnung 2 11" xfId="36394" hidden="1"/>
    <cellStyle name="Berechnung 2 11" xfId="36713" hidden="1"/>
    <cellStyle name="Berechnung 2 11" xfId="36756" hidden="1"/>
    <cellStyle name="Berechnung 2 11" xfId="36776" hidden="1"/>
    <cellStyle name="Berechnung 2 11" xfId="36811" hidden="1"/>
    <cellStyle name="Berechnung 2 11" xfId="36852" hidden="1"/>
    <cellStyle name="Berechnung 2 11" xfId="36930" hidden="1"/>
    <cellStyle name="Berechnung 2 11" xfId="36973" hidden="1"/>
    <cellStyle name="Berechnung 2 11" xfId="36993" hidden="1"/>
    <cellStyle name="Berechnung 2 11" xfId="37028" hidden="1"/>
    <cellStyle name="Berechnung 2 11" xfId="37084" hidden="1"/>
    <cellStyle name="Berechnung 2 11" xfId="37222" hidden="1"/>
    <cellStyle name="Berechnung 2 11" xfId="37265" hidden="1"/>
    <cellStyle name="Berechnung 2 11" xfId="37285" hidden="1"/>
    <cellStyle name="Berechnung 2 11" xfId="37320" hidden="1"/>
    <cellStyle name="Berechnung 2 11" xfId="37183" hidden="1"/>
    <cellStyle name="Berechnung 2 11" xfId="37364" hidden="1"/>
    <cellStyle name="Berechnung 2 11" xfId="37407" hidden="1"/>
    <cellStyle name="Berechnung 2 11" xfId="37427" hidden="1"/>
    <cellStyle name="Berechnung 2 11" xfId="37462" hidden="1"/>
    <cellStyle name="Berechnung 2 11" xfId="36035" hidden="1"/>
    <cellStyle name="Berechnung 2 11" xfId="37504" hidden="1"/>
    <cellStyle name="Berechnung 2 11" xfId="37547" hidden="1"/>
    <cellStyle name="Berechnung 2 11" xfId="37567" hidden="1"/>
    <cellStyle name="Berechnung 2 11" xfId="37602" hidden="1"/>
    <cellStyle name="Berechnung 2 11" xfId="37677" hidden="1"/>
    <cellStyle name="Berechnung 2 11" xfId="37867" hidden="1"/>
    <cellStyle name="Berechnung 2 11" xfId="37910" hidden="1"/>
    <cellStyle name="Berechnung 2 11" xfId="37930" hidden="1"/>
    <cellStyle name="Berechnung 2 11" xfId="37965" hidden="1"/>
    <cellStyle name="Berechnung 2 11" xfId="37805" hidden="1"/>
    <cellStyle name="Berechnung 2 11" xfId="38014" hidden="1"/>
    <cellStyle name="Berechnung 2 11" xfId="38057" hidden="1"/>
    <cellStyle name="Berechnung 2 11" xfId="38077" hidden="1"/>
    <cellStyle name="Berechnung 2 11" xfId="38112" hidden="1"/>
    <cellStyle name="Berechnung 2 11" xfId="37836" hidden="1"/>
    <cellStyle name="Berechnung 2 11" xfId="38155" hidden="1"/>
    <cellStyle name="Berechnung 2 11" xfId="38198" hidden="1"/>
    <cellStyle name="Berechnung 2 11" xfId="38218" hidden="1"/>
    <cellStyle name="Berechnung 2 11" xfId="38253" hidden="1"/>
    <cellStyle name="Berechnung 2 11" xfId="38294" hidden="1"/>
    <cellStyle name="Berechnung 2 11" xfId="38372" hidden="1"/>
    <cellStyle name="Berechnung 2 11" xfId="38415" hidden="1"/>
    <cellStyle name="Berechnung 2 11" xfId="38435" hidden="1"/>
    <cellStyle name="Berechnung 2 11" xfId="38470" hidden="1"/>
    <cellStyle name="Berechnung 2 11" xfId="38526" hidden="1"/>
    <cellStyle name="Berechnung 2 11" xfId="38664" hidden="1"/>
    <cellStyle name="Berechnung 2 11" xfId="38707" hidden="1"/>
    <cellStyle name="Berechnung 2 11" xfId="38727" hidden="1"/>
    <cellStyle name="Berechnung 2 11" xfId="38762" hidden="1"/>
    <cellStyle name="Berechnung 2 11" xfId="38625" hidden="1"/>
    <cellStyle name="Berechnung 2 11" xfId="38806" hidden="1"/>
    <cellStyle name="Berechnung 2 11" xfId="38849" hidden="1"/>
    <cellStyle name="Berechnung 2 11" xfId="38869" hidden="1"/>
    <cellStyle name="Berechnung 2 11" xfId="38904" hidden="1"/>
    <cellStyle name="Berechnung 2 11" xfId="38949" hidden="1"/>
    <cellStyle name="Berechnung 2 11" xfId="39044" hidden="1"/>
    <cellStyle name="Berechnung 2 11" xfId="39087" hidden="1"/>
    <cellStyle name="Berechnung 2 11" xfId="39107" hidden="1"/>
    <cellStyle name="Berechnung 2 11" xfId="39142" hidden="1"/>
    <cellStyle name="Berechnung 2 11" xfId="39217" hidden="1"/>
    <cellStyle name="Berechnung 2 11" xfId="39407" hidden="1"/>
    <cellStyle name="Berechnung 2 11" xfId="39450" hidden="1"/>
    <cellStyle name="Berechnung 2 11" xfId="39470" hidden="1"/>
    <cellStyle name="Berechnung 2 11" xfId="39505" hidden="1"/>
    <cellStyle name="Berechnung 2 11" xfId="39345" hidden="1"/>
    <cellStyle name="Berechnung 2 11" xfId="39554" hidden="1"/>
    <cellStyle name="Berechnung 2 11" xfId="39597" hidden="1"/>
    <cellStyle name="Berechnung 2 11" xfId="39617" hidden="1"/>
    <cellStyle name="Berechnung 2 11" xfId="39652" hidden="1"/>
    <cellStyle name="Berechnung 2 11" xfId="39376" hidden="1"/>
    <cellStyle name="Berechnung 2 11" xfId="39695" hidden="1"/>
    <cellStyle name="Berechnung 2 11" xfId="39738" hidden="1"/>
    <cellStyle name="Berechnung 2 11" xfId="39758" hidden="1"/>
    <cellStyle name="Berechnung 2 11" xfId="39793" hidden="1"/>
    <cellStyle name="Berechnung 2 11" xfId="39834" hidden="1"/>
    <cellStyle name="Berechnung 2 11" xfId="39912" hidden="1"/>
    <cellStyle name="Berechnung 2 11" xfId="39955" hidden="1"/>
    <cellStyle name="Berechnung 2 11" xfId="39975" hidden="1"/>
    <cellStyle name="Berechnung 2 11" xfId="40010" hidden="1"/>
    <cellStyle name="Berechnung 2 11" xfId="40066" hidden="1"/>
    <cellStyle name="Berechnung 2 11" xfId="40204" hidden="1"/>
    <cellStyle name="Berechnung 2 11" xfId="40247" hidden="1"/>
    <cellStyle name="Berechnung 2 11" xfId="40267" hidden="1"/>
    <cellStyle name="Berechnung 2 11" xfId="40302" hidden="1"/>
    <cellStyle name="Berechnung 2 11" xfId="40165" hidden="1"/>
    <cellStyle name="Berechnung 2 11" xfId="40346" hidden="1"/>
    <cellStyle name="Berechnung 2 11" xfId="40389" hidden="1"/>
    <cellStyle name="Berechnung 2 11" xfId="40409" hidden="1"/>
    <cellStyle name="Berechnung 2 11" xfId="40444" hidden="1"/>
    <cellStyle name="Berechnung 2 11" xfId="40485" hidden="1"/>
    <cellStyle name="Berechnung 2 11" xfId="40563" hidden="1"/>
    <cellStyle name="Berechnung 2 11" xfId="40606" hidden="1"/>
    <cellStyle name="Berechnung 2 11" xfId="40626" hidden="1"/>
    <cellStyle name="Berechnung 2 11" xfId="40661" hidden="1"/>
    <cellStyle name="Berechnung 2 11" xfId="40727" hidden="1"/>
    <cellStyle name="Berechnung 2 11" xfId="40954" hidden="1"/>
    <cellStyle name="Berechnung 2 11" xfId="40997" hidden="1"/>
    <cellStyle name="Berechnung 2 11" xfId="41017" hidden="1"/>
    <cellStyle name="Berechnung 2 11" xfId="41052" hidden="1"/>
    <cellStyle name="Berechnung 2 11" xfId="41125" hidden="1"/>
    <cellStyle name="Berechnung 2 11" xfId="41263" hidden="1"/>
    <cellStyle name="Berechnung 2 11" xfId="41306" hidden="1"/>
    <cellStyle name="Berechnung 2 11" xfId="41326" hidden="1"/>
    <cellStyle name="Berechnung 2 11" xfId="41361" hidden="1"/>
    <cellStyle name="Berechnung 2 11" xfId="41224" hidden="1"/>
    <cellStyle name="Berechnung 2 11" xfId="41407" hidden="1"/>
    <cellStyle name="Berechnung 2 11" xfId="41450" hidden="1"/>
    <cellStyle name="Berechnung 2 11" xfId="41470" hidden="1"/>
    <cellStyle name="Berechnung 2 11" xfId="41505" hidden="1"/>
    <cellStyle name="Berechnung 2 11" xfId="40923" hidden="1"/>
    <cellStyle name="Berechnung 2 11" xfId="41564" hidden="1"/>
    <cellStyle name="Berechnung 2 11" xfId="41607" hidden="1"/>
    <cellStyle name="Berechnung 2 11" xfId="41627" hidden="1"/>
    <cellStyle name="Berechnung 2 11" xfId="41662" hidden="1"/>
    <cellStyle name="Berechnung 2 11" xfId="41743" hidden="1"/>
    <cellStyle name="Berechnung 2 11" xfId="41934" hidden="1"/>
    <cellStyle name="Berechnung 2 11" xfId="41977" hidden="1"/>
    <cellStyle name="Berechnung 2 11" xfId="41997" hidden="1"/>
    <cellStyle name="Berechnung 2 11" xfId="42032" hidden="1"/>
    <cellStyle name="Berechnung 2 11" xfId="41871" hidden="1"/>
    <cellStyle name="Berechnung 2 11" xfId="42083" hidden="1"/>
    <cellStyle name="Berechnung 2 11" xfId="42126" hidden="1"/>
    <cellStyle name="Berechnung 2 11" xfId="42146" hidden="1"/>
    <cellStyle name="Berechnung 2 11" xfId="42181" hidden="1"/>
    <cellStyle name="Berechnung 2 11" xfId="41903" hidden="1"/>
    <cellStyle name="Berechnung 2 11" xfId="42226" hidden="1"/>
    <cellStyle name="Berechnung 2 11" xfId="42269" hidden="1"/>
    <cellStyle name="Berechnung 2 11" xfId="42289" hidden="1"/>
    <cellStyle name="Berechnung 2 11" xfId="42324" hidden="1"/>
    <cellStyle name="Berechnung 2 11" xfId="42367" hidden="1"/>
    <cellStyle name="Berechnung 2 11" xfId="42445" hidden="1"/>
    <cellStyle name="Berechnung 2 11" xfId="42488" hidden="1"/>
    <cellStyle name="Berechnung 2 11" xfId="42508" hidden="1"/>
    <cellStyle name="Berechnung 2 11" xfId="42543" hidden="1"/>
    <cellStyle name="Berechnung 2 11" xfId="42599" hidden="1"/>
    <cellStyle name="Berechnung 2 11" xfId="42737" hidden="1"/>
    <cellStyle name="Berechnung 2 11" xfId="42780" hidden="1"/>
    <cellStyle name="Berechnung 2 11" xfId="42800" hidden="1"/>
    <cellStyle name="Berechnung 2 11" xfId="42835" hidden="1"/>
    <cellStyle name="Berechnung 2 11" xfId="42698" hidden="1"/>
    <cellStyle name="Berechnung 2 11" xfId="42879" hidden="1"/>
    <cellStyle name="Berechnung 2 11" xfId="42922" hidden="1"/>
    <cellStyle name="Berechnung 2 11" xfId="42942" hidden="1"/>
    <cellStyle name="Berechnung 2 11" xfId="42977" hidden="1"/>
    <cellStyle name="Berechnung 2 11" xfId="40690" hidden="1"/>
    <cellStyle name="Berechnung 2 11" xfId="43019" hidden="1"/>
    <cellStyle name="Berechnung 2 11" xfId="43062" hidden="1"/>
    <cellStyle name="Berechnung 2 11" xfId="43082" hidden="1"/>
    <cellStyle name="Berechnung 2 11" xfId="43117" hidden="1"/>
    <cellStyle name="Berechnung 2 11" xfId="43195" hidden="1"/>
    <cellStyle name="Berechnung 2 11" xfId="43385" hidden="1"/>
    <cellStyle name="Berechnung 2 11" xfId="43428" hidden="1"/>
    <cellStyle name="Berechnung 2 11" xfId="43448" hidden="1"/>
    <cellStyle name="Berechnung 2 11" xfId="43483" hidden="1"/>
    <cellStyle name="Berechnung 2 11" xfId="43323" hidden="1"/>
    <cellStyle name="Berechnung 2 11" xfId="43534" hidden="1"/>
    <cellStyle name="Berechnung 2 11" xfId="43577" hidden="1"/>
    <cellStyle name="Berechnung 2 11" xfId="43597" hidden="1"/>
    <cellStyle name="Berechnung 2 11" xfId="43632" hidden="1"/>
    <cellStyle name="Berechnung 2 11" xfId="43354" hidden="1"/>
    <cellStyle name="Berechnung 2 11" xfId="43677" hidden="1"/>
    <cellStyle name="Berechnung 2 11" xfId="43720" hidden="1"/>
    <cellStyle name="Berechnung 2 11" xfId="43740" hidden="1"/>
    <cellStyle name="Berechnung 2 11" xfId="43775" hidden="1"/>
    <cellStyle name="Berechnung 2 11" xfId="43817" hidden="1"/>
    <cellStyle name="Berechnung 2 11" xfId="43895" hidden="1"/>
    <cellStyle name="Berechnung 2 11" xfId="43938" hidden="1"/>
    <cellStyle name="Berechnung 2 11" xfId="43958" hidden="1"/>
    <cellStyle name="Berechnung 2 11" xfId="43993" hidden="1"/>
    <cellStyle name="Berechnung 2 11" xfId="44049" hidden="1"/>
    <cellStyle name="Berechnung 2 11" xfId="44187" hidden="1"/>
    <cellStyle name="Berechnung 2 11" xfId="44230" hidden="1"/>
    <cellStyle name="Berechnung 2 11" xfId="44250" hidden="1"/>
    <cellStyle name="Berechnung 2 11" xfId="44285" hidden="1"/>
    <cellStyle name="Berechnung 2 11" xfId="44148" hidden="1"/>
    <cellStyle name="Berechnung 2 11" xfId="44329" hidden="1"/>
    <cellStyle name="Berechnung 2 11" xfId="44372" hidden="1"/>
    <cellStyle name="Berechnung 2 11" xfId="44392" hidden="1"/>
    <cellStyle name="Berechnung 2 11" xfId="44427" hidden="1"/>
    <cellStyle name="Berechnung 2 11" xfId="40895" hidden="1"/>
    <cellStyle name="Berechnung 2 11" xfId="44469" hidden="1"/>
    <cellStyle name="Berechnung 2 11" xfId="44512" hidden="1"/>
    <cellStyle name="Berechnung 2 11" xfId="44532" hidden="1"/>
    <cellStyle name="Berechnung 2 11" xfId="44567" hidden="1"/>
    <cellStyle name="Berechnung 2 11" xfId="44642" hidden="1"/>
    <cellStyle name="Berechnung 2 11" xfId="44832" hidden="1"/>
    <cellStyle name="Berechnung 2 11" xfId="44875" hidden="1"/>
    <cellStyle name="Berechnung 2 11" xfId="44895" hidden="1"/>
    <cellStyle name="Berechnung 2 11" xfId="44930" hidden="1"/>
    <cellStyle name="Berechnung 2 11" xfId="44770" hidden="1"/>
    <cellStyle name="Berechnung 2 11" xfId="44979" hidden="1"/>
    <cellStyle name="Berechnung 2 11" xfId="45022" hidden="1"/>
    <cellStyle name="Berechnung 2 11" xfId="45042" hidden="1"/>
    <cellStyle name="Berechnung 2 11" xfId="45077" hidden="1"/>
    <cellStyle name="Berechnung 2 11" xfId="44801" hidden="1"/>
    <cellStyle name="Berechnung 2 11" xfId="45120" hidden="1"/>
    <cellStyle name="Berechnung 2 11" xfId="45163" hidden="1"/>
    <cellStyle name="Berechnung 2 11" xfId="45183" hidden="1"/>
    <cellStyle name="Berechnung 2 11" xfId="45218" hidden="1"/>
    <cellStyle name="Berechnung 2 11" xfId="45259" hidden="1"/>
    <cellStyle name="Berechnung 2 11" xfId="45337" hidden="1"/>
    <cellStyle name="Berechnung 2 11" xfId="45380" hidden="1"/>
    <cellStyle name="Berechnung 2 11" xfId="45400" hidden="1"/>
    <cellStyle name="Berechnung 2 11" xfId="45435" hidden="1"/>
    <cellStyle name="Berechnung 2 11" xfId="45491" hidden="1"/>
    <cellStyle name="Berechnung 2 11" xfId="45629" hidden="1"/>
    <cellStyle name="Berechnung 2 11" xfId="45672" hidden="1"/>
    <cellStyle name="Berechnung 2 11" xfId="45692" hidden="1"/>
    <cellStyle name="Berechnung 2 11" xfId="45727" hidden="1"/>
    <cellStyle name="Berechnung 2 11" xfId="45590" hidden="1"/>
    <cellStyle name="Berechnung 2 11" xfId="45771" hidden="1"/>
    <cellStyle name="Berechnung 2 11" xfId="45814" hidden="1"/>
    <cellStyle name="Berechnung 2 11" xfId="45834" hidden="1"/>
    <cellStyle name="Berechnung 2 11" xfId="45869" hidden="1"/>
    <cellStyle name="Berechnung 2 11" xfId="45912" hidden="1"/>
    <cellStyle name="Berechnung 2 11" xfId="46064" hidden="1"/>
    <cellStyle name="Berechnung 2 11" xfId="46107" hidden="1"/>
    <cellStyle name="Berechnung 2 11" xfId="46127" hidden="1"/>
    <cellStyle name="Berechnung 2 11" xfId="46162" hidden="1"/>
    <cellStyle name="Berechnung 2 11" xfId="46238" hidden="1"/>
    <cellStyle name="Berechnung 2 11" xfId="46428" hidden="1"/>
    <cellStyle name="Berechnung 2 11" xfId="46471" hidden="1"/>
    <cellStyle name="Berechnung 2 11" xfId="46491" hidden="1"/>
    <cellStyle name="Berechnung 2 11" xfId="46526" hidden="1"/>
    <cellStyle name="Berechnung 2 11" xfId="46366" hidden="1"/>
    <cellStyle name="Berechnung 2 11" xfId="46575" hidden="1"/>
    <cellStyle name="Berechnung 2 11" xfId="46618" hidden="1"/>
    <cellStyle name="Berechnung 2 11" xfId="46638" hidden="1"/>
    <cellStyle name="Berechnung 2 11" xfId="46673" hidden="1"/>
    <cellStyle name="Berechnung 2 11" xfId="46397" hidden="1"/>
    <cellStyle name="Berechnung 2 11" xfId="46716" hidden="1"/>
    <cellStyle name="Berechnung 2 11" xfId="46759" hidden="1"/>
    <cellStyle name="Berechnung 2 11" xfId="46779" hidden="1"/>
    <cellStyle name="Berechnung 2 11" xfId="46814" hidden="1"/>
    <cellStyle name="Berechnung 2 11" xfId="46855" hidden="1"/>
    <cellStyle name="Berechnung 2 11" xfId="46933" hidden="1"/>
    <cellStyle name="Berechnung 2 11" xfId="46976" hidden="1"/>
    <cellStyle name="Berechnung 2 11" xfId="46996" hidden="1"/>
    <cellStyle name="Berechnung 2 11" xfId="47031" hidden="1"/>
    <cellStyle name="Berechnung 2 11" xfId="47087" hidden="1"/>
    <cellStyle name="Berechnung 2 11" xfId="47225" hidden="1"/>
    <cellStyle name="Berechnung 2 11" xfId="47268" hidden="1"/>
    <cellStyle name="Berechnung 2 11" xfId="47288" hidden="1"/>
    <cellStyle name="Berechnung 2 11" xfId="47323" hidden="1"/>
    <cellStyle name="Berechnung 2 11" xfId="47186" hidden="1"/>
    <cellStyle name="Berechnung 2 11" xfId="47367" hidden="1"/>
    <cellStyle name="Berechnung 2 11" xfId="47410" hidden="1"/>
    <cellStyle name="Berechnung 2 11" xfId="47430" hidden="1"/>
    <cellStyle name="Berechnung 2 11" xfId="47465" hidden="1"/>
    <cellStyle name="Berechnung 2 11" xfId="46038" hidden="1"/>
    <cellStyle name="Berechnung 2 11" xfId="47507" hidden="1"/>
    <cellStyle name="Berechnung 2 11" xfId="47550" hidden="1"/>
    <cellStyle name="Berechnung 2 11" xfId="47570" hidden="1"/>
    <cellStyle name="Berechnung 2 11" xfId="47605" hidden="1"/>
    <cellStyle name="Berechnung 2 11" xfId="47680" hidden="1"/>
    <cellStyle name="Berechnung 2 11" xfId="47870" hidden="1"/>
    <cellStyle name="Berechnung 2 11" xfId="47913" hidden="1"/>
    <cellStyle name="Berechnung 2 11" xfId="47933" hidden="1"/>
    <cellStyle name="Berechnung 2 11" xfId="47968" hidden="1"/>
    <cellStyle name="Berechnung 2 11" xfId="47808" hidden="1"/>
    <cellStyle name="Berechnung 2 11" xfId="48017" hidden="1"/>
    <cellStyle name="Berechnung 2 11" xfId="48060" hidden="1"/>
    <cellStyle name="Berechnung 2 11" xfId="48080" hidden="1"/>
    <cellStyle name="Berechnung 2 11" xfId="48115" hidden="1"/>
    <cellStyle name="Berechnung 2 11" xfId="47839" hidden="1"/>
    <cellStyle name="Berechnung 2 11" xfId="48158" hidden="1"/>
    <cellStyle name="Berechnung 2 11" xfId="48201" hidden="1"/>
    <cellStyle name="Berechnung 2 11" xfId="48221" hidden="1"/>
    <cellStyle name="Berechnung 2 11" xfId="48256" hidden="1"/>
    <cellStyle name="Berechnung 2 11" xfId="48297" hidden="1"/>
    <cellStyle name="Berechnung 2 11" xfId="48375" hidden="1"/>
    <cellStyle name="Berechnung 2 11" xfId="48418" hidden="1"/>
    <cellStyle name="Berechnung 2 11" xfId="48438" hidden="1"/>
    <cellStyle name="Berechnung 2 11" xfId="48473" hidden="1"/>
    <cellStyle name="Berechnung 2 11" xfId="48529" hidden="1"/>
    <cellStyle name="Berechnung 2 11" xfId="48667" hidden="1"/>
    <cellStyle name="Berechnung 2 11" xfId="48710" hidden="1"/>
    <cellStyle name="Berechnung 2 11" xfId="48730" hidden="1"/>
    <cellStyle name="Berechnung 2 11" xfId="48765" hidden="1"/>
    <cellStyle name="Berechnung 2 11" xfId="48628" hidden="1"/>
    <cellStyle name="Berechnung 2 11" xfId="48809" hidden="1"/>
    <cellStyle name="Berechnung 2 11" xfId="48852" hidden="1"/>
    <cellStyle name="Berechnung 2 11" xfId="48872" hidden="1"/>
    <cellStyle name="Berechnung 2 11" xfId="48907" hidden="1"/>
    <cellStyle name="Berechnung 2 11" xfId="48948" hidden="1"/>
    <cellStyle name="Berechnung 2 11" xfId="49026" hidden="1"/>
    <cellStyle name="Berechnung 2 11" xfId="49069" hidden="1"/>
    <cellStyle name="Berechnung 2 11" xfId="49089" hidden="1"/>
    <cellStyle name="Berechnung 2 11" xfId="49124" hidden="1"/>
    <cellStyle name="Berechnung 2 11" xfId="49199" hidden="1"/>
    <cellStyle name="Berechnung 2 11" xfId="49389" hidden="1"/>
    <cellStyle name="Berechnung 2 11" xfId="49432" hidden="1"/>
    <cellStyle name="Berechnung 2 11" xfId="49452" hidden="1"/>
    <cellStyle name="Berechnung 2 11" xfId="49487" hidden="1"/>
    <cellStyle name="Berechnung 2 11" xfId="49327" hidden="1"/>
    <cellStyle name="Berechnung 2 11" xfId="49536" hidden="1"/>
    <cellStyle name="Berechnung 2 11" xfId="49579" hidden="1"/>
    <cellStyle name="Berechnung 2 11" xfId="49599" hidden="1"/>
    <cellStyle name="Berechnung 2 11" xfId="49634" hidden="1"/>
    <cellStyle name="Berechnung 2 11" xfId="49358" hidden="1"/>
    <cellStyle name="Berechnung 2 11" xfId="49677" hidden="1"/>
    <cellStyle name="Berechnung 2 11" xfId="49720" hidden="1"/>
    <cellStyle name="Berechnung 2 11" xfId="49740" hidden="1"/>
    <cellStyle name="Berechnung 2 11" xfId="49775" hidden="1"/>
    <cellStyle name="Berechnung 2 11" xfId="49816" hidden="1"/>
    <cellStyle name="Berechnung 2 11" xfId="49894" hidden="1"/>
    <cellStyle name="Berechnung 2 11" xfId="49937" hidden="1"/>
    <cellStyle name="Berechnung 2 11" xfId="49957" hidden="1"/>
    <cellStyle name="Berechnung 2 11" xfId="49992" hidden="1"/>
    <cellStyle name="Berechnung 2 11" xfId="50048" hidden="1"/>
    <cellStyle name="Berechnung 2 11" xfId="50186" hidden="1"/>
    <cellStyle name="Berechnung 2 11" xfId="50229" hidden="1"/>
    <cellStyle name="Berechnung 2 11" xfId="50249" hidden="1"/>
    <cellStyle name="Berechnung 2 11" xfId="50284" hidden="1"/>
    <cellStyle name="Berechnung 2 11" xfId="50147" hidden="1"/>
    <cellStyle name="Berechnung 2 11" xfId="50328" hidden="1"/>
    <cellStyle name="Berechnung 2 11" xfId="50371" hidden="1"/>
    <cellStyle name="Berechnung 2 11" xfId="50391" hidden="1"/>
    <cellStyle name="Berechnung 2 11" xfId="50426" hidden="1"/>
    <cellStyle name="Berechnung 2 11" xfId="50467" hidden="1"/>
    <cellStyle name="Berechnung 2 11" xfId="50545" hidden="1"/>
    <cellStyle name="Berechnung 2 11" xfId="50588" hidden="1"/>
    <cellStyle name="Berechnung 2 11" xfId="50608" hidden="1"/>
    <cellStyle name="Berechnung 2 11" xfId="50643" hidden="1"/>
    <cellStyle name="Berechnung 2 11" xfId="50709" hidden="1"/>
    <cellStyle name="Berechnung 2 11" xfId="50936" hidden="1"/>
    <cellStyle name="Berechnung 2 11" xfId="50979" hidden="1"/>
    <cellStyle name="Berechnung 2 11" xfId="50999" hidden="1"/>
    <cellStyle name="Berechnung 2 11" xfId="51034" hidden="1"/>
    <cellStyle name="Berechnung 2 11" xfId="51107" hidden="1"/>
    <cellStyle name="Berechnung 2 11" xfId="51245" hidden="1"/>
    <cellStyle name="Berechnung 2 11" xfId="51288" hidden="1"/>
    <cellStyle name="Berechnung 2 11" xfId="51308" hidden="1"/>
    <cellStyle name="Berechnung 2 11" xfId="51343" hidden="1"/>
    <cellStyle name="Berechnung 2 11" xfId="51206" hidden="1"/>
    <cellStyle name="Berechnung 2 11" xfId="51389" hidden="1"/>
    <cellStyle name="Berechnung 2 11" xfId="51432" hidden="1"/>
    <cellStyle name="Berechnung 2 11" xfId="51452" hidden="1"/>
    <cellStyle name="Berechnung 2 11" xfId="51487" hidden="1"/>
    <cellStyle name="Berechnung 2 11" xfId="50905" hidden="1"/>
    <cellStyle name="Berechnung 2 11" xfId="51546" hidden="1"/>
    <cellStyle name="Berechnung 2 11" xfId="51589" hidden="1"/>
    <cellStyle name="Berechnung 2 11" xfId="51609" hidden="1"/>
    <cellStyle name="Berechnung 2 11" xfId="51644" hidden="1"/>
    <cellStyle name="Berechnung 2 11" xfId="51725" hidden="1"/>
    <cellStyle name="Berechnung 2 11" xfId="51916" hidden="1"/>
    <cellStyle name="Berechnung 2 11" xfId="51959" hidden="1"/>
    <cellStyle name="Berechnung 2 11" xfId="51979" hidden="1"/>
    <cellStyle name="Berechnung 2 11" xfId="52014" hidden="1"/>
    <cellStyle name="Berechnung 2 11" xfId="51853" hidden="1"/>
    <cellStyle name="Berechnung 2 11" xfId="52065" hidden="1"/>
    <cellStyle name="Berechnung 2 11" xfId="52108" hidden="1"/>
    <cellStyle name="Berechnung 2 11" xfId="52128" hidden="1"/>
    <cellStyle name="Berechnung 2 11" xfId="52163" hidden="1"/>
    <cellStyle name="Berechnung 2 11" xfId="51885" hidden="1"/>
    <cellStyle name="Berechnung 2 11" xfId="52208" hidden="1"/>
    <cellStyle name="Berechnung 2 11" xfId="52251" hidden="1"/>
    <cellStyle name="Berechnung 2 11" xfId="52271" hidden="1"/>
    <cellStyle name="Berechnung 2 11" xfId="52306" hidden="1"/>
    <cellStyle name="Berechnung 2 11" xfId="52349" hidden="1"/>
    <cellStyle name="Berechnung 2 11" xfId="52427" hidden="1"/>
    <cellStyle name="Berechnung 2 11" xfId="52470" hidden="1"/>
    <cellStyle name="Berechnung 2 11" xfId="52490" hidden="1"/>
    <cellStyle name="Berechnung 2 11" xfId="52525" hidden="1"/>
    <cellStyle name="Berechnung 2 11" xfId="52581" hidden="1"/>
    <cellStyle name="Berechnung 2 11" xfId="52719" hidden="1"/>
    <cellStyle name="Berechnung 2 11" xfId="52762" hidden="1"/>
    <cellStyle name="Berechnung 2 11" xfId="52782" hidden="1"/>
    <cellStyle name="Berechnung 2 11" xfId="52817" hidden="1"/>
    <cellStyle name="Berechnung 2 11" xfId="52680" hidden="1"/>
    <cellStyle name="Berechnung 2 11" xfId="52861" hidden="1"/>
    <cellStyle name="Berechnung 2 11" xfId="52904" hidden="1"/>
    <cellStyle name="Berechnung 2 11" xfId="52924" hidden="1"/>
    <cellStyle name="Berechnung 2 11" xfId="52959" hidden="1"/>
    <cellStyle name="Berechnung 2 11" xfId="50672" hidden="1"/>
    <cellStyle name="Berechnung 2 11" xfId="53001" hidden="1"/>
    <cellStyle name="Berechnung 2 11" xfId="53044" hidden="1"/>
    <cellStyle name="Berechnung 2 11" xfId="53064" hidden="1"/>
    <cellStyle name="Berechnung 2 11" xfId="53099" hidden="1"/>
    <cellStyle name="Berechnung 2 11" xfId="53177" hidden="1"/>
    <cellStyle name="Berechnung 2 11" xfId="53367" hidden="1"/>
    <cellStyle name="Berechnung 2 11" xfId="53410" hidden="1"/>
    <cellStyle name="Berechnung 2 11" xfId="53430" hidden="1"/>
    <cellStyle name="Berechnung 2 11" xfId="53465" hidden="1"/>
    <cellStyle name="Berechnung 2 11" xfId="53305" hidden="1"/>
    <cellStyle name="Berechnung 2 11" xfId="53516" hidden="1"/>
    <cellStyle name="Berechnung 2 11" xfId="53559" hidden="1"/>
    <cellStyle name="Berechnung 2 11" xfId="53579" hidden="1"/>
    <cellStyle name="Berechnung 2 11" xfId="53614" hidden="1"/>
    <cellStyle name="Berechnung 2 11" xfId="53336" hidden="1"/>
    <cellStyle name="Berechnung 2 11" xfId="53659" hidden="1"/>
    <cellStyle name="Berechnung 2 11" xfId="53702" hidden="1"/>
    <cellStyle name="Berechnung 2 11" xfId="53722" hidden="1"/>
    <cellStyle name="Berechnung 2 11" xfId="53757" hidden="1"/>
    <cellStyle name="Berechnung 2 11" xfId="53799" hidden="1"/>
    <cellStyle name="Berechnung 2 11" xfId="53877" hidden="1"/>
    <cellStyle name="Berechnung 2 11" xfId="53920" hidden="1"/>
    <cellStyle name="Berechnung 2 11" xfId="53940" hidden="1"/>
    <cellStyle name="Berechnung 2 11" xfId="53975" hidden="1"/>
    <cellStyle name="Berechnung 2 11" xfId="54031" hidden="1"/>
    <cellStyle name="Berechnung 2 11" xfId="54169" hidden="1"/>
    <cellStyle name="Berechnung 2 11" xfId="54212" hidden="1"/>
    <cellStyle name="Berechnung 2 11" xfId="54232" hidden="1"/>
    <cellStyle name="Berechnung 2 11" xfId="54267" hidden="1"/>
    <cellStyle name="Berechnung 2 11" xfId="54130" hidden="1"/>
    <cellStyle name="Berechnung 2 11" xfId="54311" hidden="1"/>
    <cellStyle name="Berechnung 2 11" xfId="54354" hidden="1"/>
    <cellStyle name="Berechnung 2 11" xfId="54374" hidden="1"/>
    <cellStyle name="Berechnung 2 11" xfId="54409" hidden="1"/>
    <cellStyle name="Berechnung 2 11" xfId="50877" hidden="1"/>
    <cellStyle name="Berechnung 2 11" xfId="54451" hidden="1"/>
    <cellStyle name="Berechnung 2 11" xfId="54494" hidden="1"/>
    <cellStyle name="Berechnung 2 11" xfId="54514" hidden="1"/>
    <cellStyle name="Berechnung 2 11" xfId="54549" hidden="1"/>
    <cellStyle name="Berechnung 2 11" xfId="54624" hidden="1"/>
    <cellStyle name="Berechnung 2 11" xfId="54814" hidden="1"/>
    <cellStyle name="Berechnung 2 11" xfId="54857" hidden="1"/>
    <cellStyle name="Berechnung 2 11" xfId="54877" hidden="1"/>
    <cellStyle name="Berechnung 2 11" xfId="54912" hidden="1"/>
    <cellStyle name="Berechnung 2 11" xfId="54752" hidden="1"/>
    <cellStyle name="Berechnung 2 11" xfId="54961" hidden="1"/>
    <cellStyle name="Berechnung 2 11" xfId="55004" hidden="1"/>
    <cellStyle name="Berechnung 2 11" xfId="55024" hidden="1"/>
    <cellStyle name="Berechnung 2 11" xfId="55059" hidden="1"/>
    <cellStyle name="Berechnung 2 11" xfId="54783" hidden="1"/>
    <cellStyle name="Berechnung 2 11" xfId="55102" hidden="1"/>
    <cellStyle name="Berechnung 2 11" xfId="55145" hidden="1"/>
    <cellStyle name="Berechnung 2 11" xfId="55165" hidden="1"/>
    <cellStyle name="Berechnung 2 11" xfId="55200" hidden="1"/>
    <cellStyle name="Berechnung 2 11" xfId="55241" hidden="1"/>
    <cellStyle name="Berechnung 2 11" xfId="55319" hidden="1"/>
    <cellStyle name="Berechnung 2 11" xfId="55362" hidden="1"/>
    <cellStyle name="Berechnung 2 11" xfId="55382" hidden="1"/>
    <cellStyle name="Berechnung 2 11" xfId="55417" hidden="1"/>
    <cellStyle name="Berechnung 2 11" xfId="55473" hidden="1"/>
    <cellStyle name="Berechnung 2 11" xfId="55611" hidden="1"/>
    <cellStyle name="Berechnung 2 11" xfId="55654" hidden="1"/>
    <cellStyle name="Berechnung 2 11" xfId="55674" hidden="1"/>
    <cellStyle name="Berechnung 2 11" xfId="55709" hidden="1"/>
    <cellStyle name="Berechnung 2 11" xfId="55572" hidden="1"/>
    <cellStyle name="Berechnung 2 11" xfId="55753" hidden="1"/>
    <cellStyle name="Berechnung 2 11" xfId="55796" hidden="1"/>
    <cellStyle name="Berechnung 2 11" xfId="55816" hidden="1"/>
    <cellStyle name="Berechnung 2 11" xfId="55851" hidden="1"/>
    <cellStyle name="Berechnung 2 11" xfId="55894" hidden="1"/>
    <cellStyle name="Berechnung 2 11" xfId="56046" hidden="1"/>
    <cellStyle name="Berechnung 2 11" xfId="56089" hidden="1"/>
    <cellStyle name="Berechnung 2 11" xfId="56109" hidden="1"/>
    <cellStyle name="Berechnung 2 11" xfId="56144" hidden="1"/>
    <cellStyle name="Berechnung 2 11" xfId="56220" hidden="1"/>
    <cellStyle name="Berechnung 2 11" xfId="56410" hidden="1"/>
    <cellStyle name="Berechnung 2 11" xfId="56453" hidden="1"/>
    <cellStyle name="Berechnung 2 11" xfId="56473" hidden="1"/>
    <cellStyle name="Berechnung 2 11" xfId="56508" hidden="1"/>
    <cellStyle name="Berechnung 2 11" xfId="56348" hidden="1"/>
    <cellStyle name="Berechnung 2 11" xfId="56557" hidden="1"/>
    <cellStyle name="Berechnung 2 11" xfId="56600" hidden="1"/>
    <cellStyle name="Berechnung 2 11" xfId="56620" hidden="1"/>
    <cellStyle name="Berechnung 2 11" xfId="56655" hidden="1"/>
    <cellStyle name="Berechnung 2 11" xfId="56379" hidden="1"/>
    <cellStyle name="Berechnung 2 11" xfId="56698" hidden="1"/>
    <cellStyle name="Berechnung 2 11" xfId="56741" hidden="1"/>
    <cellStyle name="Berechnung 2 11" xfId="56761" hidden="1"/>
    <cellStyle name="Berechnung 2 11" xfId="56796" hidden="1"/>
    <cellStyle name="Berechnung 2 11" xfId="56837" hidden="1"/>
    <cellStyle name="Berechnung 2 11" xfId="56915" hidden="1"/>
    <cellStyle name="Berechnung 2 11" xfId="56958" hidden="1"/>
    <cellStyle name="Berechnung 2 11" xfId="56978" hidden="1"/>
    <cellStyle name="Berechnung 2 11" xfId="57013" hidden="1"/>
    <cellStyle name="Berechnung 2 11" xfId="57069" hidden="1"/>
    <cellStyle name="Berechnung 2 11" xfId="57207" hidden="1"/>
    <cellStyle name="Berechnung 2 11" xfId="57250" hidden="1"/>
    <cellStyle name="Berechnung 2 11" xfId="57270" hidden="1"/>
    <cellStyle name="Berechnung 2 11" xfId="57305" hidden="1"/>
    <cellStyle name="Berechnung 2 11" xfId="57168" hidden="1"/>
    <cellStyle name="Berechnung 2 11" xfId="57349" hidden="1"/>
    <cellStyle name="Berechnung 2 11" xfId="57392" hidden="1"/>
    <cellStyle name="Berechnung 2 11" xfId="57412" hidden="1"/>
    <cellStyle name="Berechnung 2 11" xfId="57447" hidden="1"/>
    <cellStyle name="Berechnung 2 11" xfId="56020" hidden="1"/>
    <cellStyle name="Berechnung 2 11" xfId="57489" hidden="1"/>
    <cellStyle name="Berechnung 2 11" xfId="57532" hidden="1"/>
    <cellStyle name="Berechnung 2 11" xfId="57552" hidden="1"/>
    <cellStyle name="Berechnung 2 11" xfId="57587" hidden="1"/>
    <cellStyle name="Berechnung 2 11" xfId="57662" hidden="1"/>
    <cellStyle name="Berechnung 2 11" xfId="57852" hidden="1"/>
    <cellStyle name="Berechnung 2 11" xfId="57895" hidden="1"/>
    <cellStyle name="Berechnung 2 11" xfId="57915" hidden="1"/>
    <cellStyle name="Berechnung 2 11" xfId="57950" hidden="1"/>
    <cellStyle name="Berechnung 2 11" xfId="57790" hidden="1"/>
    <cellStyle name="Berechnung 2 11" xfId="57999" hidden="1"/>
    <cellStyle name="Berechnung 2 11" xfId="58042" hidden="1"/>
    <cellStyle name="Berechnung 2 11" xfId="58062" hidden="1"/>
    <cellStyle name="Berechnung 2 11" xfId="58097" hidden="1"/>
    <cellStyle name="Berechnung 2 11" xfId="57821" hidden="1"/>
    <cellStyle name="Berechnung 2 11" xfId="58140" hidden="1"/>
    <cellStyle name="Berechnung 2 11" xfId="58183" hidden="1"/>
    <cellStyle name="Berechnung 2 11" xfId="58203" hidden="1"/>
    <cellStyle name="Berechnung 2 11" xfId="58238" hidden="1"/>
    <cellStyle name="Berechnung 2 11" xfId="58279" hidden="1"/>
    <cellStyle name="Berechnung 2 11" xfId="58357" hidden="1"/>
    <cellStyle name="Berechnung 2 11" xfId="58400" hidden="1"/>
    <cellStyle name="Berechnung 2 11" xfId="58420" hidden="1"/>
    <cellStyle name="Berechnung 2 11" xfId="58455" hidden="1"/>
    <cellStyle name="Berechnung 2 11" xfId="58511" hidden="1"/>
    <cellStyle name="Berechnung 2 11" xfId="58649" hidden="1"/>
    <cellStyle name="Berechnung 2 11" xfId="58692" hidden="1"/>
    <cellStyle name="Berechnung 2 11" xfId="58712" hidden="1"/>
    <cellStyle name="Berechnung 2 11" xfId="58747" hidden="1"/>
    <cellStyle name="Berechnung 2 11" xfId="58610" hidden="1"/>
    <cellStyle name="Berechnung 2 11" xfId="58791" hidden="1"/>
    <cellStyle name="Berechnung 2 11" xfId="58834" hidden="1"/>
    <cellStyle name="Berechnung 2 11" xfId="58854" hidden="1"/>
    <cellStyle name="Berechnung 2 11" xfId="58889" hidden="1"/>
    <cellStyle name="Berechnung 2 11" xfId="18863"/>
    <cellStyle name="Berechnung 2 12" xfId="149" hidden="1"/>
    <cellStyle name="Berechnung 2 12" xfId="538" hidden="1"/>
    <cellStyle name="Berechnung 2 12" xfId="579" hidden="1"/>
    <cellStyle name="Berechnung 2 12" xfId="601" hidden="1"/>
    <cellStyle name="Berechnung 2 12" xfId="636" hidden="1"/>
    <cellStyle name="Berechnung 2 12" xfId="756" hidden="1"/>
    <cellStyle name="Berechnung 2 12" xfId="946" hidden="1"/>
    <cellStyle name="Berechnung 2 12" xfId="987" hidden="1"/>
    <cellStyle name="Berechnung 2 12" xfId="1009" hidden="1"/>
    <cellStyle name="Berechnung 2 12" xfId="1044" hidden="1"/>
    <cellStyle name="Berechnung 2 12" xfId="882" hidden="1"/>
    <cellStyle name="Berechnung 2 12" xfId="1093" hidden="1"/>
    <cellStyle name="Berechnung 2 12" xfId="1134" hidden="1"/>
    <cellStyle name="Berechnung 2 12" xfId="1156" hidden="1"/>
    <cellStyle name="Berechnung 2 12" xfId="1191" hidden="1"/>
    <cellStyle name="Berechnung 2 12" xfId="718" hidden="1"/>
    <cellStyle name="Berechnung 2 12" xfId="1234" hidden="1"/>
    <cellStyle name="Berechnung 2 12" xfId="1275" hidden="1"/>
    <cellStyle name="Berechnung 2 12" xfId="1297" hidden="1"/>
    <cellStyle name="Berechnung 2 12" xfId="1332" hidden="1"/>
    <cellStyle name="Berechnung 2 12" xfId="1373" hidden="1"/>
    <cellStyle name="Berechnung 2 12" xfId="1451" hidden="1"/>
    <cellStyle name="Berechnung 2 12" xfId="1492" hidden="1"/>
    <cellStyle name="Berechnung 2 12" xfId="1514" hidden="1"/>
    <cellStyle name="Berechnung 2 12" xfId="1549" hidden="1"/>
    <cellStyle name="Berechnung 2 12" xfId="1605" hidden="1"/>
    <cellStyle name="Berechnung 2 12" xfId="1743" hidden="1"/>
    <cellStyle name="Berechnung 2 12" xfId="1784" hidden="1"/>
    <cellStyle name="Berechnung 2 12" xfId="1806" hidden="1"/>
    <cellStyle name="Berechnung 2 12" xfId="1841" hidden="1"/>
    <cellStyle name="Berechnung 2 12" xfId="1702" hidden="1"/>
    <cellStyle name="Berechnung 2 12" xfId="1885" hidden="1"/>
    <cellStyle name="Berechnung 2 12" xfId="1926" hidden="1"/>
    <cellStyle name="Berechnung 2 12" xfId="1948" hidden="1"/>
    <cellStyle name="Berechnung 2 12" xfId="1983" hidden="1"/>
    <cellStyle name="Berechnung 2 12" xfId="2072" hidden="1"/>
    <cellStyle name="Berechnung 2 12" xfId="2416" hidden="1"/>
    <cellStyle name="Berechnung 2 12" xfId="2457" hidden="1"/>
    <cellStyle name="Berechnung 2 12" xfId="2479" hidden="1"/>
    <cellStyle name="Berechnung 2 12" xfId="2514" hidden="1"/>
    <cellStyle name="Berechnung 2 12" xfId="2626" hidden="1"/>
    <cellStyle name="Berechnung 2 12" xfId="2816" hidden="1"/>
    <cellStyle name="Berechnung 2 12" xfId="2857" hidden="1"/>
    <cellStyle name="Berechnung 2 12" xfId="2879" hidden="1"/>
    <cellStyle name="Berechnung 2 12" xfId="2914" hidden="1"/>
    <cellStyle name="Berechnung 2 12" xfId="2752" hidden="1"/>
    <cellStyle name="Berechnung 2 12" xfId="2963" hidden="1"/>
    <cellStyle name="Berechnung 2 12" xfId="3004" hidden="1"/>
    <cellStyle name="Berechnung 2 12" xfId="3026" hidden="1"/>
    <cellStyle name="Berechnung 2 12" xfId="3061" hidden="1"/>
    <cellStyle name="Berechnung 2 12" xfId="2588" hidden="1"/>
    <cellStyle name="Berechnung 2 12" xfId="3104" hidden="1"/>
    <cellStyle name="Berechnung 2 12" xfId="3145" hidden="1"/>
    <cellStyle name="Berechnung 2 12" xfId="3167" hidden="1"/>
    <cellStyle name="Berechnung 2 12" xfId="3202" hidden="1"/>
    <cellStyle name="Berechnung 2 12" xfId="3243" hidden="1"/>
    <cellStyle name="Berechnung 2 12" xfId="3321" hidden="1"/>
    <cellStyle name="Berechnung 2 12" xfId="3362" hidden="1"/>
    <cellStyle name="Berechnung 2 12" xfId="3384" hidden="1"/>
    <cellStyle name="Berechnung 2 12" xfId="3419" hidden="1"/>
    <cellStyle name="Berechnung 2 12" xfId="3475" hidden="1"/>
    <cellStyle name="Berechnung 2 12" xfId="3613" hidden="1"/>
    <cellStyle name="Berechnung 2 12" xfId="3654" hidden="1"/>
    <cellStyle name="Berechnung 2 12" xfId="3676" hidden="1"/>
    <cellStyle name="Berechnung 2 12" xfId="3711" hidden="1"/>
    <cellStyle name="Berechnung 2 12" xfId="3572" hidden="1"/>
    <cellStyle name="Berechnung 2 12" xfId="3755" hidden="1"/>
    <cellStyle name="Berechnung 2 12" xfId="3796" hidden="1"/>
    <cellStyle name="Berechnung 2 12" xfId="3818" hidden="1"/>
    <cellStyle name="Berechnung 2 12" xfId="3853" hidden="1"/>
    <cellStyle name="Berechnung 2 12" xfId="2364" hidden="1"/>
    <cellStyle name="Berechnung 2 12" xfId="3922" hidden="1"/>
    <cellStyle name="Berechnung 2 12" xfId="3963" hidden="1"/>
    <cellStyle name="Berechnung 2 12" xfId="3985" hidden="1"/>
    <cellStyle name="Berechnung 2 12" xfId="4020" hidden="1"/>
    <cellStyle name="Berechnung 2 12" xfId="4132" hidden="1"/>
    <cellStyle name="Berechnung 2 12" xfId="4322" hidden="1"/>
    <cellStyle name="Berechnung 2 12" xfId="4363" hidden="1"/>
    <cellStyle name="Berechnung 2 12" xfId="4385" hidden="1"/>
    <cellStyle name="Berechnung 2 12" xfId="4420" hidden="1"/>
    <cellStyle name="Berechnung 2 12" xfId="4258" hidden="1"/>
    <cellStyle name="Berechnung 2 12" xfId="4469" hidden="1"/>
    <cellStyle name="Berechnung 2 12" xfId="4510" hidden="1"/>
    <cellStyle name="Berechnung 2 12" xfId="4532" hidden="1"/>
    <cellStyle name="Berechnung 2 12" xfId="4567" hidden="1"/>
    <cellStyle name="Berechnung 2 12" xfId="4094" hidden="1"/>
    <cellStyle name="Berechnung 2 12" xfId="4610" hidden="1"/>
    <cellStyle name="Berechnung 2 12" xfId="4651" hidden="1"/>
    <cellStyle name="Berechnung 2 12" xfId="4673" hidden="1"/>
    <cellStyle name="Berechnung 2 12" xfId="4708" hidden="1"/>
    <cellStyle name="Berechnung 2 12" xfId="4749" hidden="1"/>
    <cellStyle name="Berechnung 2 12" xfId="4827" hidden="1"/>
    <cellStyle name="Berechnung 2 12" xfId="4868" hidden="1"/>
    <cellStyle name="Berechnung 2 12" xfId="4890" hidden="1"/>
    <cellStyle name="Berechnung 2 12" xfId="4925" hidden="1"/>
    <cellStyle name="Berechnung 2 12" xfId="4981" hidden="1"/>
    <cellStyle name="Berechnung 2 12" xfId="5119" hidden="1"/>
    <cellStyle name="Berechnung 2 12" xfId="5160" hidden="1"/>
    <cellStyle name="Berechnung 2 12" xfId="5182" hidden="1"/>
    <cellStyle name="Berechnung 2 12" xfId="5217" hidden="1"/>
    <cellStyle name="Berechnung 2 12" xfId="5078" hidden="1"/>
    <cellStyle name="Berechnung 2 12" xfId="5261" hidden="1"/>
    <cellStyle name="Berechnung 2 12" xfId="5302" hidden="1"/>
    <cellStyle name="Berechnung 2 12" xfId="5324" hidden="1"/>
    <cellStyle name="Berechnung 2 12" xfId="5359" hidden="1"/>
    <cellStyle name="Berechnung 2 12" xfId="2017" hidden="1"/>
    <cellStyle name="Berechnung 2 12" xfId="5427" hidden="1"/>
    <cellStyle name="Berechnung 2 12" xfId="5468" hidden="1"/>
    <cellStyle name="Berechnung 2 12" xfId="5490" hidden="1"/>
    <cellStyle name="Berechnung 2 12" xfId="5525" hidden="1"/>
    <cellStyle name="Berechnung 2 12" xfId="5636" hidden="1"/>
    <cellStyle name="Berechnung 2 12" xfId="5826" hidden="1"/>
    <cellStyle name="Berechnung 2 12" xfId="5867" hidden="1"/>
    <cellStyle name="Berechnung 2 12" xfId="5889" hidden="1"/>
    <cellStyle name="Berechnung 2 12" xfId="5924" hidden="1"/>
    <cellStyle name="Berechnung 2 12" xfId="5762" hidden="1"/>
    <cellStyle name="Berechnung 2 12" xfId="5973" hidden="1"/>
    <cellStyle name="Berechnung 2 12" xfId="6014" hidden="1"/>
    <cellStyle name="Berechnung 2 12" xfId="6036" hidden="1"/>
    <cellStyle name="Berechnung 2 12" xfId="6071" hidden="1"/>
    <cellStyle name="Berechnung 2 12" xfId="5598" hidden="1"/>
    <cellStyle name="Berechnung 2 12" xfId="6114" hidden="1"/>
    <cellStyle name="Berechnung 2 12" xfId="6155" hidden="1"/>
    <cellStyle name="Berechnung 2 12" xfId="6177" hidden="1"/>
    <cellStyle name="Berechnung 2 12" xfId="6212" hidden="1"/>
    <cellStyle name="Berechnung 2 12" xfId="6253" hidden="1"/>
    <cellStyle name="Berechnung 2 12" xfId="6331" hidden="1"/>
    <cellStyle name="Berechnung 2 12" xfId="6372" hidden="1"/>
    <cellStyle name="Berechnung 2 12" xfId="6394" hidden="1"/>
    <cellStyle name="Berechnung 2 12" xfId="6429" hidden="1"/>
    <cellStyle name="Berechnung 2 12" xfId="6485" hidden="1"/>
    <cellStyle name="Berechnung 2 12" xfId="6623" hidden="1"/>
    <cellStyle name="Berechnung 2 12" xfId="6664" hidden="1"/>
    <cellStyle name="Berechnung 2 12" xfId="6686" hidden="1"/>
    <cellStyle name="Berechnung 2 12" xfId="6721" hidden="1"/>
    <cellStyle name="Berechnung 2 12" xfId="6582" hidden="1"/>
    <cellStyle name="Berechnung 2 12" xfId="6765" hidden="1"/>
    <cellStyle name="Berechnung 2 12" xfId="6806" hidden="1"/>
    <cellStyle name="Berechnung 2 12" xfId="6828" hidden="1"/>
    <cellStyle name="Berechnung 2 12" xfId="6863" hidden="1"/>
    <cellStyle name="Berechnung 2 12" xfId="2259" hidden="1"/>
    <cellStyle name="Berechnung 2 12" xfId="6929" hidden="1"/>
    <cellStyle name="Berechnung 2 12" xfId="6970" hidden="1"/>
    <cellStyle name="Berechnung 2 12" xfId="6992" hidden="1"/>
    <cellStyle name="Berechnung 2 12" xfId="7027" hidden="1"/>
    <cellStyle name="Berechnung 2 12" xfId="7134" hidden="1"/>
    <cellStyle name="Berechnung 2 12" xfId="7324" hidden="1"/>
    <cellStyle name="Berechnung 2 12" xfId="7365" hidden="1"/>
    <cellStyle name="Berechnung 2 12" xfId="7387" hidden="1"/>
    <cellStyle name="Berechnung 2 12" xfId="7422" hidden="1"/>
    <cellStyle name="Berechnung 2 12" xfId="7260" hidden="1"/>
    <cellStyle name="Berechnung 2 12" xfId="7471" hidden="1"/>
    <cellStyle name="Berechnung 2 12" xfId="7512" hidden="1"/>
    <cellStyle name="Berechnung 2 12" xfId="7534" hidden="1"/>
    <cellStyle name="Berechnung 2 12" xfId="7569" hidden="1"/>
    <cellStyle name="Berechnung 2 12" xfId="7096" hidden="1"/>
    <cellStyle name="Berechnung 2 12" xfId="7612" hidden="1"/>
    <cellStyle name="Berechnung 2 12" xfId="7653" hidden="1"/>
    <cellStyle name="Berechnung 2 12" xfId="7675" hidden="1"/>
    <cellStyle name="Berechnung 2 12" xfId="7710" hidden="1"/>
    <cellStyle name="Berechnung 2 12" xfId="7751" hidden="1"/>
    <cellStyle name="Berechnung 2 12" xfId="7829" hidden="1"/>
    <cellStyle name="Berechnung 2 12" xfId="7870" hidden="1"/>
    <cellStyle name="Berechnung 2 12" xfId="7892" hidden="1"/>
    <cellStyle name="Berechnung 2 12" xfId="7927" hidden="1"/>
    <cellStyle name="Berechnung 2 12" xfId="7983" hidden="1"/>
    <cellStyle name="Berechnung 2 12" xfId="8121" hidden="1"/>
    <cellStyle name="Berechnung 2 12" xfId="8162" hidden="1"/>
    <cellStyle name="Berechnung 2 12" xfId="8184" hidden="1"/>
    <cellStyle name="Berechnung 2 12" xfId="8219" hidden="1"/>
    <cellStyle name="Berechnung 2 12" xfId="8080" hidden="1"/>
    <cellStyle name="Berechnung 2 12" xfId="8263" hidden="1"/>
    <cellStyle name="Berechnung 2 12" xfId="8304" hidden="1"/>
    <cellStyle name="Berechnung 2 12" xfId="8326" hidden="1"/>
    <cellStyle name="Berechnung 2 12" xfId="8361" hidden="1"/>
    <cellStyle name="Berechnung 2 12" xfId="2332" hidden="1"/>
    <cellStyle name="Berechnung 2 12" xfId="8424" hidden="1"/>
    <cellStyle name="Berechnung 2 12" xfId="8465" hidden="1"/>
    <cellStyle name="Berechnung 2 12" xfId="8487" hidden="1"/>
    <cellStyle name="Berechnung 2 12" xfId="8522" hidden="1"/>
    <cellStyle name="Berechnung 2 12" xfId="8627" hidden="1"/>
    <cellStyle name="Berechnung 2 12" xfId="8817" hidden="1"/>
    <cellStyle name="Berechnung 2 12" xfId="8858" hidden="1"/>
    <cellStyle name="Berechnung 2 12" xfId="8880" hidden="1"/>
    <cellStyle name="Berechnung 2 12" xfId="8915" hidden="1"/>
    <cellStyle name="Berechnung 2 12" xfId="8753" hidden="1"/>
    <cellStyle name="Berechnung 2 12" xfId="8964" hidden="1"/>
    <cellStyle name="Berechnung 2 12" xfId="9005" hidden="1"/>
    <cellStyle name="Berechnung 2 12" xfId="9027" hidden="1"/>
    <cellStyle name="Berechnung 2 12" xfId="9062" hidden="1"/>
    <cellStyle name="Berechnung 2 12" xfId="8589" hidden="1"/>
    <cellStyle name="Berechnung 2 12" xfId="9105" hidden="1"/>
    <cellStyle name="Berechnung 2 12" xfId="9146" hidden="1"/>
    <cellStyle name="Berechnung 2 12" xfId="9168" hidden="1"/>
    <cellStyle name="Berechnung 2 12" xfId="9203" hidden="1"/>
    <cellStyle name="Berechnung 2 12" xfId="9244" hidden="1"/>
    <cellStyle name="Berechnung 2 12" xfId="9322" hidden="1"/>
    <cellStyle name="Berechnung 2 12" xfId="9363" hidden="1"/>
    <cellStyle name="Berechnung 2 12" xfId="9385" hidden="1"/>
    <cellStyle name="Berechnung 2 12" xfId="9420" hidden="1"/>
    <cellStyle name="Berechnung 2 12" xfId="9476" hidden="1"/>
    <cellStyle name="Berechnung 2 12" xfId="9614" hidden="1"/>
    <cellStyle name="Berechnung 2 12" xfId="9655" hidden="1"/>
    <cellStyle name="Berechnung 2 12" xfId="9677" hidden="1"/>
    <cellStyle name="Berechnung 2 12" xfId="9712" hidden="1"/>
    <cellStyle name="Berechnung 2 12" xfId="9573" hidden="1"/>
    <cellStyle name="Berechnung 2 12" xfId="9756" hidden="1"/>
    <cellStyle name="Berechnung 2 12" xfId="9797" hidden="1"/>
    <cellStyle name="Berechnung 2 12" xfId="9819" hidden="1"/>
    <cellStyle name="Berechnung 2 12" xfId="9854" hidden="1"/>
    <cellStyle name="Berechnung 2 12" xfId="414" hidden="1"/>
    <cellStyle name="Berechnung 2 12" xfId="9915" hidden="1"/>
    <cellStyle name="Berechnung 2 12" xfId="9956" hidden="1"/>
    <cellStyle name="Berechnung 2 12" xfId="9978" hidden="1"/>
    <cellStyle name="Berechnung 2 12" xfId="10013" hidden="1"/>
    <cellStyle name="Berechnung 2 12" xfId="10113" hidden="1"/>
    <cellStyle name="Berechnung 2 12" xfId="10303" hidden="1"/>
    <cellStyle name="Berechnung 2 12" xfId="10344" hidden="1"/>
    <cellStyle name="Berechnung 2 12" xfId="10366" hidden="1"/>
    <cellStyle name="Berechnung 2 12" xfId="10401" hidden="1"/>
    <cellStyle name="Berechnung 2 12" xfId="10239" hidden="1"/>
    <cellStyle name="Berechnung 2 12" xfId="10450" hidden="1"/>
    <cellStyle name="Berechnung 2 12" xfId="10491" hidden="1"/>
    <cellStyle name="Berechnung 2 12" xfId="10513" hidden="1"/>
    <cellStyle name="Berechnung 2 12" xfId="10548" hidden="1"/>
    <cellStyle name="Berechnung 2 12" xfId="10075" hidden="1"/>
    <cellStyle name="Berechnung 2 12" xfId="10591" hidden="1"/>
    <cellStyle name="Berechnung 2 12" xfId="10632" hidden="1"/>
    <cellStyle name="Berechnung 2 12" xfId="10654" hidden="1"/>
    <cellStyle name="Berechnung 2 12" xfId="10689" hidden="1"/>
    <cellStyle name="Berechnung 2 12" xfId="10730" hidden="1"/>
    <cellStyle name="Berechnung 2 12" xfId="10808" hidden="1"/>
    <cellStyle name="Berechnung 2 12" xfId="10849" hidden="1"/>
    <cellStyle name="Berechnung 2 12" xfId="10871" hidden="1"/>
    <cellStyle name="Berechnung 2 12" xfId="10906" hidden="1"/>
    <cellStyle name="Berechnung 2 12" xfId="10962" hidden="1"/>
    <cellStyle name="Berechnung 2 12" xfId="11100" hidden="1"/>
    <cellStyle name="Berechnung 2 12" xfId="11141" hidden="1"/>
    <cellStyle name="Berechnung 2 12" xfId="11163" hidden="1"/>
    <cellStyle name="Berechnung 2 12" xfId="11198" hidden="1"/>
    <cellStyle name="Berechnung 2 12" xfId="11059" hidden="1"/>
    <cellStyle name="Berechnung 2 12" xfId="11242" hidden="1"/>
    <cellStyle name="Berechnung 2 12" xfId="11283" hidden="1"/>
    <cellStyle name="Berechnung 2 12" xfId="11305" hidden="1"/>
    <cellStyle name="Berechnung 2 12" xfId="11340" hidden="1"/>
    <cellStyle name="Berechnung 2 12" xfId="2282" hidden="1"/>
    <cellStyle name="Berechnung 2 12" xfId="11398" hidden="1"/>
    <cellStyle name="Berechnung 2 12" xfId="11439" hidden="1"/>
    <cellStyle name="Berechnung 2 12" xfId="11461" hidden="1"/>
    <cellStyle name="Berechnung 2 12" xfId="11496" hidden="1"/>
    <cellStyle name="Berechnung 2 12" xfId="11593" hidden="1"/>
    <cellStyle name="Berechnung 2 12" xfId="11783" hidden="1"/>
    <cellStyle name="Berechnung 2 12" xfId="11824" hidden="1"/>
    <cellStyle name="Berechnung 2 12" xfId="11846" hidden="1"/>
    <cellStyle name="Berechnung 2 12" xfId="11881" hidden="1"/>
    <cellStyle name="Berechnung 2 12" xfId="11719" hidden="1"/>
    <cellStyle name="Berechnung 2 12" xfId="11930" hidden="1"/>
    <cellStyle name="Berechnung 2 12" xfId="11971" hidden="1"/>
    <cellStyle name="Berechnung 2 12" xfId="11993" hidden="1"/>
    <cellStyle name="Berechnung 2 12" xfId="12028" hidden="1"/>
    <cellStyle name="Berechnung 2 12" xfId="11555" hidden="1"/>
    <cellStyle name="Berechnung 2 12" xfId="12071" hidden="1"/>
    <cellStyle name="Berechnung 2 12" xfId="12112" hidden="1"/>
    <cellStyle name="Berechnung 2 12" xfId="12134" hidden="1"/>
    <cellStyle name="Berechnung 2 12" xfId="12169" hidden="1"/>
    <cellStyle name="Berechnung 2 12" xfId="12210" hidden="1"/>
    <cellStyle name="Berechnung 2 12" xfId="12288" hidden="1"/>
    <cellStyle name="Berechnung 2 12" xfId="12329" hidden="1"/>
    <cellStyle name="Berechnung 2 12" xfId="12351" hidden="1"/>
    <cellStyle name="Berechnung 2 12" xfId="12386" hidden="1"/>
    <cellStyle name="Berechnung 2 12" xfId="12442" hidden="1"/>
    <cellStyle name="Berechnung 2 12" xfId="12580" hidden="1"/>
    <cellStyle name="Berechnung 2 12" xfId="12621" hidden="1"/>
    <cellStyle name="Berechnung 2 12" xfId="12643" hidden="1"/>
    <cellStyle name="Berechnung 2 12" xfId="12678" hidden="1"/>
    <cellStyle name="Berechnung 2 12" xfId="12539" hidden="1"/>
    <cellStyle name="Berechnung 2 12" xfId="12722" hidden="1"/>
    <cellStyle name="Berechnung 2 12" xfId="12763" hidden="1"/>
    <cellStyle name="Berechnung 2 12" xfId="12785" hidden="1"/>
    <cellStyle name="Berechnung 2 12" xfId="12820" hidden="1"/>
    <cellStyle name="Berechnung 2 12" xfId="2349" hidden="1"/>
    <cellStyle name="Berechnung 2 12" xfId="12877" hidden="1"/>
    <cellStyle name="Berechnung 2 12" xfId="12918" hidden="1"/>
    <cellStyle name="Berechnung 2 12" xfId="12940" hidden="1"/>
    <cellStyle name="Berechnung 2 12" xfId="12975" hidden="1"/>
    <cellStyle name="Berechnung 2 12" xfId="13064" hidden="1"/>
    <cellStyle name="Berechnung 2 12" xfId="13254" hidden="1"/>
    <cellStyle name="Berechnung 2 12" xfId="13295" hidden="1"/>
    <cellStyle name="Berechnung 2 12" xfId="13317" hidden="1"/>
    <cellStyle name="Berechnung 2 12" xfId="13352" hidden="1"/>
    <cellStyle name="Berechnung 2 12" xfId="13190" hidden="1"/>
    <cellStyle name="Berechnung 2 12" xfId="13401" hidden="1"/>
    <cellStyle name="Berechnung 2 12" xfId="13442" hidden="1"/>
    <cellStyle name="Berechnung 2 12" xfId="13464" hidden="1"/>
    <cellStyle name="Berechnung 2 12" xfId="13499" hidden="1"/>
    <cellStyle name="Berechnung 2 12" xfId="13026" hidden="1"/>
    <cellStyle name="Berechnung 2 12" xfId="13542" hidden="1"/>
    <cellStyle name="Berechnung 2 12" xfId="13583" hidden="1"/>
    <cellStyle name="Berechnung 2 12" xfId="13605" hidden="1"/>
    <cellStyle name="Berechnung 2 12" xfId="13640" hidden="1"/>
    <cellStyle name="Berechnung 2 12" xfId="13681" hidden="1"/>
    <cellStyle name="Berechnung 2 12" xfId="13759" hidden="1"/>
    <cellStyle name="Berechnung 2 12" xfId="13800" hidden="1"/>
    <cellStyle name="Berechnung 2 12" xfId="13822" hidden="1"/>
    <cellStyle name="Berechnung 2 12" xfId="13857" hidden="1"/>
    <cellStyle name="Berechnung 2 12" xfId="13913" hidden="1"/>
    <cellStyle name="Berechnung 2 12" xfId="14051" hidden="1"/>
    <cellStyle name="Berechnung 2 12" xfId="14092" hidden="1"/>
    <cellStyle name="Berechnung 2 12" xfId="14114" hidden="1"/>
    <cellStyle name="Berechnung 2 12" xfId="14149" hidden="1"/>
    <cellStyle name="Berechnung 2 12" xfId="14010" hidden="1"/>
    <cellStyle name="Berechnung 2 12" xfId="14193" hidden="1"/>
    <cellStyle name="Berechnung 2 12" xfId="14234" hidden="1"/>
    <cellStyle name="Berechnung 2 12" xfId="14256" hidden="1"/>
    <cellStyle name="Berechnung 2 12" xfId="14291" hidden="1"/>
    <cellStyle name="Berechnung 2 12" xfId="2022" hidden="1"/>
    <cellStyle name="Berechnung 2 12" xfId="14344" hidden="1"/>
    <cellStyle name="Berechnung 2 12" xfId="14385" hidden="1"/>
    <cellStyle name="Berechnung 2 12" xfId="14407" hidden="1"/>
    <cellStyle name="Berechnung 2 12" xfId="14442" hidden="1"/>
    <cellStyle name="Berechnung 2 12" xfId="14526" hidden="1"/>
    <cellStyle name="Berechnung 2 12" xfId="14716" hidden="1"/>
    <cellStyle name="Berechnung 2 12" xfId="14757" hidden="1"/>
    <cellStyle name="Berechnung 2 12" xfId="14779" hidden="1"/>
    <cellStyle name="Berechnung 2 12" xfId="14814" hidden="1"/>
    <cellStyle name="Berechnung 2 12" xfId="14652" hidden="1"/>
    <cellStyle name="Berechnung 2 12" xfId="14863" hidden="1"/>
    <cellStyle name="Berechnung 2 12" xfId="14904" hidden="1"/>
    <cellStyle name="Berechnung 2 12" xfId="14926" hidden="1"/>
    <cellStyle name="Berechnung 2 12" xfId="14961" hidden="1"/>
    <cellStyle name="Berechnung 2 12" xfId="14488" hidden="1"/>
    <cellStyle name="Berechnung 2 12" xfId="15004" hidden="1"/>
    <cellStyle name="Berechnung 2 12" xfId="15045" hidden="1"/>
    <cellStyle name="Berechnung 2 12" xfId="15067" hidden="1"/>
    <cellStyle name="Berechnung 2 12" xfId="15102" hidden="1"/>
    <cellStyle name="Berechnung 2 12" xfId="15143" hidden="1"/>
    <cellStyle name="Berechnung 2 12" xfId="15221" hidden="1"/>
    <cellStyle name="Berechnung 2 12" xfId="15262" hidden="1"/>
    <cellStyle name="Berechnung 2 12" xfId="15284" hidden="1"/>
    <cellStyle name="Berechnung 2 12" xfId="15319" hidden="1"/>
    <cellStyle name="Berechnung 2 12" xfId="15375" hidden="1"/>
    <cellStyle name="Berechnung 2 12" xfId="15513" hidden="1"/>
    <cellStyle name="Berechnung 2 12" xfId="15554" hidden="1"/>
    <cellStyle name="Berechnung 2 12" xfId="15576" hidden="1"/>
    <cellStyle name="Berechnung 2 12" xfId="15611" hidden="1"/>
    <cellStyle name="Berechnung 2 12" xfId="15472" hidden="1"/>
    <cellStyle name="Berechnung 2 12" xfId="15655" hidden="1"/>
    <cellStyle name="Berechnung 2 12" xfId="15696" hidden="1"/>
    <cellStyle name="Berechnung 2 12" xfId="15718" hidden="1"/>
    <cellStyle name="Berechnung 2 12" xfId="15753" hidden="1"/>
    <cellStyle name="Berechnung 2 12" xfId="2255" hidden="1"/>
    <cellStyle name="Berechnung 2 12" xfId="15806" hidden="1"/>
    <cellStyle name="Berechnung 2 12" xfId="15847" hidden="1"/>
    <cellStyle name="Berechnung 2 12" xfId="15869" hidden="1"/>
    <cellStyle name="Berechnung 2 12" xfId="15904" hidden="1"/>
    <cellStyle name="Berechnung 2 12" xfId="15982" hidden="1"/>
    <cellStyle name="Berechnung 2 12" xfId="16172" hidden="1"/>
    <cellStyle name="Berechnung 2 12" xfId="16213" hidden="1"/>
    <cellStyle name="Berechnung 2 12" xfId="16235" hidden="1"/>
    <cellStyle name="Berechnung 2 12" xfId="16270" hidden="1"/>
    <cellStyle name="Berechnung 2 12" xfId="16108" hidden="1"/>
    <cellStyle name="Berechnung 2 12" xfId="16319" hidden="1"/>
    <cellStyle name="Berechnung 2 12" xfId="16360" hidden="1"/>
    <cellStyle name="Berechnung 2 12" xfId="16382" hidden="1"/>
    <cellStyle name="Berechnung 2 12" xfId="16417" hidden="1"/>
    <cellStyle name="Berechnung 2 12" xfId="15944" hidden="1"/>
    <cellStyle name="Berechnung 2 12" xfId="16460" hidden="1"/>
    <cellStyle name="Berechnung 2 12" xfId="16501" hidden="1"/>
    <cellStyle name="Berechnung 2 12" xfId="16523" hidden="1"/>
    <cellStyle name="Berechnung 2 12" xfId="16558" hidden="1"/>
    <cellStyle name="Berechnung 2 12" xfId="16599" hidden="1"/>
    <cellStyle name="Berechnung 2 12" xfId="16677" hidden="1"/>
    <cellStyle name="Berechnung 2 12" xfId="16718" hidden="1"/>
    <cellStyle name="Berechnung 2 12" xfId="16740" hidden="1"/>
    <cellStyle name="Berechnung 2 12" xfId="16775" hidden="1"/>
    <cellStyle name="Berechnung 2 12" xfId="16831" hidden="1"/>
    <cellStyle name="Berechnung 2 12" xfId="16969" hidden="1"/>
    <cellStyle name="Berechnung 2 12" xfId="17010" hidden="1"/>
    <cellStyle name="Berechnung 2 12" xfId="17032" hidden="1"/>
    <cellStyle name="Berechnung 2 12" xfId="17067" hidden="1"/>
    <cellStyle name="Berechnung 2 12" xfId="16928" hidden="1"/>
    <cellStyle name="Berechnung 2 12" xfId="17111" hidden="1"/>
    <cellStyle name="Berechnung 2 12" xfId="17152" hidden="1"/>
    <cellStyle name="Berechnung 2 12" xfId="17174" hidden="1"/>
    <cellStyle name="Berechnung 2 12" xfId="17209" hidden="1"/>
    <cellStyle name="Berechnung 2 12" xfId="2333" hidden="1"/>
    <cellStyle name="Berechnung 2 12" xfId="17251" hidden="1"/>
    <cellStyle name="Berechnung 2 12" xfId="17292" hidden="1"/>
    <cellStyle name="Berechnung 2 12" xfId="17314" hidden="1"/>
    <cellStyle name="Berechnung 2 12" xfId="17349" hidden="1"/>
    <cellStyle name="Berechnung 2 12" xfId="17424" hidden="1"/>
    <cellStyle name="Berechnung 2 12" xfId="17614" hidden="1"/>
    <cellStyle name="Berechnung 2 12" xfId="17655" hidden="1"/>
    <cellStyle name="Berechnung 2 12" xfId="17677" hidden="1"/>
    <cellStyle name="Berechnung 2 12" xfId="17712" hidden="1"/>
    <cellStyle name="Berechnung 2 12" xfId="17550" hidden="1"/>
    <cellStyle name="Berechnung 2 12" xfId="17761" hidden="1"/>
    <cellStyle name="Berechnung 2 12" xfId="17802" hidden="1"/>
    <cellStyle name="Berechnung 2 12" xfId="17824" hidden="1"/>
    <cellStyle name="Berechnung 2 12" xfId="17859" hidden="1"/>
    <cellStyle name="Berechnung 2 12" xfId="17386" hidden="1"/>
    <cellStyle name="Berechnung 2 12" xfId="17902" hidden="1"/>
    <cellStyle name="Berechnung 2 12" xfId="17943" hidden="1"/>
    <cellStyle name="Berechnung 2 12" xfId="17965" hidden="1"/>
    <cellStyle name="Berechnung 2 12" xfId="18000" hidden="1"/>
    <cellStyle name="Berechnung 2 12" xfId="18041" hidden="1"/>
    <cellStyle name="Berechnung 2 12" xfId="18119" hidden="1"/>
    <cellStyle name="Berechnung 2 12" xfId="18160" hidden="1"/>
    <cellStyle name="Berechnung 2 12" xfId="18182" hidden="1"/>
    <cellStyle name="Berechnung 2 12" xfId="18217" hidden="1"/>
    <cellStyle name="Berechnung 2 12" xfId="18273" hidden="1"/>
    <cellStyle name="Berechnung 2 12" xfId="18411" hidden="1"/>
    <cellStyle name="Berechnung 2 12" xfId="18452" hidden="1"/>
    <cellStyle name="Berechnung 2 12" xfId="18474" hidden="1"/>
    <cellStyle name="Berechnung 2 12" xfId="18509" hidden="1"/>
    <cellStyle name="Berechnung 2 12" xfId="18370" hidden="1"/>
    <cellStyle name="Berechnung 2 12" xfId="18553" hidden="1"/>
    <cellStyle name="Berechnung 2 12" xfId="18594" hidden="1"/>
    <cellStyle name="Berechnung 2 12" xfId="18616" hidden="1"/>
    <cellStyle name="Berechnung 2 12" xfId="18651" hidden="1"/>
    <cellStyle name="Berechnung 2 12" xfId="18898" hidden="1"/>
    <cellStyle name="Berechnung 2 12" xfId="19051" hidden="1"/>
    <cellStyle name="Berechnung 2 12" xfId="19092" hidden="1"/>
    <cellStyle name="Berechnung 2 12" xfId="19114" hidden="1"/>
    <cellStyle name="Berechnung 2 12" xfId="19149" hidden="1"/>
    <cellStyle name="Berechnung 2 12" xfId="19231" hidden="1"/>
    <cellStyle name="Berechnung 2 12" xfId="19421" hidden="1"/>
    <cellStyle name="Berechnung 2 12" xfId="19462" hidden="1"/>
    <cellStyle name="Berechnung 2 12" xfId="19484" hidden="1"/>
    <cellStyle name="Berechnung 2 12" xfId="19519" hidden="1"/>
    <cellStyle name="Berechnung 2 12" xfId="19357" hidden="1"/>
    <cellStyle name="Berechnung 2 12" xfId="19568" hidden="1"/>
    <cellStyle name="Berechnung 2 12" xfId="19609" hidden="1"/>
    <cellStyle name="Berechnung 2 12" xfId="19631" hidden="1"/>
    <cellStyle name="Berechnung 2 12" xfId="19666" hidden="1"/>
    <cellStyle name="Berechnung 2 12" xfId="19193" hidden="1"/>
    <cellStyle name="Berechnung 2 12" xfId="19709" hidden="1"/>
    <cellStyle name="Berechnung 2 12" xfId="19750" hidden="1"/>
    <cellStyle name="Berechnung 2 12" xfId="19772" hidden="1"/>
    <cellStyle name="Berechnung 2 12" xfId="19807" hidden="1"/>
    <cellStyle name="Berechnung 2 12" xfId="19848" hidden="1"/>
    <cellStyle name="Berechnung 2 12" xfId="19926" hidden="1"/>
    <cellStyle name="Berechnung 2 12" xfId="19967" hidden="1"/>
    <cellStyle name="Berechnung 2 12" xfId="19989" hidden="1"/>
    <cellStyle name="Berechnung 2 12" xfId="20024" hidden="1"/>
    <cellStyle name="Berechnung 2 12" xfId="20080" hidden="1"/>
    <cellStyle name="Berechnung 2 12" xfId="20218" hidden="1"/>
    <cellStyle name="Berechnung 2 12" xfId="20259" hidden="1"/>
    <cellStyle name="Berechnung 2 12" xfId="20281" hidden="1"/>
    <cellStyle name="Berechnung 2 12" xfId="20316" hidden="1"/>
    <cellStyle name="Berechnung 2 12" xfId="20177" hidden="1"/>
    <cellStyle name="Berechnung 2 12" xfId="20360" hidden="1"/>
    <cellStyle name="Berechnung 2 12" xfId="20401" hidden="1"/>
    <cellStyle name="Berechnung 2 12" xfId="20423" hidden="1"/>
    <cellStyle name="Berechnung 2 12" xfId="20458" hidden="1"/>
    <cellStyle name="Berechnung 2 12" xfId="20499" hidden="1"/>
    <cellStyle name="Berechnung 2 12" xfId="20577" hidden="1"/>
    <cellStyle name="Berechnung 2 12" xfId="20618" hidden="1"/>
    <cellStyle name="Berechnung 2 12" xfId="20640" hidden="1"/>
    <cellStyle name="Berechnung 2 12" xfId="20675" hidden="1"/>
    <cellStyle name="Berechnung 2 12" xfId="20741" hidden="1"/>
    <cellStyle name="Berechnung 2 12" xfId="20968" hidden="1"/>
    <cellStyle name="Berechnung 2 12" xfId="21009" hidden="1"/>
    <cellStyle name="Berechnung 2 12" xfId="21031" hidden="1"/>
    <cellStyle name="Berechnung 2 12" xfId="21066" hidden="1"/>
    <cellStyle name="Berechnung 2 12" xfId="21139" hidden="1"/>
    <cellStyle name="Berechnung 2 12" xfId="21277" hidden="1"/>
    <cellStyle name="Berechnung 2 12" xfId="21318" hidden="1"/>
    <cellStyle name="Berechnung 2 12" xfId="21340" hidden="1"/>
    <cellStyle name="Berechnung 2 12" xfId="21375" hidden="1"/>
    <cellStyle name="Berechnung 2 12" xfId="21236" hidden="1"/>
    <cellStyle name="Berechnung 2 12" xfId="21421" hidden="1"/>
    <cellStyle name="Berechnung 2 12" xfId="21462" hidden="1"/>
    <cellStyle name="Berechnung 2 12" xfId="21484" hidden="1"/>
    <cellStyle name="Berechnung 2 12" xfId="21519" hidden="1"/>
    <cellStyle name="Berechnung 2 12" xfId="20935" hidden="1"/>
    <cellStyle name="Berechnung 2 12" xfId="21578" hidden="1"/>
    <cellStyle name="Berechnung 2 12" xfId="21619" hidden="1"/>
    <cellStyle name="Berechnung 2 12" xfId="21641" hidden="1"/>
    <cellStyle name="Berechnung 2 12" xfId="21676" hidden="1"/>
    <cellStyle name="Berechnung 2 12" xfId="21757" hidden="1"/>
    <cellStyle name="Berechnung 2 12" xfId="21948" hidden="1"/>
    <cellStyle name="Berechnung 2 12" xfId="21989" hidden="1"/>
    <cellStyle name="Berechnung 2 12" xfId="22011" hidden="1"/>
    <cellStyle name="Berechnung 2 12" xfId="22046" hidden="1"/>
    <cellStyle name="Berechnung 2 12" xfId="21883" hidden="1"/>
    <cellStyle name="Berechnung 2 12" xfId="22097" hidden="1"/>
    <cellStyle name="Berechnung 2 12" xfId="22138" hidden="1"/>
    <cellStyle name="Berechnung 2 12" xfId="22160" hidden="1"/>
    <cellStyle name="Berechnung 2 12" xfId="22195" hidden="1"/>
    <cellStyle name="Berechnung 2 12" xfId="21719" hidden="1"/>
    <cellStyle name="Berechnung 2 12" xfId="22240" hidden="1"/>
    <cellStyle name="Berechnung 2 12" xfId="22281" hidden="1"/>
    <cellStyle name="Berechnung 2 12" xfId="22303" hidden="1"/>
    <cellStyle name="Berechnung 2 12" xfId="22338" hidden="1"/>
    <cellStyle name="Berechnung 2 12" xfId="22381" hidden="1"/>
    <cellStyle name="Berechnung 2 12" xfId="22459" hidden="1"/>
    <cellStyle name="Berechnung 2 12" xfId="22500" hidden="1"/>
    <cellStyle name="Berechnung 2 12" xfId="22522" hidden="1"/>
    <cellStyle name="Berechnung 2 12" xfId="22557" hidden="1"/>
    <cellStyle name="Berechnung 2 12" xfId="22613" hidden="1"/>
    <cellStyle name="Berechnung 2 12" xfId="22751" hidden="1"/>
    <cellStyle name="Berechnung 2 12" xfId="22792" hidden="1"/>
    <cellStyle name="Berechnung 2 12" xfId="22814" hidden="1"/>
    <cellStyle name="Berechnung 2 12" xfId="22849" hidden="1"/>
    <cellStyle name="Berechnung 2 12" xfId="22710" hidden="1"/>
    <cellStyle name="Berechnung 2 12" xfId="22893" hidden="1"/>
    <cellStyle name="Berechnung 2 12" xfId="22934" hidden="1"/>
    <cellStyle name="Berechnung 2 12" xfId="22956" hidden="1"/>
    <cellStyle name="Berechnung 2 12" xfId="22991" hidden="1"/>
    <cellStyle name="Berechnung 2 12" xfId="20716" hidden="1"/>
    <cellStyle name="Berechnung 2 12" xfId="23033" hidden="1"/>
    <cellStyle name="Berechnung 2 12" xfId="23074" hidden="1"/>
    <cellStyle name="Berechnung 2 12" xfId="23096" hidden="1"/>
    <cellStyle name="Berechnung 2 12" xfId="23131" hidden="1"/>
    <cellStyle name="Berechnung 2 12" xfId="23210" hidden="1"/>
    <cellStyle name="Berechnung 2 12" xfId="23400" hidden="1"/>
    <cellStyle name="Berechnung 2 12" xfId="23441" hidden="1"/>
    <cellStyle name="Berechnung 2 12" xfId="23463" hidden="1"/>
    <cellStyle name="Berechnung 2 12" xfId="23498" hidden="1"/>
    <cellStyle name="Berechnung 2 12" xfId="23336" hidden="1"/>
    <cellStyle name="Berechnung 2 12" xfId="23549" hidden="1"/>
    <cellStyle name="Berechnung 2 12" xfId="23590" hidden="1"/>
    <cellStyle name="Berechnung 2 12" xfId="23612" hidden="1"/>
    <cellStyle name="Berechnung 2 12" xfId="23647" hidden="1"/>
    <cellStyle name="Berechnung 2 12" xfId="23172" hidden="1"/>
    <cellStyle name="Berechnung 2 12" xfId="23692" hidden="1"/>
    <cellStyle name="Berechnung 2 12" xfId="23733" hidden="1"/>
    <cellStyle name="Berechnung 2 12" xfId="23755" hidden="1"/>
    <cellStyle name="Berechnung 2 12" xfId="23790" hidden="1"/>
    <cellStyle name="Berechnung 2 12" xfId="23832" hidden="1"/>
    <cellStyle name="Berechnung 2 12" xfId="23910" hidden="1"/>
    <cellStyle name="Berechnung 2 12" xfId="23951" hidden="1"/>
    <cellStyle name="Berechnung 2 12" xfId="23973" hidden="1"/>
    <cellStyle name="Berechnung 2 12" xfId="24008" hidden="1"/>
    <cellStyle name="Berechnung 2 12" xfId="24064" hidden="1"/>
    <cellStyle name="Berechnung 2 12" xfId="24202" hidden="1"/>
    <cellStyle name="Berechnung 2 12" xfId="24243" hidden="1"/>
    <cellStyle name="Berechnung 2 12" xfId="24265" hidden="1"/>
    <cellStyle name="Berechnung 2 12" xfId="24300" hidden="1"/>
    <cellStyle name="Berechnung 2 12" xfId="24161" hidden="1"/>
    <cellStyle name="Berechnung 2 12" xfId="24344" hidden="1"/>
    <cellStyle name="Berechnung 2 12" xfId="24385" hidden="1"/>
    <cellStyle name="Berechnung 2 12" xfId="24407" hidden="1"/>
    <cellStyle name="Berechnung 2 12" xfId="24442" hidden="1"/>
    <cellStyle name="Berechnung 2 12" xfId="20881" hidden="1"/>
    <cellStyle name="Berechnung 2 12" xfId="24484" hidden="1"/>
    <cellStyle name="Berechnung 2 12" xfId="24525" hidden="1"/>
    <cellStyle name="Berechnung 2 12" xfId="24547" hidden="1"/>
    <cellStyle name="Berechnung 2 12" xfId="24582" hidden="1"/>
    <cellStyle name="Berechnung 2 12" xfId="24657" hidden="1"/>
    <cellStyle name="Berechnung 2 12" xfId="24847" hidden="1"/>
    <cellStyle name="Berechnung 2 12" xfId="24888" hidden="1"/>
    <cellStyle name="Berechnung 2 12" xfId="24910" hidden="1"/>
    <cellStyle name="Berechnung 2 12" xfId="24945" hidden="1"/>
    <cellStyle name="Berechnung 2 12" xfId="24783" hidden="1"/>
    <cellStyle name="Berechnung 2 12" xfId="24994" hidden="1"/>
    <cellStyle name="Berechnung 2 12" xfId="25035" hidden="1"/>
    <cellStyle name="Berechnung 2 12" xfId="25057" hidden="1"/>
    <cellStyle name="Berechnung 2 12" xfId="25092" hidden="1"/>
    <cellStyle name="Berechnung 2 12" xfId="24619" hidden="1"/>
    <cellStyle name="Berechnung 2 12" xfId="25135" hidden="1"/>
    <cellStyle name="Berechnung 2 12" xfId="25176" hidden="1"/>
    <cellStyle name="Berechnung 2 12" xfId="25198" hidden="1"/>
    <cellStyle name="Berechnung 2 12" xfId="25233" hidden="1"/>
    <cellStyle name="Berechnung 2 12" xfId="25274" hidden="1"/>
    <cellStyle name="Berechnung 2 12" xfId="25352" hidden="1"/>
    <cellStyle name="Berechnung 2 12" xfId="25393" hidden="1"/>
    <cellStyle name="Berechnung 2 12" xfId="25415" hidden="1"/>
    <cellStyle name="Berechnung 2 12" xfId="25450" hidden="1"/>
    <cellStyle name="Berechnung 2 12" xfId="25506" hidden="1"/>
    <cellStyle name="Berechnung 2 12" xfId="25644" hidden="1"/>
    <cellStyle name="Berechnung 2 12" xfId="25685" hidden="1"/>
    <cellStyle name="Berechnung 2 12" xfId="25707" hidden="1"/>
    <cellStyle name="Berechnung 2 12" xfId="25742" hidden="1"/>
    <cellStyle name="Berechnung 2 12" xfId="25603" hidden="1"/>
    <cellStyle name="Berechnung 2 12" xfId="25786" hidden="1"/>
    <cellStyle name="Berechnung 2 12" xfId="25827" hidden="1"/>
    <cellStyle name="Berechnung 2 12" xfId="25849" hidden="1"/>
    <cellStyle name="Berechnung 2 12" xfId="25884" hidden="1"/>
    <cellStyle name="Berechnung 2 12" xfId="25927" hidden="1"/>
    <cellStyle name="Berechnung 2 12" xfId="26079" hidden="1"/>
    <cellStyle name="Berechnung 2 12" xfId="26120" hidden="1"/>
    <cellStyle name="Berechnung 2 12" xfId="26142" hidden="1"/>
    <cellStyle name="Berechnung 2 12" xfId="26177" hidden="1"/>
    <cellStyle name="Berechnung 2 12" xfId="26253" hidden="1"/>
    <cellStyle name="Berechnung 2 12" xfId="26443" hidden="1"/>
    <cellStyle name="Berechnung 2 12" xfId="26484" hidden="1"/>
    <cellStyle name="Berechnung 2 12" xfId="26506" hidden="1"/>
    <cellStyle name="Berechnung 2 12" xfId="26541" hidden="1"/>
    <cellStyle name="Berechnung 2 12" xfId="26379" hidden="1"/>
    <cellStyle name="Berechnung 2 12" xfId="26590" hidden="1"/>
    <cellStyle name="Berechnung 2 12" xfId="26631" hidden="1"/>
    <cellStyle name="Berechnung 2 12" xfId="26653" hidden="1"/>
    <cellStyle name="Berechnung 2 12" xfId="26688" hidden="1"/>
    <cellStyle name="Berechnung 2 12" xfId="26215" hidden="1"/>
    <cellStyle name="Berechnung 2 12" xfId="26731" hidden="1"/>
    <cellStyle name="Berechnung 2 12" xfId="26772" hidden="1"/>
    <cellStyle name="Berechnung 2 12" xfId="26794" hidden="1"/>
    <cellStyle name="Berechnung 2 12" xfId="26829" hidden="1"/>
    <cellStyle name="Berechnung 2 12" xfId="26870" hidden="1"/>
    <cellStyle name="Berechnung 2 12" xfId="26948" hidden="1"/>
    <cellStyle name="Berechnung 2 12" xfId="26989" hidden="1"/>
    <cellStyle name="Berechnung 2 12" xfId="27011" hidden="1"/>
    <cellStyle name="Berechnung 2 12" xfId="27046" hidden="1"/>
    <cellStyle name="Berechnung 2 12" xfId="27102" hidden="1"/>
    <cellStyle name="Berechnung 2 12" xfId="27240" hidden="1"/>
    <cellStyle name="Berechnung 2 12" xfId="27281" hidden="1"/>
    <cellStyle name="Berechnung 2 12" xfId="27303" hidden="1"/>
    <cellStyle name="Berechnung 2 12" xfId="27338" hidden="1"/>
    <cellStyle name="Berechnung 2 12" xfId="27199" hidden="1"/>
    <cellStyle name="Berechnung 2 12" xfId="27382" hidden="1"/>
    <cellStyle name="Berechnung 2 12" xfId="27423" hidden="1"/>
    <cellStyle name="Berechnung 2 12" xfId="27445" hidden="1"/>
    <cellStyle name="Berechnung 2 12" xfId="27480" hidden="1"/>
    <cellStyle name="Berechnung 2 12" xfId="26051" hidden="1"/>
    <cellStyle name="Berechnung 2 12" xfId="27522" hidden="1"/>
    <cellStyle name="Berechnung 2 12" xfId="27563" hidden="1"/>
    <cellStyle name="Berechnung 2 12" xfId="27585" hidden="1"/>
    <cellStyle name="Berechnung 2 12" xfId="27620" hidden="1"/>
    <cellStyle name="Berechnung 2 12" xfId="27695" hidden="1"/>
    <cellStyle name="Berechnung 2 12" xfId="27885" hidden="1"/>
    <cellStyle name="Berechnung 2 12" xfId="27926" hidden="1"/>
    <cellStyle name="Berechnung 2 12" xfId="27948" hidden="1"/>
    <cellStyle name="Berechnung 2 12" xfId="27983" hidden="1"/>
    <cellStyle name="Berechnung 2 12" xfId="27821" hidden="1"/>
    <cellStyle name="Berechnung 2 12" xfId="28032" hidden="1"/>
    <cellStyle name="Berechnung 2 12" xfId="28073" hidden="1"/>
    <cellStyle name="Berechnung 2 12" xfId="28095" hidden="1"/>
    <cellStyle name="Berechnung 2 12" xfId="28130" hidden="1"/>
    <cellStyle name="Berechnung 2 12" xfId="27657" hidden="1"/>
    <cellStyle name="Berechnung 2 12" xfId="28173" hidden="1"/>
    <cellStyle name="Berechnung 2 12" xfId="28214" hidden="1"/>
    <cellStyle name="Berechnung 2 12" xfId="28236" hidden="1"/>
    <cellStyle name="Berechnung 2 12" xfId="28271" hidden="1"/>
    <cellStyle name="Berechnung 2 12" xfId="28312" hidden="1"/>
    <cellStyle name="Berechnung 2 12" xfId="28390" hidden="1"/>
    <cellStyle name="Berechnung 2 12" xfId="28431" hidden="1"/>
    <cellStyle name="Berechnung 2 12" xfId="28453" hidden="1"/>
    <cellStyle name="Berechnung 2 12" xfId="28488" hidden="1"/>
    <cellStyle name="Berechnung 2 12" xfId="28544" hidden="1"/>
    <cellStyle name="Berechnung 2 12" xfId="28682" hidden="1"/>
    <cellStyle name="Berechnung 2 12" xfId="28723" hidden="1"/>
    <cellStyle name="Berechnung 2 12" xfId="28745" hidden="1"/>
    <cellStyle name="Berechnung 2 12" xfId="28780" hidden="1"/>
    <cellStyle name="Berechnung 2 12" xfId="28641" hidden="1"/>
    <cellStyle name="Berechnung 2 12" xfId="28824" hidden="1"/>
    <cellStyle name="Berechnung 2 12" xfId="28865" hidden="1"/>
    <cellStyle name="Berechnung 2 12" xfId="28887" hidden="1"/>
    <cellStyle name="Berechnung 2 12" xfId="28922" hidden="1"/>
    <cellStyle name="Berechnung 2 12" xfId="28964" hidden="1"/>
    <cellStyle name="Berechnung 2 12" xfId="29042" hidden="1"/>
    <cellStyle name="Berechnung 2 12" xfId="29083" hidden="1"/>
    <cellStyle name="Berechnung 2 12" xfId="29105" hidden="1"/>
    <cellStyle name="Berechnung 2 12" xfId="29140" hidden="1"/>
    <cellStyle name="Berechnung 2 12" xfId="29215" hidden="1"/>
    <cellStyle name="Berechnung 2 12" xfId="29405" hidden="1"/>
    <cellStyle name="Berechnung 2 12" xfId="29446" hidden="1"/>
    <cellStyle name="Berechnung 2 12" xfId="29468" hidden="1"/>
    <cellStyle name="Berechnung 2 12" xfId="29503" hidden="1"/>
    <cellStyle name="Berechnung 2 12" xfId="29341" hidden="1"/>
    <cellStyle name="Berechnung 2 12" xfId="29552" hidden="1"/>
    <cellStyle name="Berechnung 2 12" xfId="29593" hidden="1"/>
    <cellStyle name="Berechnung 2 12" xfId="29615" hidden="1"/>
    <cellStyle name="Berechnung 2 12" xfId="29650" hidden="1"/>
    <cellStyle name="Berechnung 2 12" xfId="29177" hidden="1"/>
    <cellStyle name="Berechnung 2 12" xfId="29693" hidden="1"/>
    <cellStyle name="Berechnung 2 12" xfId="29734" hidden="1"/>
    <cellStyle name="Berechnung 2 12" xfId="29756" hidden="1"/>
    <cellStyle name="Berechnung 2 12" xfId="29791" hidden="1"/>
    <cellStyle name="Berechnung 2 12" xfId="29832" hidden="1"/>
    <cellStyle name="Berechnung 2 12" xfId="29910" hidden="1"/>
    <cellStyle name="Berechnung 2 12" xfId="29951" hidden="1"/>
    <cellStyle name="Berechnung 2 12" xfId="29973" hidden="1"/>
    <cellStyle name="Berechnung 2 12" xfId="30008" hidden="1"/>
    <cellStyle name="Berechnung 2 12" xfId="30064" hidden="1"/>
    <cellStyle name="Berechnung 2 12" xfId="30202" hidden="1"/>
    <cellStyle name="Berechnung 2 12" xfId="30243" hidden="1"/>
    <cellStyle name="Berechnung 2 12" xfId="30265" hidden="1"/>
    <cellStyle name="Berechnung 2 12" xfId="30300" hidden="1"/>
    <cellStyle name="Berechnung 2 12" xfId="30161" hidden="1"/>
    <cellStyle name="Berechnung 2 12" xfId="30344" hidden="1"/>
    <cellStyle name="Berechnung 2 12" xfId="30385" hidden="1"/>
    <cellStyle name="Berechnung 2 12" xfId="30407" hidden="1"/>
    <cellStyle name="Berechnung 2 12" xfId="30442" hidden="1"/>
    <cellStyle name="Berechnung 2 12" xfId="30483" hidden="1"/>
    <cellStyle name="Berechnung 2 12" xfId="30561" hidden="1"/>
    <cellStyle name="Berechnung 2 12" xfId="30602" hidden="1"/>
    <cellStyle name="Berechnung 2 12" xfId="30624" hidden="1"/>
    <cellStyle name="Berechnung 2 12" xfId="30659" hidden="1"/>
    <cellStyle name="Berechnung 2 12" xfId="30725" hidden="1"/>
    <cellStyle name="Berechnung 2 12" xfId="30952" hidden="1"/>
    <cellStyle name="Berechnung 2 12" xfId="30993" hidden="1"/>
    <cellStyle name="Berechnung 2 12" xfId="31015" hidden="1"/>
    <cellStyle name="Berechnung 2 12" xfId="31050" hidden="1"/>
    <cellStyle name="Berechnung 2 12" xfId="31123" hidden="1"/>
    <cellStyle name="Berechnung 2 12" xfId="31261" hidden="1"/>
    <cellStyle name="Berechnung 2 12" xfId="31302" hidden="1"/>
    <cellStyle name="Berechnung 2 12" xfId="31324" hidden="1"/>
    <cellStyle name="Berechnung 2 12" xfId="31359" hidden="1"/>
    <cellStyle name="Berechnung 2 12" xfId="31220" hidden="1"/>
    <cellStyle name="Berechnung 2 12" xfId="31405" hidden="1"/>
    <cellStyle name="Berechnung 2 12" xfId="31446" hidden="1"/>
    <cellStyle name="Berechnung 2 12" xfId="31468" hidden="1"/>
    <cellStyle name="Berechnung 2 12" xfId="31503" hidden="1"/>
    <cellStyle name="Berechnung 2 12" xfId="30919" hidden="1"/>
    <cellStyle name="Berechnung 2 12" xfId="31562" hidden="1"/>
    <cellStyle name="Berechnung 2 12" xfId="31603" hidden="1"/>
    <cellStyle name="Berechnung 2 12" xfId="31625" hidden="1"/>
    <cellStyle name="Berechnung 2 12" xfId="31660" hidden="1"/>
    <cellStyle name="Berechnung 2 12" xfId="31741" hidden="1"/>
    <cellStyle name="Berechnung 2 12" xfId="31932" hidden="1"/>
    <cellStyle name="Berechnung 2 12" xfId="31973" hidden="1"/>
    <cellStyle name="Berechnung 2 12" xfId="31995" hidden="1"/>
    <cellStyle name="Berechnung 2 12" xfId="32030" hidden="1"/>
    <cellStyle name="Berechnung 2 12" xfId="31867" hidden="1"/>
    <cellStyle name="Berechnung 2 12" xfId="32081" hidden="1"/>
    <cellStyle name="Berechnung 2 12" xfId="32122" hidden="1"/>
    <cellStyle name="Berechnung 2 12" xfId="32144" hidden="1"/>
    <cellStyle name="Berechnung 2 12" xfId="32179" hidden="1"/>
    <cellStyle name="Berechnung 2 12" xfId="31703" hidden="1"/>
    <cellStyle name="Berechnung 2 12" xfId="32224" hidden="1"/>
    <cellStyle name="Berechnung 2 12" xfId="32265" hidden="1"/>
    <cellStyle name="Berechnung 2 12" xfId="32287" hidden="1"/>
    <cellStyle name="Berechnung 2 12" xfId="32322" hidden="1"/>
    <cellStyle name="Berechnung 2 12" xfId="32365" hidden="1"/>
    <cellStyle name="Berechnung 2 12" xfId="32443" hidden="1"/>
    <cellStyle name="Berechnung 2 12" xfId="32484" hidden="1"/>
    <cellStyle name="Berechnung 2 12" xfId="32506" hidden="1"/>
    <cellStyle name="Berechnung 2 12" xfId="32541" hidden="1"/>
    <cellStyle name="Berechnung 2 12" xfId="32597" hidden="1"/>
    <cellStyle name="Berechnung 2 12" xfId="32735" hidden="1"/>
    <cellStyle name="Berechnung 2 12" xfId="32776" hidden="1"/>
    <cellStyle name="Berechnung 2 12" xfId="32798" hidden="1"/>
    <cellStyle name="Berechnung 2 12" xfId="32833" hidden="1"/>
    <cellStyle name="Berechnung 2 12" xfId="32694" hidden="1"/>
    <cellStyle name="Berechnung 2 12" xfId="32877" hidden="1"/>
    <cellStyle name="Berechnung 2 12" xfId="32918" hidden="1"/>
    <cellStyle name="Berechnung 2 12" xfId="32940" hidden="1"/>
    <cellStyle name="Berechnung 2 12" xfId="32975" hidden="1"/>
    <cellStyle name="Berechnung 2 12" xfId="30700" hidden="1"/>
    <cellStyle name="Berechnung 2 12" xfId="33017" hidden="1"/>
    <cellStyle name="Berechnung 2 12" xfId="33058" hidden="1"/>
    <cellStyle name="Berechnung 2 12" xfId="33080" hidden="1"/>
    <cellStyle name="Berechnung 2 12" xfId="33115" hidden="1"/>
    <cellStyle name="Berechnung 2 12" xfId="33193" hidden="1"/>
    <cellStyle name="Berechnung 2 12" xfId="33383" hidden="1"/>
    <cellStyle name="Berechnung 2 12" xfId="33424" hidden="1"/>
    <cellStyle name="Berechnung 2 12" xfId="33446" hidden="1"/>
    <cellStyle name="Berechnung 2 12" xfId="33481" hidden="1"/>
    <cellStyle name="Berechnung 2 12" xfId="33319" hidden="1"/>
    <cellStyle name="Berechnung 2 12" xfId="33532" hidden="1"/>
    <cellStyle name="Berechnung 2 12" xfId="33573" hidden="1"/>
    <cellStyle name="Berechnung 2 12" xfId="33595" hidden="1"/>
    <cellStyle name="Berechnung 2 12" xfId="33630" hidden="1"/>
    <cellStyle name="Berechnung 2 12" xfId="33155" hidden="1"/>
    <cellStyle name="Berechnung 2 12" xfId="33675" hidden="1"/>
    <cellStyle name="Berechnung 2 12" xfId="33716" hidden="1"/>
    <cellStyle name="Berechnung 2 12" xfId="33738" hidden="1"/>
    <cellStyle name="Berechnung 2 12" xfId="33773" hidden="1"/>
    <cellStyle name="Berechnung 2 12" xfId="33815" hidden="1"/>
    <cellStyle name="Berechnung 2 12" xfId="33893" hidden="1"/>
    <cellStyle name="Berechnung 2 12" xfId="33934" hidden="1"/>
    <cellStyle name="Berechnung 2 12" xfId="33956" hidden="1"/>
    <cellStyle name="Berechnung 2 12" xfId="33991" hidden="1"/>
    <cellStyle name="Berechnung 2 12" xfId="34047" hidden="1"/>
    <cellStyle name="Berechnung 2 12" xfId="34185" hidden="1"/>
    <cellStyle name="Berechnung 2 12" xfId="34226" hidden="1"/>
    <cellStyle name="Berechnung 2 12" xfId="34248" hidden="1"/>
    <cellStyle name="Berechnung 2 12" xfId="34283" hidden="1"/>
    <cellStyle name="Berechnung 2 12" xfId="34144" hidden="1"/>
    <cellStyle name="Berechnung 2 12" xfId="34327" hidden="1"/>
    <cellStyle name="Berechnung 2 12" xfId="34368" hidden="1"/>
    <cellStyle name="Berechnung 2 12" xfId="34390" hidden="1"/>
    <cellStyle name="Berechnung 2 12" xfId="34425" hidden="1"/>
    <cellStyle name="Berechnung 2 12" xfId="30865" hidden="1"/>
    <cellStyle name="Berechnung 2 12" xfId="34467" hidden="1"/>
    <cellStyle name="Berechnung 2 12" xfId="34508" hidden="1"/>
    <cellStyle name="Berechnung 2 12" xfId="34530" hidden="1"/>
    <cellStyle name="Berechnung 2 12" xfId="34565" hidden="1"/>
    <cellStyle name="Berechnung 2 12" xfId="34640" hidden="1"/>
    <cellStyle name="Berechnung 2 12" xfId="34830" hidden="1"/>
    <cellStyle name="Berechnung 2 12" xfId="34871" hidden="1"/>
    <cellStyle name="Berechnung 2 12" xfId="34893" hidden="1"/>
    <cellStyle name="Berechnung 2 12" xfId="34928" hidden="1"/>
    <cellStyle name="Berechnung 2 12" xfId="34766" hidden="1"/>
    <cellStyle name="Berechnung 2 12" xfId="34977" hidden="1"/>
    <cellStyle name="Berechnung 2 12" xfId="35018" hidden="1"/>
    <cellStyle name="Berechnung 2 12" xfId="35040" hidden="1"/>
    <cellStyle name="Berechnung 2 12" xfId="35075" hidden="1"/>
    <cellStyle name="Berechnung 2 12" xfId="34602" hidden="1"/>
    <cellStyle name="Berechnung 2 12" xfId="35118" hidden="1"/>
    <cellStyle name="Berechnung 2 12" xfId="35159" hidden="1"/>
    <cellStyle name="Berechnung 2 12" xfId="35181" hidden="1"/>
    <cellStyle name="Berechnung 2 12" xfId="35216" hidden="1"/>
    <cellStyle name="Berechnung 2 12" xfId="35257" hidden="1"/>
    <cellStyle name="Berechnung 2 12" xfId="35335" hidden="1"/>
    <cellStyle name="Berechnung 2 12" xfId="35376" hidden="1"/>
    <cellStyle name="Berechnung 2 12" xfId="35398" hidden="1"/>
    <cellStyle name="Berechnung 2 12" xfId="35433" hidden="1"/>
    <cellStyle name="Berechnung 2 12" xfId="35489" hidden="1"/>
    <cellStyle name="Berechnung 2 12" xfId="35627" hidden="1"/>
    <cellStyle name="Berechnung 2 12" xfId="35668" hidden="1"/>
    <cellStyle name="Berechnung 2 12" xfId="35690" hidden="1"/>
    <cellStyle name="Berechnung 2 12" xfId="35725" hidden="1"/>
    <cellStyle name="Berechnung 2 12" xfId="35586" hidden="1"/>
    <cellStyle name="Berechnung 2 12" xfId="35769" hidden="1"/>
    <cellStyle name="Berechnung 2 12" xfId="35810" hidden="1"/>
    <cellStyle name="Berechnung 2 12" xfId="35832" hidden="1"/>
    <cellStyle name="Berechnung 2 12" xfId="35867" hidden="1"/>
    <cellStyle name="Berechnung 2 12" xfId="35910" hidden="1"/>
    <cellStyle name="Berechnung 2 12" xfId="36062" hidden="1"/>
    <cellStyle name="Berechnung 2 12" xfId="36103" hidden="1"/>
    <cellStyle name="Berechnung 2 12" xfId="36125" hidden="1"/>
    <cellStyle name="Berechnung 2 12" xfId="36160" hidden="1"/>
    <cellStyle name="Berechnung 2 12" xfId="36236" hidden="1"/>
    <cellStyle name="Berechnung 2 12" xfId="36426" hidden="1"/>
    <cellStyle name="Berechnung 2 12" xfId="36467" hidden="1"/>
    <cellStyle name="Berechnung 2 12" xfId="36489" hidden="1"/>
    <cellStyle name="Berechnung 2 12" xfId="36524" hidden="1"/>
    <cellStyle name="Berechnung 2 12" xfId="36362" hidden="1"/>
    <cellStyle name="Berechnung 2 12" xfId="36573" hidden="1"/>
    <cellStyle name="Berechnung 2 12" xfId="36614" hidden="1"/>
    <cellStyle name="Berechnung 2 12" xfId="36636" hidden="1"/>
    <cellStyle name="Berechnung 2 12" xfId="36671" hidden="1"/>
    <cellStyle name="Berechnung 2 12" xfId="36198" hidden="1"/>
    <cellStyle name="Berechnung 2 12" xfId="36714" hidden="1"/>
    <cellStyle name="Berechnung 2 12" xfId="36755" hidden="1"/>
    <cellStyle name="Berechnung 2 12" xfId="36777" hidden="1"/>
    <cellStyle name="Berechnung 2 12" xfId="36812" hidden="1"/>
    <cellStyle name="Berechnung 2 12" xfId="36853" hidden="1"/>
    <cellStyle name="Berechnung 2 12" xfId="36931" hidden="1"/>
    <cellStyle name="Berechnung 2 12" xfId="36972" hidden="1"/>
    <cellStyle name="Berechnung 2 12" xfId="36994" hidden="1"/>
    <cellStyle name="Berechnung 2 12" xfId="37029" hidden="1"/>
    <cellStyle name="Berechnung 2 12" xfId="37085" hidden="1"/>
    <cellStyle name="Berechnung 2 12" xfId="37223" hidden="1"/>
    <cellStyle name="Berechnung 2 12" xfId="37264" hidden="1"/>
    <cellStyle name="Berechnung 2 12" xfId="37286" hidden="1"/>
    <cellStyle name="Berechnung 2 12" xfId="37321" hidden="1"/>
    <cellStyle name="Berechnung 2 12" xfId="37182" hidden="1"/>
    <cellStyle name="Berechnung 2 12" xfId="37365" hidden="1"/>
    <cellStyle name="Berechnung 2 12" xfId="37406" hidden="1"/>
    <cellStyle name="Berechnung 2 12" xfId="37428" hidden="1"/>
    <cellStyle name="Berechnung 2 12" xfId="37463" hidden="1"/>
    <cellStyle name="Berechnung 2 12" xfId="36034" hidden="1"/>
    <cellStyle name="Berechnung 2 12" xfId="37505" hidden="1"/>
    <cellStyle name="Berechnung 2 12" xfId="37546" hidden="1"/>
    <cellStyle name="Berechnung 2 12" xfId="37568" hidden="1"/>
    <cellStyle name="Berechnung 2 12" xfId="37603" hidden="1"/>
    <cellStyle name="Berechnung 2 12" xfId="37678" hidden="1"/>
    <cellStyle name="Berechnung 2 12" xfId="37868" hidden="1"/>
    <cellStyle name="Berechnung 2 12" xfId="37909" hidden="1"/>
    <cellStyle name="Berechnung 2 12" xfId="37931" hidden="1"/>
    <cellStyle name="Berechnung 2 12" xfId="37966" hidden="1"/>
    <cellStyle name="Berechnung 2 12" xfId="37804" hidden="1"/>
    <cellStyle name="Berechnung 2 12" xfId="38015" hidden="1"/>
    <cellStyle name="Berechnung 2 12" xfId="38056" hidden="1"/>
    <cellStyle name="Berechnung 2 12" xfId="38078" hidden="1"/>
    <cellStyle name="Berechnung 2 12" xfId="38113" hidden="1"/>
    <cellStyle name="Berechnung 2 12" xfId="37640" hidden="1"/>
    <cellStyle name="Berechnung 2 12" xfId="38156" hidden="1"/>
    <cellStyle name="Berechnung 2 12" xfId="38197" hidden="1"/>
    <cellStyle name="Berechnung 2 12" xfId="38219" hidden="1"/>
    <cellStyle name="Berechnung 2 12" xfId="38254" hidden="1"/>
    <cellStyle name="Berechnung 2 12" xfId="38295" hidden="1"/>
    <cellStyle name="Berechnung 2 12" xfId="38373" hidden="1"/>
    <cellStyle name="Berechnung 2 12" xfId="38414" hidden="1"/>
    <cellStyle name="Berechnung 2 12" xfId="38436" hidden="1"/>
    <cellStyle name="Berechnung 2 12" xfId="38471" hidden="1"/>
    <cellStyle name="Berechnung 2 12" xfId="38527" hidden="1"/>
    <cellStyle name="Berechnung 2 12" xfId="38665" hidden="1"/>
    <cellStyle name="Berechnung 2 12" xfId="38706" hidden="1"/>
    <cellStyle name="Berechnung 2 12" xfId="38728" hidden="1"/>
    <cellStyle name="Berechnung 2 12" xfId="38763" hidden="1"/>
    <cellStyle name="Berechnung 2 12" xfId="38624" hidden="1"/>
    <cellStyle name="Berechnung 2 12" xfId="38807" hidden="1"/>
    <cellStyle name="Berechnung 2 12" xfId="38848" hidden="1"/>
    <cellStyle name="Berechnung 2 12" xfId="38870" hidden="1"/>
    <cellStyle name="Berechnung 2 12" xfId="38905" hidden="1"/>
    <cellStyle name="Berechnung 2 12" xfId="38950" hidden="1"/>
    <cellStyle name="Berechnung 2 12" xfId="39045" hidden="1"/>
    <cellStyle name="Berechnung 2 12" xfId="39086" hidden="1"/>
    <cellStyle name="Berechnung 2 12" xfId="39108" hidden="1"/>
    <cellStyle name="Berechnung 2 12" xfId="39143" hidden="1"/>
    <cellStyle name="Berechnung 2 12" xfId="39218" hidden="1"/>
    <cellStyle name="Berechnung 2 12" xfId="39408" hidden="1"/>
    <cellStyle name="Berechnung 2 12" xfId="39449" hidden="1"/>
    <cellStyle name="Berechnung 2 12" xfId="39471" hidden="1"/>
    <cellStyle name="Berechnung 2 12" xfId="39506" hidden="1"/>
    <cellStyle name="Berechnung 2 12" xfId="39344" hidden="1"/>
    <cellStyle name="Berechnung 2 12" xfId="39555" hidden="1"/>
    <cellStyle name="Berechnung 2 12" xfId="39596" hidden="1"/>
    <cellStyle name="Berechnung 2 12" xfId="39618" hidden="1"/>
    <cellStyle name="Berechnung 2 12" xfId="39653" hidden="1"/>
    <cellStyle name="Berechnung 2 12" xfId="39180" hidden="1"/>
    <cellStyle name="Berechnung 2 12" xfId="39696" hidden="1"/>
    <cellStyle name="Berechnung 2 12" xfId="39737" hidden="1"/>
    <cellStyle name="Berechnung 2 12" xfId="39759" hidden="1"/>
    <cellStyle name="Berechnung 2 12" xfId="39794" hidden="1"/>
    <cellStyle name="Berechnung 2 12" xfId="39835" hidden="1"/>
    <cellStyle name="Berechnung 2 12" xfId="39913" hidden="1"/>
    <cellStyle name="Berechnung 2 12" xfId="39954" hidden="1"/>
    <cellStyle name="Berechnung 2 12" xfId="39976" hidden="1"/>
    <cellStyle name="Berechnung 2 12" xfId="40011" hidden="1"/>
    <cellStyle name="Berechnung 2 12" xfId="40067" hidden="1"/>
    <cellStyle name="Berechnung 2 12" xfId="40205" hidden="1"/>
    <cellStyle name="Berechnung 2 12" xfId="40246" hidden="1"/>
    <cellStyle name="Berechnung 2 12" xfId="40268" hidden="1"/>
    <cellStyle name="Berechnung 2 12" xfId="40303" hidden="1"/>
    <cellStyle name="Berechnung 2 12" xfId="40164" hidden="1"/>
    <cellStyle name="Berechnung 2 12" xfId="40347" hidden="1"/>
    <cellStyle name="Berechnung 2 12" xfId="40388" hidden="1"/>
    <cellStyle name="Berechnung 2 12" xfId="40410" hidden="1"/>
    <cellStyle name="Berechnung 2 12" xfId="40445" hidden="1"/>
    <cellStyle name="Berechnung 2 12" xfId="40486" hidden="1"/>
    <cellStyle name="Berechnung 2 12" xfId="40564" hidden="1"/>
    <cellStyle name="Berechnung 2 12" xfId="40605" hidden="1"/>
    <cellStyle name="Berechnung 2 12" xfId="40627" hidden="1"/>
    <cellStyle name="Berechnung 2 12" xfId="40662" hidden="1"/>
    <cellStyle name="Berechnung 2 12" xfId="40728" hidden="1"/>
    <cellStyle name="Berechnung 2 12" xfId="40955" hidden="1"/>
    <cellStyle name="Berechnung 2 12" xfId="40996" hidden="1"/>
    <cellStyle name="Berechnung 2 12" xfId="41018" hidden="1"/>
    <cellStyle name="Berechnung 2 12" xfId="41053" hidden="1"/>
    <cellStyle name="Berechnung 2 12" xfId="41126" hidden="1"/>
    <cellStyle name="Berechnung 2 12" xfId="41264" hidden="1"/>
    <cellStyle name="Berechnung 2 12" xfId="41305" hidden="1"/>
    <cellStyle name="Berechnung 2 12" xfId="41327" hidden="1"/>
    <cellStyle name="Berechnung 2 12" xfId="41362" hidden="1"/>
    <cellStyle name="Berechnung 2 12" xfId="41223" hidden="1"/>
    <cellStyle name="Berechnung 2 12" xfId="41408" hidden="1"/>
    <cellStyle name="Berechnung 2 12" xfId="41449" hidden="1"/>
    <cellStyle name="Berechnung 2 12" xfId="41471" hidden="1"/>
    <cellStyle name="Berechnung 2 12" xfId="41506" hidden="1"/>
    <cellStyle name="Berechnung 2 12" xfId="40922" hidden="1"/>
    <cellStyle name="Berechnung 2 12" xfId="41565" hidden="1"/>
    <cellStyle name="Berechnung 2 12" xfId="41606" hidden="1"/>
    <cellStyle name="Berechnung 2 12" xfId="41628" hidden="1"/>
    <cellStyle name="Berechnung 2 12" xfId="41663" hidden="1"/>
    <cellStyle name="Berechnung 2 12" xfId="41744" hidden="1"/>
    <cellStyle name="Berechnung 2 12" xfId="41935" hidden="1"/>
    <cellStyle name="Berechnung 2 12" xfId="41976" hidden="1"/>
    <cellStyle name="Berechnung 2 12" xfId="41998" hidden="1"/>
    <cellStyle name="Berechnung 2 12" xfId="42033" hidden="1"/>
    <cellStyle name="Berechnung 2 12" xfId="41870" hidden="1"/>
    <cellStyle name="Berechnung 2 12" xfId="42084" hidden="1"/>
    <cellStyle name="Berechnung 2 12" xfId="42125" hidden="1"/>
    <cellStyle name="Berechnung 2 12" xfId="42147" hidden="1"/>
    <cellStyle name="Berechnung 2 12" xfId="42182" hidden="1"/>
    <cellStyle name="Berechnung 2 12" xfId="41706" hidden="1"/>
    <cellStyle name="Berechnung 2 12" xfId="42227" hidden="1"/>
    <cellStyle name="Berechnung 2 12" xfId="42268" hidden="1"/>
    <cellStyle name="Berechnung 2 12" xfId="42290" hidden="1"/>
    <cellStyle name="Berechnung 2 12" xfId="42325" hidden="1"/>
    <cellStyle name="Berechnung 2 12" xfId="42368" hidden="1"/>
    <cellStyle name="Berechnung 2 12" xfId="42446" hidden="1"/>
    <cellStyle name="Berechnung 2 12" xfId="42487" hidden="1"/>
    <cellStyle name="Berechnung 2 12" xfId="42509" hidden="1"/>
    <cellStyle name="Berechnung 2 12" xfId="42544" hidden="1"/>
    <cellStyle name="Berechnung 2 12" xfId="42600" hidden="1"/>
    <cellStyle name="Berechnung 2 12" xfId="42738" hidden="1"/>
    <cellStyle name="Berechnung 2 12" xfId="42779" hidden="1"/>
    <cellStyle name="Berechnung 2 12" xfId="42801" hidden="1"/>
    <cellStyle name="Berechnung 2 12" xfId="42836" hidden="1"/>
    <cellStyle name="Berechnung 2 12" xfId="42697" hidden="1"/>
    <cellStyle name="Berechnung 2 12" xfId="42880" hidden="1"/>
    <cellStyle name="Berechnung 2 12" xfId="42921" hidden="1"/>
    <cellStyle name="Berechnung 2 12" xfId="42943" hidden="1"/>
    <cellStyle name="Berechnung 2 12" xfId="42978" hidden="1"/>
    <cellStyle name="Berechnung 2 12" xfId="40703" hidden="1"/>
    <cellStyle name="Berechnung 2 12" xfId="43020" hidden="1"/>
    <cellStyle name="Berechnung 2 12" xfId="43061" hidden="1"/>
    <cellStyle name="Berechnung 2 12" xfId="43083" hidden="1"/>
    <cellStyle name="Berechnung 2 12" xfId="43118" hidden="1"/>
    <cellStyle name="Berechnung 2 12" xfId="43196" hidden="1"/>
    <cellStyle name="Berechnung 2 12" xfId="43386" hidden="1"/>
    <cellStyle name="Berechnung 2 12" xfId="43427" hidden="1"/>
    <cellStyle name="Berechnung 2 12" xfId="43449" hidden="1"/>
    <cellStyle name="Berechnung 2 12" xfId="43484" hidden="1"/>
    <cellStyle name="Berechnung 2 12" xfId="43322" hidden="1"/>
    <cellStyle name="Berechnung 2 12" xfId="43535" hidden="1"/>
    <cellStyle name="Berechnung 2 12" xfId="43576" hidden="1"/>
    <cellStyle name="Berechnung 2 12" xfId="43598" hidden="1"/>
    <cellStyle name="Berechnung 2 12" xfId="43633" hidden="1"/>
    <cellStyle name="Berechnung 2 12" xfId="43158" hidden="1"/>
    <cellStyle name="Berechnung 2 12" xfId="43678" hidden="1"/>
    <cellStyle name="Berechnung 2 12" xfId="43719" hidden="1"/>
    <cellStyle name="Berechnung 2 12" xfId="43741" hidden="1"/>
    <cellStyle name="Berechnung 2 12" xfId="43776" hidden="1"/>
    <cellStyle name="Berechnung 2 12" xfId="43818" hidden="1"/>
    <cellStyle name="Berechnung 2 12" xfId="43896" hidden="1"/>
    <cellStyle name="Berechnung 2 12" xfId="43937" hidden="1"/>
    <cellStyle name="Berechnung 2 12" xfId="43959" hidden="1"/>
    <cellStyle name="Berechnung 2 12" xfId="43994" hidden="1"/>
    <cellStyle name="Berechnung 2 12" xfId="44050" hidden="1"/>
    <cellStyle name="Berechnung 2 12" xfId="44188" hidden="1"/>
    <cellStyle name="Berechnung 2 12" xfId="44229" hidden="1"/>
    <cellStyle name="Berechnung 2 12" xfId="44251" hidden="1"/>
    <cellStyle name="Berechnung 2 12" xfId="44286" hidden="1"/>
    <cellStyle name="Berechnung 2 12" xfId="44147" hidden="1"/>
    <cellStyle name="Berechnung 2 12" xfId="44330" hidden="1"/>
    <cellStyle name="Berechnung 2 12" xfId="44371" hidden="1"/>
    <cellStyle name="Berechnung 2 12" xfId="44393" hidden="1"/>
    <cellStyle name="Berechnung 2 12" xfId="44428" hidden="1"/>
    <cellStyle name="Berechnung 2 12" xfId="40868" hidden="1"/>
    <cellStyle name="Berechnung 2 12" xfId="44470" hidden="1"/>
    <cellStyle name="Berechnung 2 12" xfId="44511" hidden="1"/>
    <cellStyle name="Berechnung 2 12" xfId="44533" hidden="1"/>
    <cellStyle name="Berechnung 2 12" xfId="44568" hidden="1"/>
    <cellStyle name="Berechnung 2 12" xfId="44643" hidden="1"/>
    <cellStyle name="Berechnung 2 12" xfId="44833" hidden="1"/>
    <cellStyle name="Berechnung 2 12" xfId="44874" hidden="1"/>
    <cellStyle name="Berechnung 2 12" xfId="44896" hidden="1"/>
    <cellStyle name="Berechnung 2 12" xfId="44931" hidden="1"/>
    <cellStyle name="Berechnung 2 12" xfId="44769" hidden="1"/>
    <cellStyle name="Berechnung 2 12" xfId="44980" hidden="1"/>
    <cellStyle name="Berechnung 2 12" xfId="45021" hidden="1"/>
    <cellStyle name="Berechnung 2 12" xfId="45043" hidden="1"/>
    <cellStyle name="Berechnung 2 12" xfId="45078" hidden="1"/>
    <cellStyle name="Berechnung 2 12" xfId="44605" hidden="1"/>
    <cellStyle name="Berechnung 2 12" xfId="45121" hidden="1"/>
    <cellStyle name="Berechnung 2 12" xfId="45162" hidden="1"/>
    <cellStyle name="Berechnung 2 12" xfId="45184" hidden="1"/>
    <cellStyle name="Berechnung 2 12" xfId="45219" hidden="1"/>
    <cellStyle name="Berechnung 2 12" xfId="45260" hidden="1"/>
    <cellStyle name="Berechnung 2 12" xfId="45338" hidden="1"/>
    <cellStyle name="Berechnung 2 12" xfId="45379" hidden="1"/>
    <cellStyle name="Berechnung 2 12" xfId="45401" hidden="1"/>
    <cellStyle name="Berechnung 2 12" xfId="45436" hidden="1"/>
    <cellStyle name="Berechnung 2 12" xfId="45492" hidden="1"/>
    <cellStyle name="Berechnung 2 12" xfId="45630" hidden="1"/>
    <cellStyle name="Berechnung 2 12" xfId="45671" hidden="1"/>
    <cellStyle name="Berechnung 2 12" xfId="45693" hidden="1"/>
    <cellStyle name="Berechnung 2 12" xfId="45728" hidden="1"/>
    <cellStyle name="Berechnung 2 12" xfId="45589" hidden="1"/>
    <cellStyle name="Berechnung 2 12" xfId="45772" hidden="1"/>
    <cellStyle name="Berechnung 2 12" xfId="45813" hidden="1"/>
    <cellStyle name="Berechnung 2 12" xfId="45835" hidden="1"/>
    <cellStyle name="Berechnung 2 12" xfId="45870" hidden="1"/>
    <cellStyle name="Berechnung 2 12" xfId="45913" hidden="1"/>
    <cellStyle name="Berechnung 2 12" xfId="46065" hidden="1"/>
    <cellStyle name="Berechnung 2 12" xfId="46106" hidden="1"/>
    <cellStyle name="Berechnung 2 12" xfId="46128" hidden="1"/>
    <cellStyle name="Berechnung 2 12" xfId="46163" hidden="1"/>
    <cellStyle name="Berechnung 2 12" xfId="46239" hidden="1"/>
    <cellStyle name="Berechnung 2 12" xfId="46429" hidden="1"/>
    <cellStyle name="Berechnung 2 12" xfId="46470" hidden="1"/>
    <cellStyle name="Berechnung 2 12" xfId="46492" hidden="1"/>
    <cellStyle name="Berechnung 2 12" xfId="46527" hidden="1"/>
    <cellStyle name="Berechnung 2 12" xfId="46365" hidden="1"/>
    <cellStyle name="Berechnung 2 12" xfId="46576" hidden="1"/>
    <cellStyle name="Berechnung 2 12" xfId="46617" hidden="1"/>
    <cellStyle name="Berechnung 2 12" xfId="46639" hidden="1"/>
    <cellStyle name="Berechnung 2 12" xfId="46674" hidden="1"/>
    <cellStyle name="Berechnung 2 12" xfId="46201" hidden="1"/>
    <cellStyle name="Berechnung 2 12" xfId="46717" hidden="1"/>
    <cellStyle name="Berechnung 2 12" xfId="46758" hidden="1"/>
    <cellStyle name="Berechnung 2 12" xfId="46780" hidden="1"/>
    <cellStyle name="Berechnung 2 12" xfId="46815" hidden="1"/>
    <cellStyle name="Berechnung 2 12" xfId="46856" hidden="1"/>
    <cellStyle name="Berechnung 2 12" xfId="46934" hidden="1"/>
    <cellStyle name="Berechnung 2 12" xfId="46975" hidden="1"/>
    <cellStyle name="Berechnung 2 12" xfId="46997" hidden="1"/>
    <cellStyle name="Berechnung 2 12" xfId="47032" hidden="1"/>
    <cellStyle name="Berechnung 2 12" xfId="47088" hidden="1"/>
    <cellStyle name="Berechnung 2 12" xfId="47226" hidden="1"/>
    <cellStyle name="Berechnung 2 12" xfId="47267" hidden="1"/>
    <cellStyle name="Berechnung 2 12" xfId="47289" hidden="1"/>
    <cellStyle name="Berechnung 2 12" xfId="47324" hidden="1"/>
    <cellStyle name="Berechnung 2 12" xfId="47185" hidden="1"/>
    <cellStyle name="Berechnung 2 12" xfId="47368" hidden="1"/>
    <cellStyle name="Berechnung 2 12" xfId="47409" hidden="1"/>
    <cellStyle name="Berechnung 2 12" xfId="47431" hidden="1"/>
    <cellStyle name="Berechnung 2 12" xfId="47466" hidden="1"/>
    <cellStyle name="Berechnung 2 12" xfId="46037" hidden="1"/>
    <cellStyle name="Berechnung 2 12" xfId="47508" hidden="1"/>
    <cellStyle name="Berechnung 2 12" xfId="47549" hidden="1"/>
    <cellStyle name="Berechnung 2 12" xfId="47571" hidden="1"/>
    <cellStyle name="Berechnung 2 12" xfId="47606" hidden="1"/>
    <cellStyle name="Berechnung 2 12" xfId="47681" hidden="1"/>
    <cellStyle name="Berechnung 2 12" xfId="47871" hidden="1"/>
    <cellStyle name="Berechnung 2 12" xfId="47912" hidden="1"/>
    <cellStyle name="Berechnung 2 12" xfId="47934" hidden="1"/>
    <cellStyle name="Berechnung 2 12" xfId="47969" hidden="1"/>
    <cellStyle name="Berechnung 2 12" xfId="47807" hidden="1"/>
    <cellStyle name="Berechnung 2 12" xfId="48018" hidden="1"/>
    <cellStyle name="Berechnung 2 12" xfId="48059" hidden="1"/>
    <cellStyle name="Berechnung 2 12" xfId="48081" hidden="1"/>
    <cellStyle name="Berechnung 2 12" xfId="48116" hidden="1"/>
    <cellStyle name="Berechnung 2 12" xfId="47643" hidden="1"/>
    <cellStyle name="Berechnung 2 12" xfId="48159" hidden="1"/>
    <cellStyle name="Berechnung 2 12" xfId="48200" hidden="1"/>
    <cellStyle name="Berechnung 2 12" xfId="48222" hidden="1"/>
    <cellStyle name="Berechnung 2 12" xfId="48257" hidden="1"/>
    <cellStyle name="Berechnung 2 12" xfId="48298" hidden="1"/>
    <cellStyle name="Berechnung 2 12" xfId="48376" hidden="1"/>
    <cellStyle name="Berechnung 2 12" xfId="48417" hidden="1"/>
    <cellStyle name="Berechnung 2 12" xfId="48439" hidden="1"/>
    <cellStyle name="Berechnung 2 12" xfId="48474" hidden="1"/>
    <cellStyle name="Berechnung 2 12" xfId="48530" hidden="1"/>
    <cellStyle name="Berechnung 2 12" xfId="48668" hidden="1"/>
    <cellStyle name="Berechnung 2 12" xfId="48709" hidden="1"/>
    <cellStyle name="Berechnung 2 12" xfId="48731" hidden="1"/>
    <cellStyle name="Berechnung 2 12" xfId="48766" hidden="1"/>
    <cellStyle name="Berechnung 2 12" xfId="48627" hidden="1"/>
    <cellStyle name="Berechnung 2 12" xfId="48810" hidden="1"/>
    <cellStyle name="Berechnung 2 12" xfId="48851" hidden="1"/>
    <cellStyle name="Berechnung 2 12" xfId="48873" hidden="1"/>
    <cellStyle name="Berechnung 2 12" xfId="48908" hidden="1"/>
    <cellStyle name="Berechnung 2 12" xfId="48949" hidden="1"/>
    <cellStyle name="Berechnung 2 12" xfId="49027" hidden="1"/>
    <cellStyle name="Berechnung 2 12" xfId="49068" hidden="1"/>
    <cellStyle name="Berechnung 2 12" xfId="49090" hidden="1"/>
    <cellStyle name="Berechnung 2 12" xfId="49125" hidden="1"/>
    <cellStyle name="Berechnung 2 12" xfId="49200" hidden="1"/>
    <cellStyle name="Berechnung 2 12" xfId="49390" hidden="1"/>
    <cellStyle name="Berechnung 2 12" xfId="49431" hidden="1"/>
    <cellStyle name="Berechnung 2 12" xfId="49453" hidden="1"/>
    <cellStyle name="Berechnung 2 12" xfId="49488" hidden="1"/>
    <cellStyle name="Berechnung 2 12" xfId="49326" hidden="1"/>
    <cellStyle name="Berechnung 2 12" xfId="49537" hidden="1"/>
    <cellStyle name="Berechnung 2 12" xfId="49578" hidden="1"/>
    <cellStyle name="Berechnung 2 12" xfId="49600" hidden="1"/>
    <cellStyle name="Berechnung 2 12" xfId="49635" hidden="1"/>
    <cellStyle name="Berechnung 2 12" xfId="49162" hidden="1"/>
    <cellStyle name="Berechnung 2 12" xfId="49678" hidden="1"/>
    <cellStyle name="Berechnung 2 12" xfId="49719" hidden="1"/>
    <cellStyle name="Berechnung 2 12" xfId="49741" hidden="1"/>
    <cellStyle name="Berechnung 2 12" xfId="49776" hidden="1"/>
    <cellStyle name="Berechnung 2 12" xfId="49817" hidden="1"/>
    <cellStyle name="Berechnung 2 12" xfId="49895" hidden="1"/>
    <cellStyle name="Berechnung 2 12" xfId="49936" hidden="1"/>
    <cellStyle name="Berechnung 2 12" xfId="49958" hidden="1"/>
    <cellStyle name="Berechnung 2 12" xfId="49993" hidden="1"/>
    <cellStyle name="Berechnung 2 12" xfId="50049" hidden="1"/>
    <cellStyle name="Berechnung 2 12" xfId="50187" hidden="1"/>
    <cellStyle name="Berechnung 2 12" xfId="50228" hidden="1"/>
    <cellStyle name="Berechnung 2 12" xfId="50250" hidden="1"/>
    <cellStyle name="Berechnung 2 12" xfId="50285" hidden="1"/>
    <cellStyle name="Berechnung 2 12" xfId="50146" hidden="1"/>
    <cellStyle name="Berechnung 2 12" xfId="50329" hidden="1"/>
    <cellStyle name="Berechnung 2 12" xfId="50370" hidden="1"/>
    <cellStyle name="Berechnung 2 12" xfId="50392" hidden="1"/>
    <cellStyle name="Berechnung 2 12" xfId="50427" hidden="1"/>
    <cellStyle name="Berechnung 2 12" xfId="50468" hidden="1"/>
    <cellStyle name="Berechnung 2 12" xfId="50546" hidden="1"/>
    <cellStyle name="Berechnung 2 12" xfId="50587" hidden="1"/>
    <cellStyle name="Berechnung 2 12" xfId="50609" hidden="1"/>
    <cellStyle name="Berechnung 2 12" xfId="50644" hidden="1"/>
    <cellStyle name="Berechnung 2 12" xfId="50710" hidden="1"/>
    <cellStyle name="Berechnung 2 12" xfId="50937" hidden="1"/>
    <cellStyle name="Berechnung 2 12" xfId="50978" hidden="1"/>
    <cellStyle name="Berechnung 2 12" xfId="51000" hidden="1"/>
    <cellStyle name="Berechnung 2 12" xfId="51035" hidden="1"/>
    <cellStyle name="Berechnung 2 12" xfId="51108" hidden="1"/>
    <cellStyle name="Berechnung 2 12" xfId="51246" hidden="1"/>
    <cellStyle name="Berechnung 2 12" xfId="51287" hidden="1"/>
    <cellStyle name="Berechnung 2 12" xfId="51309" hidden="1"/>
    <cellStyle name="Berechnung 2 12" xfId="51344" hidden="1"/>
    <cellStyle name="Berechnung 2 12" xfId="51205" hidden="1"/>
    <cellStyle name="Berechnung 2 12" xfId="51390" hidden="1"/>
    <cellStyle name="Berechnung 2 12" xfId="51431" hidden="1"/>
    <cellStyle name="Berechnung 2 12" xfId="51453" hidden="1"/>
    <cellStyle name="Berechnung 2 12" xfId="51488" hidden="1"/>
    <cellStyle name="Berechnung 2 12" xfId="50904" hidden="1"/>
    <cellStyle name="Berechnung 2 12" xfId="51547" hidden="1"/>
    <cellStyle name="Berechnung 2 12" xfId="51588" hidden="1"/>
    <cellStyle name="Berechnung 2 12" xfId="51610" hidden="1"/>
    <cellStyle name="Berechnung 2 12" xfId="51645" hidden="1"/>
    <cellStyle name="Berechnung 2 12" xfId="51726" hidden="1"/>
    <cellStyle name="Berechnung 2 12" xfId="51917" hidden="1"/>
    <cellStyle name="Berechnung 2 12" xfId="51958" hidden="1"/>
    <cellStyle name="Berechnung 2 12" xfId="51980" hidden="1"/>
    <cellStyle name="Berechnung 2 12" xfId="52015" hidden="1"/>
    <cellStyle name="Berechnung 2 12" xfId="51852" hidden="1"/>
    <cellStyle name="Berechnung 2 12" xfId="52066" hidden="1"/>
    <cellStyle name="Berechnung 2 12" xfId="52107" hidden="1"/>
    <cellStyle name="Berechnung 2 12" xfId="52129" hidden="1"/>
    <cellStyle name="Berechnung 2 12" xfId="52164" hidden="1"/>
    <cellStyle name="Berechnung 2 12" xfId="51688" hidden="1"/>
    <cellStyle name="Berechnung 2 12" xfId="52209" hidden="1"/>
    <cellStyle name="Berechnung 2 12" xfId="52250" hidden="1"/>
    <cellStyle name="Berechnung 2 12" xfId="52272" hidden="1"/>
    <cellStyle name="Berechnung 2 12" xfId="52307" hidden="1"/>
    <cellStyle name="Berechnung 2 12" xfId="52350" hidden="1"/>
    <cellStyle name="Berechnung 2 12" xfId="52428" hidden="1"/>
    <cellStyle name="Berechnung 2 12" xfId="52469" hidden="1"/>
    <cellStyle name="Berechnung 2 12" xfId="52491" hidden="1"/>
    <cellStyle name="Berechnung 2 12" xfId="52526" hidden="1"/>
    <cellStyle name="Berechnung 2 12" xfId="52582" hidden="1"/>
    <cellStyle name="Berechnung 2 12" xfId="52720" hidden="1"/>
    <cellStyle name="Berechnung 2 12" xfId="52761" hidden="1"/>
    <cellStyle name="Berechnung 2 12" xfId="52783" hidden="1"/>
    <cellStyle name="Berechnung 2 12" xfId="52818" hidden="1"/>
    <cellStyle name="Berechnung 2 12" xfId="52679" hidden="1"/>
    <cellStyle name="Berechnung 2 12" xfId="52862" hidden="1"/>
    <cellStyle name="Berechnung 2 12" xfId="52903" hidden="1"/>
    <cellStyle name="Berechnung 2 12" xfId="52925" hidden="1"/>
    <cellStyle name="Berechnung 2 12" xfId="52960" hidden="1"/>
    <cellStyle name="Berechnung 2 12" xfId="50685" hidden="1"/>
    <cellStyle name="Berechnung 2 12" xfId="53002" hidden="1"/>
    <cellStyle name="Berechnung 2 12" xfId="53043" hidden="1"/>
    <cellStyle name="Berechnung 2 12" xfId="53065" hidden="1"/>
    <cellStyle name="Berechnung 2 12" xfId="53100" hidden="1"/>
    <cellStyle name="Berechnung 2 12" xfId="53178" hidden="1"/>
    <cellStyle name="Berechnung 2 12" xfId="53368" hidden="1"/>
    <cellStyle name="Berechnung 2 12" xfId="53409" hidden="1"/>
    <cellStyle name="Berechnung 2 12" xfId="53431" hidden="1"/>
    <cellStyle name="Berechnung 2 12" xfId="53466" hidden="1"/>
    <cellStyle name="Berechnung 2 12" xfId="53304" hidden="1"/>
    <cellStyle name="Berechnung 2 12" xfId="53517" hidden="1"/>
    <cellStyle name="Berechnung 2 12" xfId="53558" hidden="1"/>
    <cellStyle name="Berechnung 2 12" xfId="53580" hidden="1"/>
    <cellStyle name="Berechnung 2 12" xfId="53615" hidden="1"/>
    <cellStyle name="Berechnung 2 12" xfId="53140" hidden="1"/>
    <cellStyle name="Berechnung 2 12" xfId="53660" hidden="1"/>
    <cellStyle name="Berechnung 2 12" xfId="53701" hidden="1"/>
    <cellStyle name="Berechnung 2 12" xfId="53723" hidden="1"/>
    <cellStyle name="Berechnung 2 12" xfId="53758" hidden="1"/>
    <cellStyle name="Berechnung 2 12" xfId="53800" hidden="1"/>
    <cellStyle name="Berechnung 2 12" xfId="53878" hidden="1"/>
    <cellStyle name="Berechnung 2 12" xfId="53919" hidden="1"/>
    <cellStyle name="Berechnung 2 12" xfId="53941" hidden="1"/>
    <cellStyle name="Berechnung 2 12" xfId="53976" hidden="1"/>
    <cellStyle name="Berechnung 2 12" xfId="54032" hidden="1"/>
    <cellStyle name="Berechnung 2 12" xfId="54170" hidden="1"/>
    <cellStyle name="Berechnung 2 12" xfId="54211" hidden="1"/>
    <cellStyle name="Berechnung 2 12" xfId="54233" hidden="1"/>
    <cellStyle name="Berechnung 2 12" xfId="54268" hidden="1"/>
    <cellStyle name="Berechnung 2 12" xfId="54129" hidden="1"/>
    <cellStyle name="Berechnung 2 12" xfId="54312" hidden="1"/>
    <cellStyle name="Berechnung 2 12" xfId="54353" hidden="1"/>
    <cellStyle name="Berechnung 2 12" xfId="54375" hidden="1"/>
    <cellStyle name="Berechnung 2 12" xfId="54410" hidden="1"/>
    <cellStyle name="Berechnung 2 12" xfId="50850" hidden="1"/>
    <cellStyle name="Berechnung 2 12" xfId="54452" hidden="1"/>
    <cellStyle name="Berechnung 2 12" xfId="54493" hidden="1"/>
    <cellStyle name="Berechnung 2 12" xfId="54515" hidden="1"/>
    <cellStyle name="Berechnung 2 12" xfId="54550" hidden="1"/>
    <cellStyle name="Berechnung 2 12" xfId="54625" hidden="1"/>
    <cellStyle name="Berechnung 2 12" xfId="54815" hidden="1"/>
    <cellStyle name="Berechnung 2 12" xfId="54856" hidden="1"/>
    <cellStyle name="Berechnung 2 12" xfId="54878" hidden="1"/>
    <cellStyle name="Berechnung 2 12" xfId="54913" hidden="1"/>
    <cellStyle name="Berechnung 2 12" xfId="54751" hidden="1"/>
    <cellStyle name="Berechnung 2 12" xfId="54962" hidden="1"/>
    <cellStyle name="Berechnung 2 12" xfId="55003" hidden="1"/>
    <cellStyle name="Berechnung 2 12" xfId="55025" hidden="1"/>
    <cellStyle name="Berechnung 2 12" xfId="55060" hidden="1"/>
    <cellStyle name="Berechnung 2 12" xfId="54587" hidden="1"/>
    <cellStyle name="Berechnung 2 12" xfId="55103" hidden="1"/>
    <cellStyle name="Berechnung 2 12" xfId="55144" hidden="1"/>
    <cellStyle name="Berechnung 2 12" xfId="55166" hidden="1"/>
    <cellStyle name="Berechnung 2 12" xfId="55201" hidden="1"/>
    <cellStyle name="Berechnung 2 12" xfId="55242" hidden="1"/>
    <cellStyle name="Berechnung 2 12" xfId="55320" hidden="1"/>
    <cellStyle name="Berechnung 2 12" xfId="55361" hidden="1"/>
    <cellStyle name="Berechnung 2 12" xfId="55383" hidden="1"/>
    <cellStyle name="Berechnung 2 12" xfId="55418" hidden="1"/>
    <cellStyle name="Berechnung 2 12" xfId="55474" hidden="1"/>
    <cellStyle name="Berechnung 2 12" xfId="55612" hidden="1"/>
    <cellStyle name="Berechnung 2 12" xfId="55653" hidden="1"/>
    <cellStyle name="Berechnung 2 12" xfId="55675" hidden="1"/>
    <cellStyle name="Berechnung 2 12" xfId="55710" hidden="1"/>
    <cellStyle name="Berechnung 2 12" xfId="55571" hidden="1"/>
    <cellStyle name="Berechnung 2 12" xfId="55754" hidden="1"/>
    <cellStyle name="Berechnung 2 12" xfId="55795" hidden="1"/>
    <cellStyle name="Berechnung 2 12" xfId="55817" hidden="1"/>
    <cellStyle name="Berechnung 2 12" xfId="55852" hidden="1"/>
    <cellStyle name="Berechnung 2 12" xfId="55895" hidden="1"/>
    <cellStyle name="Berechnung 2 12" xfId="56047" hidden="1"/>
    <cellStyle name="Berechnung 2 12" xfId="56088" hidden="1"/>
    <cellStyle name="Berechnung 2 12" xfId="56110" hidden="1"/>
    <cellStyle name="Berechnung 2 12" xfId="56145" hidden="1"/>
    <cellStyle name="Berechnung 2 12" xfId="56221" hidden="1"/>
    <cellStyle name="Berechnung 2 12" xfId="56411" hidden="1"/>
    <cellStyle name="Berechnung 2 12" xfId="56452" hidden="1"/>
    <cellStyle name="Berechnung 2 12" xfId="56474" hidden="1"/>
    <cellStyle name="Berechnung 2 12" xfId="56509" hidden="1"/>
    <cellStyle name="Berechnung 2 12" xfId="56347" hidden="1"/>
    <cellStyle name="Berechnung 2 12" xfId="56558" hidden="1"/>
    <cellStyle name="Berechnung 2 12" xfId="56599" hidden="1"/>
    <cellStyle name="Berechnung 2 12" xfId="56621" hidden="1"/>
    <cellStyle name="Berechnung 2 12" xfId="56656" hidden="1"/>
    <cellStyle name="Berechnung 2 12" xfId="56183" hidden="1"/>
    <cellStyle name="Berechnung 2 12" xfId="56699" hidden="1"/>
    <cellStyle name="Berechnung 2 12" xfId="56740" hidden="1"/>
    <cellStyle name="Berechnung 2 12" xfId="56762" hidden="1"/>
    <cellStyle name="Berechnung 2 12" xfId="56797" hidden="1"/>
    <cellStyle name="Berechnung 2 12" xfId="56838" hidden="1"/>
    <cellStyle name="Berechnung 2 12" xfId="56916" hidden="1"/>
    <cellStyle name="Berechnung 2 12" xfId="56957" hidden="1"/>
    <cellStyle name="Berechnung 2 12" xfId="56979" hidden="1"/>
    <cellStyle name="Berechnung 2 12" xfId="57014" hidden="1"/>
    <cellStyle name="Berechnung 2 12" xfId="57070" hidden="1"/>
    <cellStyle name="Berechnung 2 12" xfId="57208" hidden="1"/>
    <cellStyle name="Berechnung 2 12" xfId="57249" hidden="1"/>
    <cellStyle name="Berechnung 2 12" xfId="57271" hidden="1"/>
    <cellStyle name="Berechnung 2 12" xfId="57306" hidden="1"/>
    <cellStyle name="Berechnung 2 12" xfId="57167" hidden="1"/>
    <cellStyle name="Berechnung 2 12" xfId="57350" hidden="1"/>
    <cellStyle name="Berechnung 2 12" xfId="57391" hidden="1"/>
    <cellStyle name="Berechnung 2 12" xfId="57413" hidden="1"/>
    <cellStyle name="Berechnung 2 12" xfId="57448" hidden="1"/>
    <cellStyle name="Berechnung 2 12" xfId="56019" hidden="1"/>
    <cellStyle name="Berechnung 2 12" xfId="57490" hidden="1"/>
    <cellStyle name="Berechnung 2 12" xfId="57531" hidden="1"/>
    <cellStyle name="Berechnung 2 12" xfId="57553" hidden="1"/>
    <cellStyle name="Berechnung 2 12" xfId="57588" hidden="1"/>
    <cellStyle name="Berechnung 2 12" xfId="57663" hidden="1"/>
    <cellStyle name="Berechnung 2 12" xfId="57853" hidden="1"/>
    <cellStyle name="Berechnung 2 12" xfId="57894" hidden="1"/>
    <cellStyle name="Berechnung 2 12" xfId="57916" hidden="1"/>
    <cellStyle name="Berechnung 2 12" xfId="57951" hidden="1"/>
    <cellStyle name="Berechnung 2 12" xfId="57789" hidden="1"/>
    <cellStyle name="Berechnung 2 12" xfId="58000" hidden="1"/>
    <cellStyle name="Berechnung 2 12" xfId="58041" hidden="1"/>
    <cellStyle name="Berechnung 2 12" xfId="58063" hidden="1"/>
    <cellStyle name="Berechnung 2 12" xfId="58098" hidden="1"/>
    <cellStyle name="Berechnung 2 12" xfId="57625" hidden="1"/>
    <cellStyle name="Berechnung 2 12" xfId="58141" hidden="1"/>
    <cellStyle name="Berechnung 2 12" xfId="58182" hidden="1"/>
    <cellStyle name="Berechnung 2 12" xfId="58204" hidden="1"/>
    <cellStyle name="Berechnung 2 12" xfId="58239" hidden="1"/>
    <cellStyle name="Berechnung 2 12" xfId="58280" hidden="1"/>
    <cellStyle name="Berechnung 2 12" xfId="58358" hidden="1"/>
    <cellStyle name="Berechnung 2 12" xfId="58399" hidden="1"/>
    <cellStyle name="Berechnung 2 12" xfId="58421" hidden="1"/>
    <cellStyle name="Berechnung 2 12" xfId="58456" hidden="1"/>
    <cellStyle name="Berechnung 2 12" xfId="58512" hidden="1"/>
    <cellStyle name="Berechnung 2 12" xfId="58650" hidden="1"/>
    <cellStyle name="Berechnung 2 12" xfId="58691" hidden="1"/>
    <cellStyle name="Berechnung 2 12" xfId="58713" hidden="1"/>
    <cellStyle name="Berechnung 2 12" xfId="58748" hidden="1"/>
    <cellStyle name="Berechnung 2 12" xfId="58609" hidden="1"/>
    <cellStyle name="Berechnung 2 12" xfId="58792" hidden="1"/>
    <cellStyle name="Berechnung 2 12" xfId="58833" hidden="1"/>
    <cellStyle name="Berechnung 2 12" xfId="58855" hidden="1"/>
    <cellStyle name="Berechnung 2 12" xfId="58890" hidden="1"/>
    <cellStyle name="Berechnung 2 13" xfId="150" hidden="1"/>
    <cellStyle name="Berechnung 2 13" xfId="539" hidden="1"/>
    <cellStyle name="Berechnung 2 13" xfId="578" hidden="1"/>
    <cellStyle name="Berechnung 2 13" xfId="602" hidden="1"/>
    <cellStyle name="Berechnung 2 13" xfId="637" hidden="1"/>
    <cellStyle name="Berechnung 2 13" xfId="757" hidden="1"/>
    <cellStyle name="Berechnung 2 13" xfId="947" hidden="1"/>
    <cellStyle name="Berechnung 2 13" xfId="986" hidden="1"/>
    <cellStyle name="Berechnung 2 13" xfId="1010" hidden="1"/>
    <cellStyle name="Berechnung 2 13" xfId="1045" hidden="1"/>
    <cellStyle name="Berechnung 2 13" xfId="881" hidden="1"/>
    <cellStyle name="Berechnung 2 13" xfId="1094" hidden="1"/>
    <cellStyle name="Berechnung 2 13" xfId="1133" hidden="1"/>
    <cellStyle name="Berechnung 2 13" xfId="1157" hidden="1"/>
    <cellStyle name="Berechnung 2 13" xfId="1192" hidden="1"/>
    <cellStyle name="Berechnung 2 13" xfId="725" hidden="1"/>
    <cellStyle name="Berechnung 2 13" xfId="1235" hidden="1"/>
    <cellStyle name="Berechnung 2 13" xfId="1274" hidden="1"/>
    <cellStyle name="Berechnung 2 13" xfId="1298" hidden="1"/>
    <cellStyle name="Berechnung 2 13" xfId="1333" hidden="1"/>
    <cellStyle name="Berechnung 2 13" xfId="1374" hidden="1"/>
    <cellStyle name="Berechnung 2 13" xfId="1452" hidden="1"/>
    <cellStyle name="Berechnung 2 13" xfId="1491" hidden="1"/>
    <cellStyle name="Berechnung 2 13" xfId="1515" hidden="1"/>
    <cellStyle name="Berechnung 2 13" xfId="1550" hidden="1"/>
    <cellStyle name="Berechnung 2 13" xfId="1606" hidden="1"/>
    <cellStyle name="Berechnung 2 13" xfId="1744" hidden="1"/>
    <cellStyle name="Berechnung 2 13" xfId="1783" hidden="1"/>
    <cellStyle name="Berechnung 2 13" xfId="1807" hidden="1"/>
    <cellStyle name="Berechnung 2 13" xfId="1842" hidden="1"/>
    <cellStyle name="Berechnung 2 13" xfId="1701" hidden="1"/>
    <cellStyle name="Berechnung 2 13" xfId="1886" hidden="1"/>
    <cellStyle name="Berechnung 2 13" xfId="1925" hidden="1"/>
    <cellStyle name="Berechnung 2 13" xfId="1949" hidden="1"/>
    <cellStyle name="Berechnung 2 13" xfId="1984" hidden="1"/>
    <cellStyle name="Berechnung 2 13" xfId="2073" hidden="1"/>
    <cellStyle name="Berechnung 2 13" xfId="2417" hidden="1"/>
    <cellStyle name="Berechnung 2 13" xfId="2456" hidden="1"/>
    <cellStyle name="Berechnung 2 13" xfId="2480" hidden="1"/>
    <cellStyle name="Berechnung 2 13" xfId="2515" hidden="1"/>
    <cellStyle name="Berechnung 2 13" xfId="2627" hidden="1"/>
    <cellStyle name="Berechnung 2 13" xfId="2817" hidden="1"/>
    <cellStyle name="Berechnung 2 13" xfId="2856" hidden="1"/>
    <cellStyle name="Berechnung 2 13" xfId="2880" hidden="1"/>
    <cellStyle name="Berechnung 2 13" xfId="2915" hidden="1"/>
    <cellStyle name="Berechnung 2 13" xfId="2751" hidden="1"/>
    <cellStyle name="Berechnung 2 13" xfId="2964" hidden="1"/>
    <cellStyle name="Berechnung 2 13" xfId="3003" hidden="1"/>
    <cellStyle name="Berechnung 2 13" xfId="3027" hidden="1"/>
    <cellStyle name="Berechnung 2 13" xfId="3062" hidden="1"/>
    <cellStyle name="Berechnung 2 13" xfId="2595" hidden="1"/>
    <cellStyle name="Berechnung 2 13" xfId="3105" hidden="1"/>
    <cellStyle name="Berechnung 2 13" xfId="3144" hidden="1"/>
    <cellStyle name="Berechnung 2 13" xfId="3168" hidden="1"/>
    <cellStyle name="Berechnung 2 13" xfId="3203" hidden="1"/>
    <cellStyle name="Berechnung 2 13" xfId="3244" hidden="1"/>
    <cellStyle name="Berechnung 2 13" xfId="3322" hidden="1"/>
    <cellStyle name="Berechnung 2 13" xfId="3361" hidden="1"/>
    <cellStyle name="Berechnung 2 13" xfId="3385" hidden="1"/>
    <cellStyle name="Berechnung 2 13" xfId="3420" hidden="1"/>
    <cellStyle name="Berechnung 2 13" xfId="3476" hidden="1"/>
    <cellStyle name="Berechnung 2 13" xfId="3614" hidden="1"/>
    <cellStyle name="Berechnung 2 13" xfId="3653" hidden="1"/>
    <cellStyle name="Berechnung 2 13" xfId="3677" hidden="1"/>
    <cellStyle name="Berechnung 2 13" xfId="3712" hidden="1"/>
    <cellStyle name="Berechnung 2 13" xfId="3571" hidden="1"/>
    <cellStyle name="Berechnung 2 13" xfId="3756" hidden="1"/>
    <cellStyle name="Berechnung 2 13" xfId="3795" hidden="1"/>
    <cellStyle name="Berechnung 2 13" xfId="3819" hidden="1"/>
    <cellStyle name="Berechnung 2 13" xfId="3854" hidden="1"/>
    <cellStyle name="Berechnung 2 13" xfId="2289" hidden="1"/>
    <cellStyle name="Berechnung 2 13" xfId="3923" hidden="1"/>
    <cellStyle name="Berechnung 2 13" xfId="3962" hidden="1"/>
    <cellStyle name="Berechnung 2 13" xfId="3986" hidden="1"/>
    <cellStyle name="Berechnung 2 13" xfId="4021" hidden="1"/>
    <cellStyle name="Berechnung 2 13" xfId="4133" hidden="1"/>
    <cellStyle name="Berechnung 2 13" xfId="4323" hidden="1"/>
    <cellStyle name="Berechnung 2 13" xfId="4362" hidden="1"/>
    <cellStyle name="Berechnung 2 13" xfId="4386" hidden="1"/>
    <cellStyle name="Berechnung 2 13" xfId="4421" hidden="1"/>
    <cellStyle name="Berechnung 2 13" xfId="4257" hidden="1"/>
    <cellStyle name="Berechnung 2 13" xfId="4470" hidden="1"/>
    <cellStyle name="Berechnung 2 13" xfId="4509" hidden="1"/>
    <cellStyle name="Berechnung 2 13" xfId="4533" hidden="1"/>
    <cellStyle name="Berechnung 2 13" xfId="4568" hidden="1"/>
    <cellStyle name="Berechnung 2 13" xfId="4101" hidden="1"/>
    <cellStyle name="Berechnung 2 13" xfId="4611" hidden="1"/>
    <cellStyle name="Berechnung 2 13" xfId="4650" hidden="1"/>
    <cellStyle name="Berechnung 2 13" xfId="4674" hidden="1"/>
    <cellStyle name="Berechnung 2 13" xfId="4709" hidden="1"/>
    <cellStyle name="Berechnung 2 13" xfId="4750" hidden="1"/>
    <cellStyle name="Berechnung 2 13" xfId="4828" hidden="1"/>
    <cellStyle name="Berechnung 2 13" xfId="4867" hidden="1"/>
    <cellStyle name="Berechnung 2 13" xfId="4891" hidden="1"/>
    <cellStyle name="Berechnung 2 13" xfId="4926" hidden="1"/>
    <cellStyle name="Berechnung 2 13" xfId="4982" hidden="1"/>
    <cellStyle name="Berechnung 2 13" xfId="5120" hidden="1"/>
    <cellStyle name="Berechnung 2 13" xfId="5159" hidden="1"/>
    <cellStyle name="Berechnung 2 13" xfId="5183" hidden="1"/>
    <cellStyle name="Berechnung 2 13" xfId="5218" hidden="1"/>
    <cellStyle name="Berechnung 2 13" xfId="5077" hidden="1"/>
    <cellStyle name="Berechnung 2 13" xfId="5262" hidden="1"/>
    <cellStyle name="Berechnung 2 13" xfId="5301" hidden="1"/>
    <cellStyle name="Berechnung 2 13" xfId="5325" hidden="1"/>
    <cellStyle name="Berechnung 2 13" xfId="5360" hidden="1"/>
    <cellStyle name="Berechnung 2 13" xfId="2342" hidden="1"/>
    <cellStyle name="Berechnung 2 13" xfId="5428" hidden="1"/>
    <cellStyle name="Berechnung 2 13" xfId="5467" hidden="1"/>
    <cellStyle name="Berechnung 2 13" xfId="5491" hidden="1"/>
    <cellStyle name="Berechnung 2 13" xfId="5526" hidden="1"/>
    <cellStyle name="Berechnung 2 13" xfId="5637" hidden="1"/>
    <cellStyle name="Berechnung 2 13" xfId="5827" hidden="1"/>
    <cellStyle name="Berechnung 2 13" xfId="5866" hidden="1"/>
    <cellStyle name="Berechnung 2 13" xfId="5890" hidden="1"/>
    <cellStyle name="Berechnung 2 13" xfId="5925" hidden="1"/>
    <cellStyle name="Berechnung 2 13" xfId="5761" hidden="1"/>
    <cellStyle name="Berechnung 2 13" xfId="5974" hidden="1"/>
    <cellStyle name="Berechnung 2 13" xfId="6013" hidden="1"/>
    <cellStyle name="Berechnung 2 13" xfId="6037" hidden="1"/>
    <cellStyle name="Berechnung 2 13" xfId="6072" hidden="1"/>
    <cellStyle name="Berechnung 2 13" xfId="5605" hidden="1"/>
    <cellStyle name="Berechnung 2 13" xfId="6115" hidden="1"/>
    <cellStyle name="Berechnung 2 13" xfId="6154" hidden="1"/>
    <cellStyle name="Berechnung 2 13" xfId="6178" hidden="1"/>
    <cellStyle name="Berechnung 2 13" xfId="6213" hidden="1"/>
    <cellStyle name="Berechnung 2 13" xfId="6254" hidden="1"/>
    <cellStyle name="Berechnung 2 13" xfId="6332" hidden="1"/>
    <cellStyle name="Berechnung 2 13" xfId="6371" hidden="1"/>
    <cellStyle name="Berechnung 2 13" xfId="6395" hidden="1"/>
    <cellStyle name="Berechnung 2 13" xfId="6430" hidden="1"/>
    <cellStyle name="Berechnung 2 13" xfId="6486" hidden="1"/>
    <cellStyle name="Berechnung 2 13" xfId="6624" hidden="1"/>
    <cellStyle name="Berechnung 2 13" xfId="6663" hidden="1"/>
    <cellStyle name="Berechnung 2 13" xfId="6687" hidden="1"/>
    <cellStyle name="Berechnung 2 13" xfId="6722" hidden="1"/>
    <cellStyle name="Berechnung 2 13" xfId="6581" hidden="1"/>
    <cellStyle name="Berechnung 2 13" xfId="6766" hidden="1"/>
    <cellStyle name="Berechnung 2 13" xfId="6805" hidden="1"/>
    <cellStyle name="Berechnung 2 13" xfId="6829" hidden="1"/>
    <cellStyle name="Berechnung 2 13" xfId="6864" hidden="1"/>
    <cellStyle name="Berechnung 2 13" xfId="2546" hidden="1"/>
    <cellStyle name="Berechnung 2 13" xfId="6930" hidden="1"/>
    <cellStyle name="Berechnung 2 13" xfId="6969" hidden="1"/>
    <cellStyle name="Berechnung 2 13" xfId="6993" hidden="1"/>
    <cellStyle name="Berechnung 2 13" xfId="7028" hidden="1"/>
    <cellStyle name="Berechnung 2 13" xfId="7135" hidden="1"/>
    <cellStyle name="Berechnung 2 13" xfId="7325" hidden="1"/>
    <cellStyle name="Berechnung 2 13" xfId="7364" hidden="1"/>
    <cellStyle name="Berechnung 2 13" xfId="7388" hidden="1"/>
    <cellStyle name="Berechnung 2 13" xfId="7423" hidden="1"/>
    <cellStyle name="Berechnung 2 13" xfId="7259" hidden="1"/>
    <cellStyle name="Berechnung 2 13" xfId="7472" hidden="1"/>
    <cellStyle name="Berechnung 2 13" xfId="7511" hidden="1"/>
    <cellStyle name="Berechnung 2 13" xfId="7535" hidden="1"/>
    <cellStyle name="Berechnung 2 13" xfId="7570" hidden="1"/>
    <cellStyle name="Berechnung 2 13" xfId="7103" hidden="1"/>
    <cellStyle name="Berechnung 2 13" xfId="7613" hidden="1"/>
    <cellStyle name="Berechnung 2 13" xfId="7652" hidden="1"/>
    <cellStyle name="Berechnung 2 13" xfId="7676" hidden="1"/>
    <cellStyle name="Berechnung 2 13" xfId="7711" hidden="1"/>
    <cellStyle name="Berechnung 2 13" xfId="7752" hidden="1"/>
    <cellStyle name="Berechnung 2 13" xfId="7830" hidden="1"/>
    <cellStyle name="Berechnung 2 13" xfId="7869" hidden="1"/>
    <cellStyle name="Berechnung 2 13" xfId="7893" hidden="1"/>
    <cellStyle name="Berechnung 2 13" xfId="7928" hidden="1"/>
    <cellStyle name="Berechnung 2 13" xfId="7984" hidden="1"/>
    <cellStyle name="Berechnung 2 13" xfId="8122" hidden="1"/>
    <cellStyle name="Berechnung 2 13" xfId="8161" hidden="1"/>
    <cellStyle name="Berechnung 2 13" xfId="8185" hidden="1"/>
    <cellStyle name="Berechnung 2 13" xfId="8220" hidden="1"/>
    <cellStyle name="Berechnung 2 13" xfId="8079" hidden="1"/>
    <cellStyle name="Berechnung 2 13" xfId="8264" hidden="1"/>
    <cellStyle name="Berechnung 2 13" xfId="8303" hidden="1"/>
    <cellStyle name="Berechnung 2 13" xfId="8327" hidden="1"/>
    <cellStyle name="Berechnung 2 13" xfId="8362" hidden="1"/>
    <cellStyle name="Berechnung 2 13" xfId="4052" hidden="1"/>
    <cellStyle name="Berechnung 2 13" xfId="8425" hidden="1"/>
    <cellStyle name="Berechnung 2 13" xfId="8464" hidden="1"/>
    <cellStyle name="Berechnung 2 13" xfId="8488" hidden="1"/>
    <cellStyle name="Berechnung 2 13" xfId="8523" hidden="1"/>
    <cellStyle name="Berechnung 2 13" xfId="8628" hidden="1"/>
    <cellStyle name="Berechnung 2 13" xfId="8818" hidden="1"/>
    <cellStyle name="Berechnung 2 13" xfId="8857" hidden="1"/>
    <cellStyle name="Berechnung 2 13" xfId="8881" hidden="1"/>
    <cellStyle name="Berechnung 2 13" xfId="8916" hidden="1"/>
    <cellStyle name="Berechnung 2 13" xfId="8752" hidden="1"/>
    <cellStyle name="Berechnung 2 13" xfId="8965" hidden="1"/>
    <cellStyle name="Berechnung 2 13" xfId="9004" hidden="1"/>
    <cellStyle name="Berechnung 2 13" xfId="9028" hidden="1"/>
    <cellStyle name="Berechnung 2 13" xfId="9063" hidden="1"/>
    <cellStyle name="Berechnung 2 13" xfId="8596" hidden="1"/>
    <cellStyle name="Berechnung 2 13" xfId="9106" hidden="1"/>
    <cellStyle name="Berechnung 2 13" xfId="9145" hidden="1"/>
    <cellStyle name="Berechnung 2 13" xfId="9169" hidden="1"/>
    <cellStyle name="Berechnung 2 13" xfId="9204" hidden="1"/>
    <cellStyle name="Berechnung 2 13" xfId="9245" hidden="1"/>
    <cellStyle name="Berechnung 2 13" xfId="9323" hidden="1"/>
    <cellStyle name="Berechnung 2 13" xfId="9362" hidden="1"/>
    <cellStyle name="Berechnung 2 13" xfId="9386" hidden="1"/>
    <cellStyle name="Berechnung 2 13" xfId="9421" hidden="1"/>
    <cellStyle name="Berechnung 2 13" xfId="9477" hidden="1"/>
    <cellStyle name="Berechnung 2 13" xfId="9615" hidden="1"/>
    <cellStyle name="Berechnung 2 13" xfId="9654" hidden="1"/>
    <cellStyle name="Berechnung 2 13" xfId="9678" hidden="1"/>
    <cellStyle name="Berechnung 2 13" xfId="9713" hidden="1"/>
    <cellStyle name="Berechnung 2 13" xfId="9572" hidden="1"/>
    <cellStyle name="Berechnung 2 13" xfId="9757" hidden="1"/>
    <cellStyle name="Berechnung 2 13" xfId="9796" hidden="1"/>
    <cellStyle name="Berechnung 2 13" xfId="9820" hidden="1"/>
    <cellStyle name="Berechnung 2 13" xfId="9855" hidden="1"/>
    <cellStyle name="Berechnung 2 13" xfId="5557" hidden="1"/>
    <cellStyle name="Berechnung 2 13" xfId="9916" hidden="1"/>
    <cellStyle name="Berechnung 2 13" xfId="9955" hidden="1"/>
    <cellStyle name="Berechnung 2 13" xfId="9979" hidden="1"/>
    <cellStyle name="Berechnung 2 13" xfId="10014" hidden="1"/>
    <cellStyle name="Berechnung 2 13" xfId="10114" hidden="1"/>
    <cellStyle name="Berechnung 2 13" xfId="10304" hidden="1"/>
    <cellStyle name="Berechnung 2 13" xfId="10343" hidden="1"/>
    <cellStyle name="Berechnung 2 13" xfId="10367" hidden="1"/>
    <cellStyle name="Berechnung 2 13" xfId="10402" hidden="1"/>
    <cellStyle name="Berechnung 2 13" xfId="10238" hidden="1"/>
    <cellStyle name="Berechnung 2 13" xfId="10451" hidden="1"/>
    <cellStyle name="Berechnung 2 13" xfId="10490" hidden="1"/>
    <cellStyle name="Berechnung 2 13" xfId="10514" hidden="1"/>
    <cellStyle name="Berechnung 2 13" xfId="10549" hidden="1"/>
    <cellStyle name="Berechnung 2 13" xfId="10082" hidden="1"/>
    <cellStyle name="Berechnung 2 13" xfId="10592" hidden="1"/>
    <cellStyle name="Berechnung 2 13" xfId="10631" hidden="1"/>
    <cellStyle name="Berechnung 2 13" xfId="10655" hidden="1"/>
    <cellStyle name="Berechnung 2 13" xfId="10690" hidden="1"/>
    <cellStyle name="Berechnung 2 13" xfId="10731" hidden="1"/>
    <cellStyle name="Berechnung 2 13" xfId="10809" hidden="1"/>
    <cellStyle name="Berechnung 2 13" xfId="10848" hidden="1"/>
    <cellStyle name="Berechnung 2 13" xfId="10872" hidden="1"/>
    <cellStyle name="Berechnung 2 13" xfId="10907" hidden="1"/>
    <cellStyle name="Berechnung 2 13" xfId="10963" hidden="1"/>
    <cellStyle name="Berechnung 2 13" xfId="11101" hidden="1"/>
    <cellStyle name="Berechnung 2 13" xfId="11140" hidden="1"/>
    <cellStyle name="Berechnung 2 13" xfId="11164" hidden="1"/>
    <cellStyle name="Berechnung 2 13" xfId="11199" hidden="1"/>
    <cellStyle name="Berechnung 2 13" xfId="11058" hidden="1"/>
    <cellStyle name="Berechnung 2 13" xfId="11243" hidden="1"/>
    <cellStyle name="Berechnung 2 13" xfId="11282" hidden="1"/>
    <cellStyle name="Berechnung 2 13" xfId="11306" hidden="1"/>
    <cellStyle name="Berechnung 2 13" xfId="11341" hidden="1"/>
    <cellStyle name="Berechnung 2 13" xfId="7059" hidden="1"/>
    <cellStyle name="Berechnung 2 13" xfId="11399" hidden="1"/>
    <cellStyle name="Berechnung 2 13" xfId="11438" hidden="1"/>
    <cellStyle name="Berechnung 2 13" xfId="11462" hidden="1"/>
    <cellStyle name="Berechnung 2 13" xfId="11497" hidden="1"/>
    <cellStyle name="Berechnung 2 13" xfId="11594" hidden="1"/>
    <cellStyle name="Berechnung 2 13" xfId="11784" hidden="1"/>
    <cellStyle name="Berechnung 2 13" xfId="11823" hidden="1"/>
    <cellStyle name="Berechnung 2 13" xfId="11847" hidden="1"/>
    <cellStyle name="Berechnung 2 13" xfId="11882" hidden="1"/>
    <cellStyle name="Berechnung 2 13" xfId="11718" hidden="1"/>
    <cellStyle name="Berechnung 2 13" xfId="11931" hidden="1"/>
    <cellStyle name="Berechnung 2 13" xfId="11970" hidden="1"/>
    <cellStyle name="Berechnung 2 13" xfId="11994" hidden="1"/>
    <cellStyle name="Berechnung 2 13" xfId="12029" hidden="1"/>
    <cellStyle name="Berechnung 2 13" xfId="11562" hidden="1"/>
    <cellStyle name="Berechnung 2 13" xfId="12072" hidden="1"/>
    <cellStyle name="Berechnung 2 13" xfId="12111" hidden="1"/>
    <cellStyle name="Berechnung 2 13" xfId="12135" hidden="1"/>
    <cellStyle name="Berechnung 2 13" xfId="12170" hidden="1"/>
    <cellStyle name="Berechnung 2 13" xfId="12211" hidden="1"/>
    <cellStyle name="Berechnung 2 13" xfId="12289" hidden="1"/>
    <cellStyle name="Berechnung 2 13" xfId="12328" hidden="1"/>
    <cellStyle name="Berechnung 2 13" xfId="12352" hidden="1"/>
    <cellStyle name="Berechnung 2 13" xfId="12387" hidden="1"/>
    <cellStyle name="Berechnung 2 13" xfId="12443" hidden="1"/>
    <cellStyle name="Berechnung 2 13" xfId="12581" hidden="1"/>
    <cellStyle name="Berechnung 2 13" xfId="12620" hidden="1"/>
    <cellStyle name="Berechnung 2 13" xfId="12644" hidden="1"/>
    <cellStyle name="Berechnung 2 13" xfId="12679" hidden="1"/>
    <cellStyle name="Berechnung 2 13" xfId="12538" hidden="1"/>
    <cellStyle name="Berechnung 2 13" xfId="12723" hidden="1"/>
    <cellStyle name="Berechnung 2 13" xfId="12762" hidden="1"/>
    <cellStyle name="Berechnung 2 13" xfId="12786" hidden="1"/>
    <cellStyle name="Berechnung 2 13" xfId="12821" hidden="1"/>
    <cellStyle name="Berechnung 2 13" xfId="8554" hidden="1"/>
    <cellStyle name="Berechnung 2 13" xfId="12878" hidden="1"/>
    <cellStyle name="Berechnung 2 13" xfId="12917" hidden="1"/>
    <cellStyle name="Berechnung 2 13" xfId="12941" hidden="1"/>
    <cellStyle name="Berechnung 2 13" xfId="12976" hidden="1"/>
    <cellStyle name="Berechnung 2 13" xfId="13065" hidden="1"/>
    <cellStyle name="Berechnung 2 13" xfId="13255" hidden="1"/>
    <cellStyle name="Berechnung 2 13" xfId="13294" hidden="1"/>
    <cellStyle name="Berechnung 2 13" xfId="13318" hidden="1"/>
    <cellStyle name="Berechnung 2 13" xfId="13353" hidden="1"/>
    <cellStyle name="Berechnung 2 13" xfId="13189" hidden="1"/>
    <cellStyle name="Berechnung 2 13" xfId="13402" hidden="1"/>
    <cellStyle name="Berechnung 2 13" xfId="13441" hidden="1"/>
    <cellStyle name="Berechnung 2 13" xfId="13465" hidden="1"/>
    <cellStyle name="Berechnung 2 13" xfId="13500" hidden="1"/>
    <cellStyle name="Berechnung 2 13" xfId="13033" hidden="1"/>
    <cellStyle name="Berechnung 2 13" xfId="13543" hidden="1"/>
    <cellStyle name="Berechnung 2 13" xfId="13582" hidden="1"/>
    <cellStyle name="Berechnung 2 13" xfId="13606" hidden="1"/>
    <cellStyle name="Berechnung 2 13" xfId="13641" hidden="1"/>
    <cellStyle name="Berechnung 2 13" xfId="13682" hidden="1"/>
    <cellStyle name="Berechnung 2 13" xfId="13760" hidden="1"/>
    <cellStyle name="Berechnung 2 13" xfId="13799" hidden="1"/>
    <cellStyle name="Berechnung 2 13" xfId="13823" hidden="1"/>
    <cellStyle name="Berechnung 2 13" xfId="13858" hidden="1"/>
    <cellStyle name="Berechnung 2 13" xfId="13914" hidden="1"/>
    <cellStyle name="Berechnung 2 13" xfId="14052" hidden="1"/>
    <cellStyle name="Berechnung 2 13" xfId="14091" hidden="1"/>
    <cellStyle name="Berechnung 2 13" xfId="14115" hidden="1"/>
    <cellStyle name="Berechnung 2 13" xfId="14150" hidden="1"/>
    <cellStyle name="Berechnung 2 13" xfId="14009" hidden="1"/>
    <cellStyle name="Berechnung 2 13" xfId="14194" hidden="1"/>
    <cellStyle name="Berechnung 2 13" xfId="14233" hidden="1"/>
    <cellStyle name="Berechnung 2 13" xfId="14257" hidden="1"/>
    <cellStyle name="Berechnung 2 13" xfId="14292" hidden="1"/>
    <cellStyle name="Berechnung 2 13" xfId="10045" hidden="1"/>
    <cellStyle name="Berechnung 2 13" xfId="14345" hidden="1"/>
    <cellStyle name="Berechnung 2 13" xfId="14384" hidden="1"/>
    <cellStyle name="Berechnung 2 13" xfId="14408" hidden="1"/>
    <cellStyle name="Berechnung 2 13" xfId="14443" hidden="1"/>
    <cellStyle name="Berechnung 2 13" xfId="14527" hidden="1"/>
    <cellStyle name="Berechnung 2 13" xfId="14717" hidden="1"/>
    <cellStyle name="Berechnung 2 13" xfId="14756" hidden="1"/>
    <cellStyle name="Berechnung 2 13" xfId="14780" hidden="1"/>
    <cellStyle name="Berechnung 2 13" xfId="14815" hidden="1"/>
    <cellStyle name="Berechnung 2 13" xfId="14651" hidden="1"/>
    <cellStyle name="Berechnung 2 13" xfId="14864" hidden="1"/>
    <cellStyle name="Berechnung 2 13" xfId="14903" hidden="1"/>
    <cellStyle name="Berechnung 2 13" xfId="14927" hidden="1"/>
    <cellStyle name="Berechnung 2 13" xfId="14962" hidden="1"/>
    <cellStyle name="Berechnung 2 13" xfId="14495" hidden="1"/>
    <cellStyle name="Berechnung 2 13" xfId="15005" hidden="1"/>
    <cellStyle name="Berechnung 2 13" xfId="15044" hidden="1"/>
    <cellStyle name="Berechnung 2 13" xfId="15068" hidden="1"/>
    <cellStyle name="Berechnung 2 13" xfId="15103" hidden="1"/>
    <cellStyle name="Berechnung 2 13" xfId="15144" hidden="1"/>
    <cellStyle name="Berechnung 2 13" xfId="15222" hidden="1"/>
    <cellStyle name="Berechnung 2 13" xfId="15261" hidden="1"/>
    <cellStyle name="Berechnung 2 13" xfId="15285" hidden="1"/>
    <cellStyle name="Berechnung 2 13" xfId="15320" hidden="1"/>
    <cellStyle name="Berechnung 2 13" xfId="15376" hidden="1"/>
    <cellStyle name="Berechnung 2 13" xfId="15514" hidden="1"/>
    <cellStyle name="Berechnung 2 13" xfId="15553" hidden="1"/>
    <cellStyle name="Berechnung 2 13" xfId="15577" hidden="1"/>
    <cellStyle name="Berechnung 2 13" xfId="15612" hidden="1"/>
    <cellStyle name="Berechnung 2 13" xfId="15471" hidden="1"/>
    <cellStyle name="Berechnung 2 13" xfId="15656" hidden="1"/>
    <cellStyle name="Berechnung 2 13" xfId="15695" hidden="1"/>
    <cellStyle name="Berechnung 2 13" xfId="15719" hidden="1"/>
    <cellStyle name="Berechnung 2 13" xfId="15754" hidden="1"/>
    <cellStyle name="Berechnung 2 13" xfId="11528" hidden="1"/>
    <cellStyle name="Berechnung 2 13" xfId="15807" hidden="1"/>
    <cellStyle name="Berechnung 2 13" xfId="15846" hidden="1"/>
    <cellStyle name="Berechnung 2 13" xfId="15870" hidden="1"/>
    <cellStyle name="Berechnung 2 13" xfId="15905" hidden="1"/>
    <cellStyle name="Berechnung 2 13" xfId="15983" hidden="1"/>
    <cellStyle name="Berechnung 2 13" xfId="16173" hidden="1"/>
    <cellStyle name="Berechnung 2 13" xfId="16212" hidden="1"/>
    <cellStyle name="Berechnung 2 13" xfId="16236" hidden="1"/>
    <cellStyle name="Berechnung 2 13" xfId="16271" hidden="1"/>
    <cellStyle name="Berechnung 2 13" xfId="16107" hidden="1"/>
    <cellStyle name="Berechnung 2 13" xfId="16320" hidden="1"/>
    <cellStyle name="Berechnung 2 13" xfId="16359" hidden="1"/>
    <cellStyle name="Berechnung 2 13" xfId="16383" hidden="1"/>
    <cellStyle name="Berechnung 2 13" xfId="16418" hidden="1"/>
    <cellStyle name="Berechnung 2 13" xfId="15951" hidden="1"/>
    <cellStyle name="Berechnung 2 13" xfId="16461" hidden="1"/>
    <cellStyle name="Berechnung 2 13" xfId="16500" hidden="1"/>
    <cellStyle name="Berechnung 2 13" xfId="16524" hidden="1"/>
    <cellStyle name="Berechnung 2 13" xfId="16559" hidden="1"/>
    <cellStyle name="Berechnung 2 13" xfId="16600" hidden="1"/>
    <cellStyle name="Berechnung 2 13" xfId="16678" hidden="1"/>
    <cellStyle name="Berechnung 2 13" xfId="16717" hidden="1"/>
    <cellStyle name="Berechnung 2 13" xfId="16741" hidden="1"/>
    <cellStyle name="Berechnung 2 13" xfId="16776" hidden="1"/>
    <cellStyle name="Berechnung 2 13" xfId="16832" hidden="1"/>
    <cellStyle name="Berechnung 2 13" xfId="16970" hidden="1"/>
    <cellStyle name="Berechnung 2 13" xfId="17009" hidden="1"/>
    <cellStyle name="Berechnung 2 13" xfId="17033" hidden="1"/>
    <cellStyle name="Berechnung 2 13" xfId="17068" hidden="1"/>
    <cellStyle name="Berechnung 2 13" xfId="16927" hidden="1"/>
    <cellStyle name="Berechnung 2 13" xfId="17112" hidden="1"/>
    <cellStyle name="Berechnung 2 13" xfId="17151" hidden="1"/>
    <cellStyle name="Berechnung 2 13" xfId="17175" hidden="1"/>
    <cellStyle name="Berechnung 2 13" xfId="17210" hidden="1"/>
    <cellStyle name="Berechnung 2 13" xfId="13005" hidden="1"/>
    <cellStyle name="Berechnung 2 13" xfId="17252" hidden="1"/>
    <cellStyle name="Berechnung 2 13" xfId="17291" hidden="1"/>
    <cellStyle name="Berechnung 2 13" xfId="17315" hidden="1"/>
    <cellStyle name="Berechnung 2 13" xfId="17350" hidden="1"/>
    <cellStyle name="Berechnung 2 13" xfId="17425" hidden="1"/>
    <cellStyle name="Berechnung 2 13" xfId="17615" hidden="1"/>
    <cellStyle name="Berechnung 2 13" xfId="17654" hidden="1"/>
    <cellStyle name="Berechnung 2 13" xfId="17678" hidden="1"/>
    <cellStyle name="Berechnung 2 13" xfId="17713" hidden="1"/>
    <cellStyle name="Berechnung 2 13" xfId="17549" hidden="1"/>
    <cellStyle name="Berechnung 2 13" xfId="17762" hidden="1"/>
    <cellStyle name="Berechnung 2 13" xfId="17801" hidden="1"/>
    <cellStyle name="Berechnung 2 13" xfId="17825" hidden="1"/>
    <cellStyle name="Berechnung 2 13" xfId="17860" hidden="1"/>
    <cellStyle name="Berechnung 2 13" xfId="17393" hidden="1"/>
    <cellStyle name="Berechnung 2 13" xfId="17903" hidden="1"/>
    <cellStyle name="Berechnung 2 13" xfId="17942" hidden="1"/>
    <cellStyle name="Berechnung 2 13" xfId="17966" hidden="1"/>
    <cellStyle name="Berechnung 2 13" xfId="18001" hidden="1"/>
    <cellStyle name="Berechnung 2 13" xfId="18042" hidden="1"/>
    <cellStyle name="Berechnung 2 13" xfId="18120" hidden="1"/>
    <cellStyle name="Berechnung 2 13" xfId="18159" hidden="1"/>
    <cellStyle name="Berechnung 2 13" xfId="18183" hidden="1"/>
    <cellStyle name="Berechnung 2 13" xfId="18218" hidden="1"/>
    <cellStyle name="Berechnung 2 13" xfId="18274" hidden="1"/>
    <cellStyle name="Berechnung 2 13" xfId="18412" hidden="1"/>
    <cellStyle name="Berechnung 2 13" xfId="18451" hidden="1"/>
    <cellStyle name="Berechnung 2 13" xfId="18475" hidden="1"/>
    <cellStyle name="Berechnung 2 13" xfId="18510" hidden="1"/>
    <cellStyle name="Berechnung 2 13" xfId="18369" hidden="1"/>
    <cellStyle name="Berechnung 2 13" xfId="18554" hidden="1"/>
    <cellStyle name="Berechnung 2 13" xfId="18593" hidden="1"/>
    <cellStyle name="Berechnung 2 13" xfId="18617" hidden="1"/>
    <cellStyle name="Berechnung 2 13" xfId="18652" hidden="1"/>
    <cellStyle name="Berechnung 2 13" xfId="18899" hidden="1"/>
    <cellStyle name="Berechnung 2 13" xfId="19052" hidden="1"/>
    <cellStyle name="Berechnung 2 13" xfId="19091" hidden="1"/>
    <cellStyle name="Berechnung 2 13" xfId="19115" hidden="1"/>
    <cellStyle name="Berechnung 2 13" xfId="19150" hidden="1"/>
    <cellStyle name="Berechnung 2 13" xfId="19232" hidden="1"/>
    <cellStyle name="Berechnung 2 13" xfId="19422" hidden="1"/>
    <cellStyle name="Berechnung 2 13" xfId="19461" hidden="1"/>
    <cellStyle name="Berechnung 2 13" xfId="19485" hidden="1"/>
    <cellStyle name="Berechnung 2 13" xfId="19520" hidden="1"/>
    <cellStyle name="Berechnung 2 13" xfId="19356" hidden="1"/>
    <cellStyle name="Berechnung 2 13" xfId="19569" hidden="1"/>
    <cellStyle name="Berechnung 2 13" xfId="19608" hidden="1"/>
    <cellStyle name="Berechnung 2 13" xfId="19632" hidden="1"/>
    <cellStyle name="Berechnung 2 13" xfId="19667" hidden="1"/>
    <cellStyle name="Berechnung 2 13" xfId="19200" hidden="1"/>
    <cellStyle name="Berechnung 2 13" xfId="19710" hidden="1"/>
    <cellStyle name="Berechnung 2 13" xfId="19749" hidden="1"/>
    <cellStyle name="Berechnung 2 13" xfId="19773" hidden="1"/>
    <cellStyle name="Berechnung 2 13" xfId="19808" hidden="1"/>
    <cellStyle name="Berechnung 2 13" xfId="19849" hidden="1"/>
    <cellStyle name="Berechnung 2 13" xfId="19927" hidden="1"/>
    <cellStyle name="Berechnung 2 13" xfId="19966" hidden="1"/>
    <cellStyle name="Berechnung 2 13" xfId="19990" hidden="1"/>
    <cellStyle name="Berechnung 2 13" xfId="20025" hidden="1"/>
    <cellStyle name="Berechnung 2 13" xfId="20081" hidden="1"/>
    <cellStyle name="Berechnung 2 13" xfId="20219" hidden="1"/>
    <cellStyle name="Berechnung 2 13" xfId="20258" hidden="1"/>
    <cellStyle name="Berechnung 2 13" xfId="20282" hidden="1"/>
    <cellStyle name="Berechnung 2 13" xfId="20317" hidden="1"/>
    <cellStyle name="Berechnung 2 13" xfId="20176" hidden="1"/>
    <cellStyle name="Berechnung 2 13" xfId="20361" hidden="1"/>
    <cellStyle name="Berechnung 2 13" xfId="20400" hidden="1"/>
    <cellStyle name="Berechnung 2 13" xfId="20424" hidden="1"/>
    <cellStyle name="Berechnung 2 13" xfId="20459" hidden="1"/>
    <cellStyle name="Berechnung 2 13" xfId="20500" hidden="1"/>
    <cellStyle name="Berechnung 2 13" xfId="20578" hidden="1"/>
    <cellStyle name="Berechnung 2 13" xfId="20617" hidden="1"/>
    <cellStyle name="Berechnung 2 13" xfId="20641" hidden="1"/>
    <cellStyle name="Berechnung 2 13" xfId="20676" hidden="1"/>
    <cellStyle name="Berechnung 2 13" xfId="20742" hidden="1"/>
    <cellStyle name="Berechnung 2 13" xfId="20969" hidden="1"/>
    <cellStyle name="Berechnung 2 13" xfId="21008" hidden="1"/>
    <cellStyle name="Berechnung 2 13" xfId="21032" hidden="1"/>
    <cellStyle name="Berechnung 2 13" xfId="21067" hidden="1"/>
    <cellStyle name="Berechnung 2 13" xfId="21140" hidden="1"/>
    <cellStyle name="Berechnung 2 13" xfId="21278" hidden="1"/>
    <cellStyle name="Berechnung 2 13" xfId="21317" hidden="1"/>
    <cellStyle name="Berechnung 2 13" xfId="21341" hidden="1"/>
    <cellStyle name="Berechnung 2 13" xfId="21376" hidden="1"/>
    <cellStyle name="Berechnung 2 13" xfId="21235" hidden="1"/>
    <cellStyle name="Berechnung 2 13" xfId="21422" hidden="1"/>
    <cellStyle name="Berechnung 2 13" xfId="21461" hidden="1"/>
    <cellStyle name="Berechnung 2 13" xfId="21485" hidden="1"/>
    <cellStyle name="Berechnung 2 13" xfId="21520" hidden="1"/>
    <cellStyle name="Berechnung 2 13" xfId="20934" hidden="1"/>
    <cellStyle name="Berechnung 2 13" xfId="21579" hidden="1"/>
    <cellStyle name="Berechnung 2 13" xfId="21618" hidden="1"/>
    <cellStyle name="Berechnung 2 13" xfId="21642" hidden="1"/>
    <cellStyle name="Berechnung 2 13" xfId="21677" hidden="1"/>
    <cellStyle name="Berechnung 2 13" xfId="21758" hidden="1"/>
    <cellStyle name="Berechnung 2 13" xfId="21949" hidden="1"/>
    <cellStyle name="Berechnung 2 13" xfId="21988" hidden="1"/>
    <cellStyle name="Berechnung 2 13" xfId="22012" hidden="1"/>
    <cellStyle name="Berechnung 2 13" xfId="22047" hidden="1"/>
    <cellStyle name="Berechnung 2 13" xfId="21882" hidden="1"/>
    <cellStyle name="Berechnung 2 13" xfId="22098" hidden="1"/>
    <cellStyle name="Berechnung 2 13" xfId="22137" hidden="1"/>
    <cellStyle name="Berechnung 2 13" xfId="22161" hidden="1"/>
    <cellStyle name="Berechnung 2 13" xfId="22196" hidden="1"/>
    <cellStyle name="Berechnung 2 13" xfId="21726" hidden="1"/>
    <cellStyle name="Berechnung 2 13" xfId="22241" hidden="1"/>
    <cellStyle name="Berechnung 2 13" xfId="22280" hidden="1"/>
    <cellStyle name="Berechnung 2 13" xfId="22304" hidden="1"/>
    <cellStyle name="Berechnung 2 13" xfId="22339" hidden="1"/>
    <cellStyle name="Berechnung 2 13" xfId="22382" hidden="1"/>
    <cellStyle name="Berechnung 2 13" xfId="22460" hidden="1"/>
    <cellStyle name="Berechnung 2 13" xfId="22499" hidden="1"/>
    <cellStyle name="Berechnung 2 13" xfId="22523" hidden="1"/>
    <cellStyle name="Berechnung 2 13" xfId="22558" hidden="1"/>
    <cellStyle name="Berechnung 2 13" xfId="22614" hidden="1"/>
    <cellStyle name="Berechnung 2 13" xfId="22752" hidden="1"/>
    <cellStyle name="Berechnung 2 13" xfId="22791" hidden="1"/>
    <cellStyle name="Berechnung 2 13" xfId="22815" hidden="1"/>
    <cellStyle name="Berechnung 2 13" xfId="22850" hidden="1"/>
    <cellStyle name="Berechnung 2 13" xfId="22709" hidden="1"/>
    <cellStyle name="Berechnung 2 13" xfId="22894" hidden="1"/>
    <cellStyle name="Berechnung 2 13" xfId="22933" hidden="1"/>
    <cellStyle name="Berechnung 2 13" xfId="22957" hidden="1"/>
    <cellStyle name="Berechnung 2 13" xfId="22992" hidden="1"/>
    <cellStyle name="Berechnung 2 13" xfId="21097" hidden="1"/>
    <cellStyle name="Berechnung 2 13" xfId="23034" hidden="1"/>
    <cellStyle name="Berechnung 2 13" xfId="23073" hidden="1"/>
    <cellStyle name="Berechnung 2 13" xfId="23097" hidden="1"/>
    <cellStyle name="Berechnung 2 13" xfId="23132" hidden="1"/>
    <cellStyle name="Berechnung 2 13" xfId="23211" hidden="1"/>
    <cellStyle name="Berechnung 2 13" xfId="23401" hidden="1"/>
    <cellStyle name="Berechnung 2 13" xfId="23440" hidden="1"/>
    <cellStyle name="Berechnung 2 13" xfId="23464" hidden="1"/>
    <cellStyle name="Berechnung 2 13" xfId="23499" hidden="1"/>
    <cellStyle name="Berechnung 2 13" xfId="23335" hidden="1"/>
    <cellStyle name="Berechnung 2 13" xfId="23550" hidden="1"/>
    <cellStyle name="Berechnung 2 13" xfId="23589" hidden="1"/>
    <cellStyle name="Berechnung 2 13" xfId="23613" hidden="1"/>
    <cellStyle name="Berechnung 2 13" xfId="23648" hidden="1"/>
    <cellStyle name="Berechnung 2 13" xfId="23179" hidden="1"/>
    <cellStyle name="Berechnung 2 13" xfId="23693" hidden="1"/>
    <cellStyle name="Berechnung 2 13" xfId="23732" hidden="1"/>
    <cellStyle name="Berechnung 2 13" xfId="23756" hidden="1"/>
    <cellStyle name="Berechnung 2 13" xfId="23791" hidden="1"/>
    <cellStyle name="Berechnung 2 13" xfId="23833" hidden="1"/>
    <cellStyle name="Berechnung 2 13" xfId="23911" hidden="1"/>
    <cellStyle name="Berechnung 2 13" xfId="23950" hidden="1"/>
    <cellStyle name="Berechnung 2 13" xfId="23974" hidden="1"/>
    <cellStyle name="Berechnung 2 13" xfId="24009" hidden="1"/>
    <cellStyle name="Berechnung 2 13" xfId="24065" hidden="1"/>
    <cellStyle name="Berechnung 2 13" xfId="24203" hidden="1"/>
    <cellStyle name="Berechnung 2 13" xfId="24242" hidden="1"/>
    <cellStyle name="Berechnung 2 13" xfId="24266" hidden="1"/>
    <cellStyle name="Berechnung 2 13" xfId="24301" hidden="1"/>
    <cellStyle name="Berechnung 2 13" xfId="24160" hidden="1"/>
    <cellStyle name="Berechnung 2 13" xfId="24345" hidden="1"/>
    <cellStyle name="Berechnung 2 13" xfId="24384" hidden="1"/>
    <cellStyle name="Berechnung 2 13" xfId="24408" hidden="1"/>
    <cellStyle name="Berechnung 2 13" xfId="24443" hidden="1"/>
    <cellStyle name="Berechnung 2 13" xfId="20717" hidden="1"/>
    <cellStyle name="Berechnung 2 13" xfId="24485" hidden="1"/>
    <cellStyle name="Berechnung 2 13" xfId="24524" hidden="1"/>
    <cellStyle name="Berechnung 2 13" xfId="24548" hidden="1"/>
    <cellStyle name="Berechnung 2 13" xfId="24583" hidden="1"/>
    <cellStyle name="Berechnung 2 13" xfId="24658" hidden="1"/>
    <cellStyle name="Berechnung 2 13" xfId="24848" hidden="1"/>
    <cellStyle name="Berechnung 2 13" xfId="24887" hidden="1"/>
    <cellStyle name="Berechnung 2 13" xfId="24911" hidden="1"/>
    <cellStyle name="Berechnung 2 13" xfId="24946" hidden="1"/>
    <cellStyle name="Berechnung 2 13" xfId="24782" hidden="1"/>
    <cellStyle name="Berechnung 2 13" xfId="24995" hidden="1"/>
    <cellStyle name="Berechnung 2 13" xfId="25034" hidden="1"/>
    <cellStyle name="Berechnung 2 13" xfId="25058" hidden="1"/>
    <cellStyle name="Berechnung 2 13" xfId="25093" hidden="1"/>
    <cellStyle name="Berechnung 2 13" xfId="24626" hidden="1"/>
    <cellStyle name="Berechnung 2 13" xfId="25136" hidden="1"/>
    <cellStyle name="Berechnung 2 13" xfId="25175" hidden="1"/>
    <cellStyle name="Berechnung 2 13" xfId="25199" hidden="1"/>
    <cellStyle name="Berechnung 2 13" xfId="25234" hidden="1"/>
    <cellStyle name="Berechnung 2 13" xfId="25275" hidden="1"/>
    <cellStyle name="Berechnung 2 13" xfId="25353" hidden="1"/>
    <cellStyle name="Berechnung 2 13" xfId="25392" hidden="1"/>
    <cellStyle name="Berechnung 2 13" xfId="25416" hidden="1"/>
    <cellStyle name="Berechnung 2 13" xfId="25451" hidden="1"/>
    <cellStyle name="Berechnung 2 13" xfId="25507" hidden="1"/>
    <cellStyle name="Berechnung 2 13" xfId="25645" hidden="1"/>
    <cellStyle name="Berechnung 2 13" xfId="25684" hidden="1"/>
    <cellStyle name="Berechnung 2 13" xfId="25708" hidden="1"/>
    <cellStyle name="Berechnung 2 13" xfId="25743" hidden="1"/>
    <cellStyle name="Berechnung 2 13" xfId="25602" hidden="1"/>
    <cellStyle name="Berechnung 2 13" xfId="25787" hidden="1"/>
    <cellStyle name="Berechnung 2 13" xfId="25826" hidden="1"/>
    <cellStyle name="Berechnung 2 13" xfId="25850" hidden="1"/>
    <cellStyle name="Berechnung 2 13" xfId="25885" hidden="1"/>
    <cellStyle name="Berechnung 2 13" xfId="25928" hidden="1"/>
    <cellStyle name="Berechnung 2 13" xfId="26080" hidden="1"/>
    <cellStyle name="Berechnung 2 13" xfId="26119" hidden="1"/>
    <cellStyle name="Berechnung 2 13" xfId="26143" hidden="1"/>
    <cellStyle name="Berechnung 2 13" xfId="26178" hidden="1"/>
    <cellStyle name="Berechnung 2 13" xfId="26254" hidden="1"/>
    <cellStyle name="Berechnung 2 13" xfId="26444" hidden="1"/>
    <cellStyle name="Berechnung 2 13" xfId="26483" hidden="1"/>
    <cellStyle name="Berechnung 2 13" xfId="26507" hidden="1"/>
    <cellStyle name="Berechnung 2 13" xfId="26542" hidden="1"/>
    <cellStyle name="Berechnung 2 13" xfId="26378" hidden="1"/>
    <cellStyle name="Berechnung 2 13" xfId="26591" hidden="1"/>
    <cellStyle name="Berechnung 2 13" xfId="26630" hidden="1"/>
    <cellStyle name="Berechnung 2 13" xfId="26654" hidden="1"/>
    <cellStyle name="Berechnung 2 13" xfId="26689" hidden="1"/>
    <cellStyle name="Berechnung 2 13" xfId="26222" hidden="1"/>
    <cellStyle name="Berechnung 2 13" xfId="26732" hidden="1"/>
    <cellStyle name="Berechnung 2 13" xfId="26771" hidden="1"/>
    <cellStyle name="Berechnung 2 13" xfId="26795" hidden="1"/>
    <cellStyle name="Berechnung 2 13" xfId="26830" hidden="1"/>
    <cellStyle name="Berechnung 2 13" xfId="26871" hidden="1"/>
    <cellStyle name="Berechnung 2 13" xfId="26949" hidden="1"/>
    <cellStyle name="Berechnung 2 13" xfId="26988" hidden="1"/>
    <cellStyle name="Berechnung 2 13" xfId="27012" hidden="1"/>
    <cellStyle name="Berechnung 2 13" xfId="27047" hidden="1"/>
    <cellStyle name="Berechnung 2 13" xfId="27103" hidden="1"/>
    <cellStyle name="Berechnung 2 13" xfId="27241" hidden="1"/>
    <cellStyle name="Berechnung 2 13" xfId="27280" hidden="1"/>
    <cellStyle name="Berechnung 2 13" xfId="27304" hidden="1"/>
    <cellStyle name="Berechnung 2 13" xfId="27339" hidden="1"/>
    <cellStyle name="Berechnung 2 13" xfId="27198" hidden="1"/>
    <cellStyle name="Berechnung 2 13" xfId="27383" hidden="1"/>
    <cellStyle name="Berechnung 2 13" xfId="27422" hidden="1"/>
    <cellStyle name="Berechnung 2 13" xfId="27446" hidden="1"/>
    <cellStyle name="Berechnung 2 13" xfId="27481" hidden="1"/>
    <cellStyle name="Berechnung 2 13" xfId="26036" hidden="1"/>
    <cellStyle name="Berechnung 2 13" xfId="27523" hidden="1"/>
    <cellStyle name="Berechnung 2 13" xfId="27562" hidden="1"/>
    <cellStyle name="Berechnung 2 13" xfId="27586" hidden="1"/>
    <cellStyle name="Berechnung 2 13" xfId="27621" hidden="1"/>
    <cellStyle name="Berechnung 2 13" xfId="27696" hidden="1"/>
    <cellStyle name="Berechnung 2 13" xfId="27886" hidden="1"/>
    <cellStyle name="Berechnung 2 13" xfId="27925" hidden="1"/>
    <cellStyle name="Berechnung 2 13" xfId="27949" hidden="1"/>
    <cellStyle name="Berechnung 2 13" xfId="27984" hidden="1"/>
    <cellStyle name="Berechnung 2 13" xfId="27820" hidden="1"/>
    <cellStyle name="Berechnung 2 13" xfId="28033" hidden="1"/>
    <cellStyle name="Berechnung 2 13" xfId="28072" hidden="1"/>
    <cellStyle name="Berechnung 2 13" xfId="28096" hidden="1"/>
    <cellStyle name="Berechnung 2 13" xfId="28131" hidden="1"/>
    <cellStyle name="Berechnung 2 13" xfId="27664" hidden="1"/>
    <cellStyle name="Berechnung 2 13" xfId="28174" hidden="1"/>
    <cellStyle name="Berechnung 2 13" xfId="28213" hidden="1"/>
    <cellStyle name="Berechnung 2 13" xfId="28237" hidden="1"/>
    <cellStyle name="Berechnung 2 13" xfId="28272" hidden="1"/>
    <cellStyle name="Berechnung 2 13" xfId="28313" hidden="1"/>
    <cellStyle name="Berechnung 2 13" xfId="28391" hidden="1"/>
    <cellStyle name="Berechnung 2 13" xfId="28430" hidden="1"/>
    <cellStyle name="Berechnung 2 13" xfId="28454" hidden="1"/>
    <cellStyle name="Berechnung 2 13" xfId="28489" hidden="1"/>
    <cellStyle name="Berechnung 2 13" xfId="28545" hidden="1"/>
    <cellStyle name="Berechnung 2 13" xfId="28683" hidden="1"/>
    <cellStyle name="Berechnung 2 13" xfId="28722" hidden="1"/>
    <cellStyle name="Berechnung 2 13" xfId="28746" hidden="1"/>
    <cellStyle name="Berechnung 2 13" xfId="28781" hidden="1"/>
    <cellStyle name="Berechnung 2 13" xfId="28640" hidden="1"/>
    <cellStyle name="Berechnung 2 13" xfId="28825" hidden="1"/>
    <cellStyle name="Berechnung 2 13" xfId="28864" hidden="1"/>
    <cellStyle name="Berechnung 2 13" xfId="28888" hidden="1"/>
    <cellStyle name="Berechnung 2 13" xfId="28923" hidden="1"/>
    <cellStyle name="Berechnung 2 13" xfId="28965" hidden="1"/>
    <cellStyle name="Berechnung 2 13" xfId="29043" hidden="1"/>
    <cellStyle name="Berechnung 2 13" xfId="29082" hidden="1"/>
    <cellStyle name="Berechnung 2 13" xfId="29106" hidden="1"/>
    <cellStyle name="Berechnung 2 13" xfId="29141" hidden="1"/>
    <cellStyle name="Berechnung 2 13" xfId="29216" hidden="1"/>
    <cellStyle name="Berechnung 2 13" xfId="29406" hidden="1"/>
    <cellStyle name="Berechnung 2 13" xfId="29445" hidden="1"/>
    <cellStyle name="Berechnung 2 13" xfId="29469" hidden="1"/>
    <cellStyle name="Berechnung 2 13" xfId="29504" hidden="1"/>
    <cellStyle name="Berechnung 2 13" xfId="29340" hidden="1"/>
    <cellStyle name="Berechnung 2 13" xfId="29553" hidden="1"/>
    <cellStyle name="Berechnung 2 13" xfId="29592" hidden="1"/>
    <cellStyle name="Berechnung 2 13" xfId="29616" hidden="1"/>
    <cellStyle name="Berechnung 2 13" xfId="29651" hidden="1"/>
    <cellStyle name="Berechnung 2 13" xfId="29184" hidden="1"/>
    <cellStyle name="Berechnung 2 13" xfId="29694" hidden="1"/>
    <cellStyle name="Berechnung 2 13" xfId="29733" hidden="1"/>
    <cellStyle name="Berechnung 2 13" xfId="29757" hidden="1"/>
    <cellStyle name="Berechnung 2 13" xfId="29792" hidden="1"/>
    <cellStyle name="Berechnung 2 13" xfId="29833" hidden="1"/>
    <cellStyle name="Berechnung 2 13" xfId="29911" hidden="1"/>
    <cellStyle name="Berechnung 2 13" xfId="29950" hidden="1"/>
    <cellStyle name="Berechnung 2 13" xfId="29974" hidden="1"/>
    <cellStyle name="Berechnung 2 13" xfId="30009" hidden="1"/>
    <cellStyle name="Berechnung 2 13" xfId="30065" hidden="1"/>
    <cellStyle name="Berechnung 2 13" xfId="30203" hidden="1"/>
    <cellStyle name="Berechnung 2 13" xfId="30242" hidden="1"/>
    <cellStyle name="Berechnung 2 13" xfId="30266" hidden="1"/>
    <cellStyle name="Berechnung 2 13" xfId="30301" hidden="1"/>
    <cellStyle name="Berechnung 2 13" xfId="30160" hidden="1"/>
    <cellStyle name="Berechnung 2 13" xfId="30345" hidden="1"/>
    <cellStyle name="Berechnung 2 13" xfId="30384" hidden="1"/>
    <cellStyle name="Berechnung 2 13" xfId="30408" hidden="1"/>
    <cellStyle name="Berechnung 2 13" xfId="30443" hidden="1"/>
    <cellStyle name="Berechnung 2 13" xfId="30484" hidden="1"/>
    <cellStyle name="Berechnung 2 13" xfId="30562" hidden="1"/>
    <cellStyle name="Berechnung 2 13" xfId="30601" hidden="1"/>
    <cellStyle name="Berechnung 2 13" xfId="30625" hidden="1"/>
    <cellStyle name="Berechnung 2 13" xfId="30660" hidden="1"/>
    <cellStyle name="Berechnung 2 13" xfId="30726" hidden="1"/>
    <cellStyle name="Berechnung 2 13" xfId="30953" hidden="1"/>
    <cellStyle name="Berechnung 2 13" xfId="30992" hidden="1"/>
    <cellStyle name="Berechnung 2 13" xfId="31016" hidden="1"/>
    <cellStyle name="Berechnung 2 13" xfId="31051" hidden="1"/>
    <cellStyle name="Berechnung 2 13" xfId="31124" hidden="1"/>
    <cellStyle name="Berechnung 2 13" xfId="31262" hidden="1"/>
    <cellStyle name="Berechnung 2 13" xfId="31301" hidden="1"/>
    <cellStyle name="Berechnung 2 13" xfId="31325" hidden="1"/>
    <cellStyle name="Berechnung 2 13" xfId="31360" hidden="1"/>
    <cellStyle name="Berechnung 2 13" xfId="31219" hidden="1"/>
    <cellStyle name="Berechnung 2 13" xfId="31406" hidden="1"/>
    <cellStyle name="Berechnung 2 13" xfId="31445" hidden="1"/>
    <cellStyle name="Berechnung 2 13" xfId="31469" hidden="1"/>
    <cellStyle name="Berechnung 2 13" xfId="31504" hidden="1"/>
    <cellStyle name="Berechnung 2 13" xfId="30918" hidden="1"/>
    <cellStyle name="Berechnung 2 13" xfId="31563" hidden="1"/>
    <cellStyle name="Berechnung 2 13" xfId="31602" hidden="1"/>
    <cellStyle name="Berechnung 2 13" xfId="31626" hidden="1"/>
    <cellStyle name="Berechnung 2 13" xfId="31661" hidden="1"/>
    <cellStyle name="Berechnung 2 13" xfId="31742" hidden="1"/>
    <cellStyle name="Berechnung 2 13" xfId="31933" hidden="1"/>
    <cellStyle name="Berechnung 2 13" xfId="31972" hidden="1"/>
    <cellStyle name="Berechnung 2 13" xfId="31996" hidden="1"/>
    <cellStyle name="Berechnung 2 13" xfId="32031" hidden="1"/>
    <cellStyle name="Berechnung 2 13" xfId="31866" hidden="1"/>
    <cellStyle name="Berechnung 2 13" xfId="32082" hidden="1"/>
    <cellStyle name="Berechnung 2 13" xfId="32121" hidden="1"/>
    <cellStyle name="Berechnung 2 13" xfId="32145" hidden="1"/>
    <cellStyle name="Berechnung 2 13" xfId="32180" hidden="1"/>
    <cellStyle name="Berechnung 2 13" xfId="31710" hidden="1"/>
    <cellStyle name="Berechnung 2 13" xfId="32225" hidden="1"/>
    <cellStyle name="Berechnung 2 13" xfId="32264" hidden="1"/>
    <cellStyle name="Berechnung 2 13" xfId="32288" hidden="1"/>
    <cellStyle name="Berechnung 2 13" xfId="32323" hidden="1"/>
    <cellStyle name="Berechnung 2 13" xfId="32366" hidden="1"/>
    <cellStyle name="Berechnung 2 13" xfId="32444" hidden="1"/>
    <cellStyle name="Berechnung 2 13" xfId="32483" hidden="1"/>
    <cellStyle name="Berechnung 2 13" xfId="32507" hidden="1"/>
    <cellStyle name="Berechnung 2 13" xfId="32542" hidden="1"/>
    <cellStyle name="Berechnung 2 13" xfId="32598" hidden="1"/>
    <cellStyle name="Berechnung 2 13" xfId="32736" hidden="1"/>
    <cellStyle name="Berechnung 2 13" xfId="32775" hidden="1"/>
    <cellStyle name="Berechnung 2 13" xfId="32799" hidden="1"/>
    <cellStyle name="Berechnung 2 13" xfId="32834" hidden="1"/>
    <cellStyle name="Berechnung 2 13" xfId="32693" hidden="1"/>
    <cellStyle name="Berechnung 2 13" xfId="32878" hidden="1"/>
    <cellStyle name="Berechnung 2 13" xfId="32917" hidden="1"/>
    <cellStyle name="Berechnung 2 13" xfId="32941" hidden="1"/>
    <cellStyle name="Berechnung 2 13" xfId="32976" hidden="1"/>
    <cellStyle name="Berechnung 2 13" xfId="31081" hidden="1"/>
    <cellStyle name="Berechnung 2 13" xfId="33018" hidden="1"/>
    <cellStyle name="Berechnung 2 13" xfId="33057" hidden="1"/>
    <cellStyle name="Berechnung 2 13" xfId="33081" hidden="1"/>
    <cellStyle name="Berechnung 2 13" xfId="33116" hidden="1"/>
    <cellStyle name="Berechnung 2 13" xfId="33194" hidden="1"/>
    <cellStyle name="Berechnung 2 13" xfId="33384" hidden="1"/>
    <cellStyle name="Berechnung 2 13" xfId="33423" hidden="1"/>
    <cellStyle name="Berechnung 2 13" xfId="33447" hidden="1"/>
    <cellStyle name="Berechnung 2 13" xfId="33482" hidden="1"/>
    <cellStyle name="Berechnung 2 13" xfId="33318" hidden="1"/>
    <cellStyle name="Berechnung 2 13" xfId="33533" hidden="1"/>
    <cellStyle name="Berechnung 2 13" xfId="33572" hidden="1"/>
    <cellStyle name="Berechnung 2 13" xfId="33596" hidden="1"/>
    <cellStyle name="Berechnung 2 13" xfId="33631" hidden="1"/>
    <cellStyle name="Berechnung 2 13" xfId="33162" hidden="1"/>
    <cellStyle name="Berechnung 2 13" xfId="33676" hidden="1"/>
    <cellStyle name="Berechnung 2 13" xfId="33715" hidden="1"/>
    <cellStyle name="Berechnung 2 13" xfId="33739" hidden="1"/>
    <cellStyle name="Berechnung 2 13" xfId="33774" hidden="1"/>
    <cellStyle name="Berechnung 2 13" xfId="33816" hidden="1"/>
    <cellStyle name="Berechnung 2 13" xfId="33894" hidden="1"/>
    <cellStyle name="Berechnung 2 13" xfId="33933" hidden="1"/>
    <cellStyle name="Berechnung 2 13" xfId="33957" hidden="1"/>
    <cellStyle name="Berechnung 2 13" xfId="33992" hidden="1"/>
    <cellStyle name="Berechnung 2 13" xfId="34048" hidden="1"/>
    <cellStyle name="Berechnung 2 13" xfId="34186" hidden="1"/>
    <cellStyle name="Berechnung 2 13" xfId="34225" hidden="1"/>
    <cellStyle name="Berechnung 2 13" xfId="34249" hidden="1"/>
    <cellStyle name="Berechnung 2 13" xfId="34284" hidden="1"/>
    <cellStyle name="Berechnung 2 13" xfId="34143" hidden="1"/>
    <cellStyle name="Berechnung 2 13" xfId="34328" hidden="1"/>
    <cellStyle name="Berechnung 2 13" xfId="34367" hidden="1"/>
    <cellStyle name="Berechnung 2 13" xfId="34391" hidden="1"/>
    <cellStyle name="Berechnung 2 13" xfId="34426" hidden="1"/>
    <cellStyle name="Berechnung 2 13" xfId="30701" hidden="1"/>
    <cellStyle name="Berechnung 2 13" xfId="34468" hidden="1"/>
    <cellStyle name="Berechnung 2 13" xfId="34507" hidden="1"/>
    <cellStyle name="Berechnung 2 13" xfId="34531" hidden="1"/>
    <cellStyle name="Berechnung 2 13" xfId="34566" hidden="1"/>
    <cellStyle name="Berechnung 2 13" xfId="34641" hidden="1"/>
    <cellStyle name="Berechnung 2 13" xfId="34831" hidden="1"/>
    <cellStyle name="Berechnung 2 13" xfId="34870" hidden="1"/>
    <cellStyle name="Berechnung 2 13" xfId="34894" hidden="1"/>
    <cellStyle name="Berechnung 2 13" xfId="34929" hidden="1"/>
    <cellStyle name="Berechnung 2 13" xfId="34765" hidden="1"/>
    <cellStyle name="Berechnung 2 13" xfId="34978" hidden="1"/>
    <cellStyle name="Berechnung 2 13" xfId="35017" hidden="1"/>
    <cellStyle name="Berechnung 2 13" xfId="35041" hidden="1"/>
    <cellStyle name="Berechnung 2 13" xfId="35076" hidden="1"/>
    <cellStyle name="Berechnung 2 13" xfId="34609" hidden="1"/>
    <cellStyle name="Berechnung 2 13" xfId="35119" hidden="1"/>
    <cellStyle name="Berechnung 2 13" xfId="35158" hidden="1"/>
    <cellStyle name="Berechnung 2 13" xfId="35182" hidden="1"/>
    <cellStyle name="Berechnung 2 13" xfId="35217" hidden="1"/>
    <cellStyle name="Berechnung 2 13" xfId="35258" hidden="1"/>
    <cellStyle name="Berechnung 2 13" xfId="35336" hidden="1"/>
    <cellStyle name="Berechnung 2 13" xfId="35375" hidden="1"/>
    <cellStyle name="Berechnung 2 13" xfId="35399" hidden="1"/>
    <cellStyle name="Berechnung 2 13" xfId="35434" hidden="1"/>
    <cellStyle name="Berechnung 2 13" xfId="35490" hidden="1"/>
    <cellStyle name="Berechnung 2 13" xfId="35628" hidden="1"/>
    <cellStyle name="Berechnung 2 13" xfId="35667" hidden="1"/>
    <cellStyle name="Berechnung 2 13" xfId="35691" hidden="1"/>
    <cellStyle name="Berechnung 2 13" xfId="35726" hidden="1"/>
    <cellStyle name="Berechnung 2 13" xfId="35585" hidden="1"/>
    <cellStyle name="Berechnung 2 13" xfId="35770" hidden="1"/>
    <cellStyle name="Berechnung 2 13" xfId="35809" hidden="1"/>
    <cellStyle name="Berechnung 2 13" xfId="35833" hidden="1"/>
    <cellStyle name="Berechnung 2 13" xfId="35868" hidden="1"/>
    <cellStyle name="Berechnung 2 13" xfId="35911" hidden="1"/>
    <cellStyle name="Berechnung 2 13" xfId="36063" hidden="1"/>
    <cellStyle name="Berechnung 2 13" xfId="36102" hidden="1"/>
    <cellStyle name="Berechnung 2 13" xfId="36126" hidden="1"/>
    <cellStyle name="Berechnung 2 13" xfId="36161" hidden="1"/>
    <cellStyle name="Berechnung 2 13" xfId="36237" hidden="1"/>
    <cellStyle name="Berechnung 2 13" xfId="36427" hidden="1"/>
    <cellStyle name="Berechnung 2 13" xfId="36466" hidden="1"/>
    <cellStyle name="Berechnung 2 13" xfId="36490" hidden="1"/>
    <cellStyle name="Berechnung 2 13" xfId="36525" hidden="1"/>
    <cellStyle name="Berechnung 2 13" xfId="36361" hidden="1"/>
    <cellStyle name="Berechnung 2 13" xfId="36574" hidden="1"/>
    <cellStyle name="Berechnung 2 13" xfId="36613" hidden="1"/>
    <cellStyle name="Berechnung 2 13" xfId="36637" hidden="1"/>
    <cellStyle name="Berechnung 2 13" xfId="36672" hidden="1"/>
    <cellStyle name="Berechnung 2 13" xfId="36205" hidden="1"/>
    <cellStyle name="Berechnung 2 13" xfId="36715" hidden="1"/>
    <cellStyle name="Berechnung 2 13" xfId="36754" hidden="1"/>
    <cellStyle name="Berechnung 2 13" xfId="36778" hidden="1"/>
    <cellStyle name="Berechnung 2 13" xfId="36813" hidden="1"/>
    <cellStyle name="Berechnung 2 13" xfId="36854" hidden="1"/>
    <cellStyle name="Berechnung 2 13" xfId="36932" hidden="1"/>
    <cellStyle name="Berechnung 2 13" xfId="36971" hidden="1"/>
    <cellStyle name="Berechnung 2 13" xfId="36995" hidden="1"/>
    <cellStyle name="Berechnung 2 13" xfId="37030" hidden="1"/>
    <cellStyle name="Berechnung 2 13" xfId="37086" hidden="1"/>
    <cellStyle name="Berechnung 2 13" xfId="37224" hidden="1"/>
    <cellStyle name="Berechnung 2 13" xfId="37263" hidden="1"/>
    <cellStyle name="Berechnung 2 13" xfId="37287" hidden="1"/>
    <cellStyle name="Berechnung 2 13" xfId="37322" hidden="1"/>
    <cellStyle name="Berechnung 2 13" xfId="37181" hidden="1"/>
    <cellStyle name="Berechnung 2 13" xfId="37366" hidden="1"/>
    <cellStyle name="Berechnung 2 13" xfId="37405" hidden="1"/>
    <cellStyle name="Berechnung 2 13" xfId="37429" hidden="1"/>
    <cellStyle name="Berechnung 2 13" xfId="37464" hidden="1"/>
    <cellStyle name="Berechnung 2 13" xfId="36019" hidden="1"/>
    <cellStyle name="Berechnung 2 13" xfId="37506" hidden="1"/>
    <cellStyle name="Berechnung 2 13" xfId="37545" hidden="1"/>
    <cellStyle name="Berechnung 2 13" xfId="37569" hidden="1"/>
    <cellStyle name="Berechnung 2 13" xfId="37604" hidden="1"/>
    <cellStyle name="Berechnung 2 13" xfId="37679" hidden="1"/>
    <cellStyle name="Berechnung 2 13" xfId="37869" hidden="1"/>
    <cellStyle name="Berechnung 2 13" xfId="37908" hidden="1"/>
    <cellStyle name="Berechnung 2 13" xfId="37932" hidden="1"/>
    <cellStyle name="Berechnung 2 13" xfId="37967" hidden="1"/>
    <cellStyle name="Berechnung 2 13" xfId="37803" hidden="1"/>
    <cellStyle name="Berechnung 2 13" xfId="38016" hidden="1"/>
    <cellStyle name="Berechnung 2 13" xfId="38055" hidden="1"/>
    <cellStyle name="Berechnung 2 13" xfId="38079" hidden="1"/>
    <cellStyle name="Berechnung 2 13" xfId="38114" hidden="1"/>
    <cellStyle name="Berechnung 2 13" xfId="37647" hidden="1"/>
    <cellStyle name="Berechnung 2 13" xfId="38157" hidden="1"/>
    <cellStyle name="Berechnung 2 13" xfId="38196" hidden="1"/>
    <cellStyle name="Berechnung 2 13" xfId="38220" hidden="1"/>
    <cellStyle name="Berechnung 2 13" xfId="38255" hidden="1"/>
    <cellStyle name="Berechnung 2 13" xfId="38296" hidden="1"/>
    <cellStyle name="Berechnung 2 13" xfId="38374" hidden="1"/>
    <cellStyle name="Berechnung 2 13" xfId="38413" hidden="1"/>
    <cellStyle name="Berechnung 2 13" xfId="38437" hidden="1"/>
    <cellStyle name="Berechnung 2 13" xfId="38472" hidden="1"/>
    <cellStyle name="Berechnung 2 13" xfId="38528" hidden="1"/>
    <cellStyle name="Berechnung 2 13" xfId="38666" hidden="1"/>
    <cellStyle name="Berechnung 2 13" xfId="38705" hidden="1"/>
    <cellStyle name="Berechnung 2 13" xfId="38729" hidden="1"/>
    <cellStyle name="Berechnung 2 13" xfId="38764" hidden="1"/>
    <cellStyle name="Berechnung 2 13" xfId="38623" hidden="1"/>
    <cellStyle name="Berechnung 2 13" xfId="38808" hidden="1"/>
    <cellStyle name="Berechnung 2 13" xfId="38847" hidden="1"/>
    <cellStyle name="Berechnung 2 13" xfId="38871" hidden="1"/>
    <cellStyle name="Berechnung 2 13" xfId="38906" hidden="1"/>
    <cellStyle name="Berechnung 2 13" xfId="38951" hidden="1"/>
    <cellStyle name="Berechnung 2 13" xfId="39046" hidden="1"/>
    <cellStyle name="Berechnung 2 13" xfId="39085" hidden="1"/>
    <cellStyle name="Berechnung 2 13" xfId="39109" hidden="1"/>
    <cellStyle name="Berechnung 2 13" xfId="39144" hidden="1"/>
    <cellStyle name="Berechnung 2 13" xfId="39219" hidden="1"/>
    <cellStyle name="Berechnung 2 13" xfId="39409" hidden="1"/>
    <cellStyle name="Berechnung 2 13" xfId="39448" hidden="1"/>
    <cellStyle name="Berechnung 2 13" xfId="39472" hidden="1"/>
    <cellStyle name="Berechnung 2 13" xfId="39507" hidden="1"/>
    <cellStyle name="Berechnung 2 13" xfId="39343" hidden="1"/>
    <cellStyle name="Berechnung 2 13" xfId="39556" hidden="1"/>
    <cellStyle name="Berechnung 2 13" xfId="39595" hidden="1"/>
    <cellStyle name="Berechnung 2 13" xfId="39619" hidden="1"/>
    <cellStyle name="Berechnung 2 13" xfId="39654" hidden="1"/>
    <cellStyle name="Berechnung 2 13" xfId="39187" hidden="1"/>
    <cellStyle name="Berechnung 2 13" xfId="39697" hidden="1"/>
    <cellStyle name="Berechnung 2 13" xfId="39736" hidden="1"/>
    <cellStyle name="Berechnung 2 13" xfId="39760" hidden="1"/>
    <cellStyle name="Berechnung 2 13" xfId="39795" hidden="1"/>
    <cellStyle name="Berechnung 2 13" xfId="39836" hidden="1"/>
    <cellStyle name="Berechnung 2 13" xfId="39914" hidden="1"/>
    <cellStyle name="Berechnung 2 13" xfId="39953" hidden="1"/>
    <cellStyle name="Berechnung 2 13" xfId="39977" hidden="1"/>
    <cellStyle name="Berechnung 2 13" xfId="40012" hidden="1"/>
    <cellStyle name="Berechnung 2 13" xfId="40068" hidden="1"/>
    <cellStyle name="Berechnung 2 13" xfId="40206" hidden="1"/>
    <cellStyle name="Berechnung 2 13" xfId="40245" hidden="1"/>
    <cellStyle name="Berechnung 2 13" xfId="40269" hidden="1"/>
    <cellStyle name="Berechnung 2 13" xfId="40304" hidden="1"/>
    <cellStyle name="Berechnung 2 13" xfId="40163" hidden="1"/>
    <cellStyle name="Berechnung 2 13" xfId="40348" hidden="1"/>
    <cellStyle name="Berechnung 2 13" xfId="40387" hidden="1"/>
    <cellStyle name="Berechnung 2 13" xfId="40411" hidden="1"/>
    <cellStyle name="Berechnung 2 13" xfId="40446" hidden="1"/>
    <cellStyle name="Berechnung 2 13" xfId="40487" hidden="1"/>
    <cellStyle name="Berechnung 2 13" xfId="40565" hidden="1"/>
    <cellStyle name="Berechnung 2 13" xfId="40604" hidden="1"/>
    <cellStyle name="Berechnung 2 13" xfId="40628" hidden="1"/>
    <cellStyle name="Berechnung 2 13" xfId="40663" hidden="1"/>
    <cellStyle name="Berechnung 2 13" xfId="40729" hidden="1"/>
    <cellStyle name="Berechnung 2 13" xfId="40956" hidden="1"/>
    <cellStyle name="Berechnung 2 13" xfId="40995" hidden="1"/>
    <cellStyle name="Berechnung 2 13" xfId="41019" hidden="1"/>
    <cellStyle name="Berechnung 2 13" xfId="41054" hidden="1"/>
    <cellStyle name="Berechnung 2 13" xfId="41127" hidden="1"/>
    <cellStyle name="Berechnung 2 13" xfId="41265" hidden="1"/>
    <cellStyle name="Berechnung 2 13" xfId="41304" hidden="1"/>
    <cellStyle name="Berechnung 2 13" xfId="41328" hidden="1"/>
    <cellStyle name="Berechnung 2 13" xfId="41363" hidden="1"/>
    <cellStyle name="Berechnung 2 13" xfId="41222" hidden="1"/>
    <cellStyle name="Berechnung 2 13" xfId="41409" hidden="1"/>
    <cellStyle name="Berechnung 2 13" xfId="41448" hidden="1"/>
    <cellStyle name="Berechnung 2 13" xfId="41472" hidden="1"/>
    <cellStyle name="Berechnung 2 13" xfId="41507" hidden="1"/>
    <cellStyle name="Berechnung 2 13" xfId="40921" hidden="1"/>
    <cellStyle name="Berechnung 2 13" xfId="41566" hidden="1"/>
    <cellStyle name="Berechnung 2 13" xfId="41605" hidden="1"/>
    <cellStyle name="Berechnung 2 13" xfId="41629" hidden="1"/>
    <cellStyle name="Berechnung 2 13" xfId="41664" hidden="1"/>
    <cellStyle name="Berechnung 2 13" xfId="41745" hidden="1"/>
    <cellStyle name="Berechnung 2 13" xfId="41936" hidden="1"/>
    <cellStyle name="Berechnung 2 13" xfId="41975" hidden="1"/>
    <cellStyle name="Berechnung 2 13" xfId="41999" hidden="1"/>
    <cellStyle name="Berechnung 2 13" xfId="42034" hidden="1"/>
    <cellStyle name="Berechnung 2 13" xfId="41869" hidden="1"/>
    <cellStyle name="Berechnung 2 13" xfId="42085" hidden="1"/>
    <cellStyle name="Berechnung 2 13" xfId="42124" hidden="1"/>
    <cellStyle name="Berechnung 2 13" xfId="42148" hidden="1"/>
    <cellStyle name="Berechnung 2 13" xfId="42183" hidden="1"/>
    <cellStyle name="Berechnung 2 13" xfId="41713" hidden="1"/>
    <cellStyle name="Berechnung 2 13" xfId="42228" hidden="1"/>
    <cellStyle name="Berechnung 2 13" xfId="42267" hidden="1"/>
    <cellStyle name="Berechnung 2 13" xfId="42291" hidden="1"/>
    <cellStyle name="Berechnung 2 13" xfId="42326" hidden="1"/>
    <cellStyle name="Berechnung 2 13" xfId="42369" hidden="1"/>
    <cellStyle name="Berechnung 2 13" xfId="42447" hidden="1"/>
    <cellStyle name="Berechnung 2 13" xfId="42486" hidden="1"/>
    <cellStyle name="Berechnung 2 13" xfId="42510" hidden="1"/>
    <cellStyle name="Berechnung 2 13" xfId="42545" hidden="1"/>
    <cellStyle name="Berechnung 2 13" xfId="42601" hidden="1"/>
    <cellStyle name="Berechnung 2 13" xfId="42739" hidden="1"/>
    <cellStyle name="Berechnung 2 13" xfId="42778" hidden="1"/>
    <cellStyle name="Berechnung 2 13" xfId="42802" hidden="1"/>
    <cellStyle name="Berechnung 2 13" xfId="42837" hidden="1"/>
    <cellStyle name="Berechnung 2 13" xfId="42696" hidden="1"/>
    <cellStyle name="Berechnung 2 13" xfId="42881" hidden="1"/>
    <cellStyle name="Berechnung 2 13" xfId="42920" hidden="1"/>
    <cellStyle name="Berechnung 2 13" xfId="42944" hidden="1"/>
    <cellStyle name="Berechnung 2 13" xfId="42979" hidden="1"/>
    <cellStyle name="Berechnung 2 13" xfId="41084" hidden="1"/>
    <cellStyle name="Berechnung 2 13" xfId="43021" hidden="1"/>
    <cellStyle name="Berechnung 2 13" xfId="43060" hidden="1"/>
    <cellStyle name="Berechnung 2 13" xfId="43084" hidden="1"/>
    <cellStyle name="Berechnung 2 13" xfId="43119" hidden="1"/>
    <cellStyle name="Berechnung 2 13" xfId="43197" hidden="1"/>
    <cellStyle name="Berechnung 2 13" xfId="43387" hidden="1"/>
    <cellStyle name="Berechnung 2 13" xfId="43426" hidden="1"/>
    <cellStyle name="Berechnung 2 13" xfId="43450" hidden="1"/>
    <cellStyle name="Berechnung 2 13" xfId="43485" hidden="1"/>
    <cellStyle name="Berechnung 2 13" xfId="43321" hidden="1"/>
    <cellStyle name="Berechnung 2 13" xfId="43536" hidden="1"/>
    <cellStyle name="Berechnung 2 13" xfId="43575" hidden="1"/>
    <cellStyle name="Berechnung 2 13" xfId="43599" hidden="1"/>
    <cellStyle name="Berechnung 2 13" xfId="43634" hidden="1"/>
    <cellStyle name="Berechnung 2 13" xfId="43165" hidden="1"/>
    <cellStyle name="Berechnung 2 13" xfId="43679" hidden="1"/>
    <cellStyle name="Berechnung 2 13" xfId="43718" hidden="1"/>
    <cellStyle name="Berechnung 2 13" xfId="43742" hidden="1"/>
    <cellStyle name="Berechnung 2 13" xfId="43777" hidden="1"/>
    <cellStyle name="Berechnung 2 13" xfId="43819" hidden="1"/>
    <cellStyle name="Berechnung 2 13" xfId="43897" hidden="1"/>
    <cellStyle name="Berechnung 2 13" xfId="43936" hidden="1"/>
    <cellStyle name="Berechnung 2 13" xfId="43960" hidden="1"/>
    <cellStyle name="Berechnung 2 13" xfId="43995" hidden="1"/>
    <cellStyle name="Berechnung 2 13" xfId="44051" hidden="1"/>
    <cellStyle name="Berechnung 2 13" xfId="44189" hidden="1"/>
    <cellStyle name="Berechnung 2 13" xfId="44228" hidden="1"/>
    <cellStyle name="Berechnung 2 13" xfId="44252" hidden="1"/>
    <cellStyle name="Berechnung 2 13" xfId="44287" hidden="1"/>
    <cellStyle name="Berechnung 2 13" xfId="44146" hidden="1"/>
    <cellStyle name="Berechnung 2 13" xfId="44331" hidden="1"/>
    <cellStyle name="Berechnung 2 13" xfId="44370" hidden="1"/>
    <cellStyle name="Berechnung 2 13" xfId="44394" hidden="1"/>
    <cellStyle name="Berechnung 2 13" xfId="44429" hidden="1"/>
    <cellStyle name="Berechnung 2 13" xfId="40704" hidden="1"/>
    <cellStyle name="Berechnung 2 13" xfId="44471" hidden="1"/>
    <cellStyle name="Berechnung 2 13" xfId="44510" hidden="1"/>
    <cellStyle name="Berechnung 2 13" xfId="44534" hidden="1"/>
    <cellStyle name="Berechnung 2 13" xfId="44569" hidden="1"/>
    <cellStyle name="Berechnung 2 13" xfId="44644" hidden="1"/>
    <cellStyle name="Berechnung 2 13" xfId="44834" hidden="1"/>
    <cellStyle name="Berechnung 2 13" xfId="44873" hidden="1"/>
    <cellStyle name="Berechnung 2 13" xfId="44897" hidden="1"/>
    <cellStyle name="Berechnung 2 13" xfId="44932" hidden="1"/>
    <cellStyle name="Berechnung 2 13" xfId="44768" hidden="1"/>
    <cellStyle name="Berechnung 2 13" xfId="44981" hidden="1"/>
    <cellStyle name="Berechnung 2 13" xfId="45020" hidden="1"/>
    <cellStyle name="Berechnung 2 13" xfId="45044" hidden="1"/>
    <cellStyle name="Berechnung 2 13" xfId="45079" hidden="1"/>
    <cellStyle name="Berechnung 2 13" xfId="44612" hidden="1"/>
    <cellStyle name="Berechnung 2 13" xfId="45122" hidden="1"/>
    <cellStyle name="Berechnung 2 13" xfId="45161" hidden="1"/>
    <cellStyle name="Berechnung 2 13" xfId="45185" hidden="1"/>
    <cellStyle name="Berechnung 2 13" xfId="45220" hidden="1"/>
    <cellStyle name="Berechnung 2 13" xfId="45261" hidden="1"/>
    <cellStyle name="Berechnung 2 13" xfId="45339" hidden="1"/>
    <cellStyle name="Berechnung 2 13" xfId="45378" hidden="1"/>
    <cellStyle name="Berechnung 2 13" xfId="45402" hidden="1"/>
    <cellStyle name="Berechnung 2 13" xfId="45437" hidden="1"/>
    <cellStyle name="Berechnung 2 13" xfId="45493" hidden="1"/>
    <cellStyle name="Berechnung 2 13" xfId="45631" hidden="1"/>
    <cellStyle name="Berechnung 2 13" xfId="45670" hidden="1"/>
    <cellStyle name="Berechnung 2 13" xfId="45694" hidden="1"/>
    <cellStyle name="Berechnung 2 13" xfId="45729" hidden="1"/>
    <cellStyle name="Berechnung 2 13" xfId="45588" hidden="1"/>
    <cellStyle name="Berechnung 2 13" xfId="45773" hidden="1"/>
    <cellStyle name="Berechnung 2 13" xfId="45812" hidden="1"/>
    <cellStyle name="Berechnung 2 13" xfId="45836" hidden="1"/>
    <cellStyle name="Berechnung 2 13" xfId="45871" hidden="1"/>
    <cellStyle name="Berechnung 2 13" xfId="45914" hidden="1"/>
    <cellStyle name="Berechnung 2 13" xfId="46066" hidden="1"/>
    <cellStyle name="Berechnung 2 13" xfId="46105" hidden="1"/>
    <cellStyle name="Berechnung 2 13" xfId="46129" hidden="1"/>
    <cellStyle name="Berechnung 2 13" xfId="46164" hidden="1"/>
    <cellStyle name="Berechnung 2 13" xfId="46240" hidden="1"/>
    <cellStyle name="Berechnung 2 13" xfId="46430" hidden="1"/>
    <cellStyle name="Berechnung 2 13" xfId="46469" hidden="1"/>
    <cellStyle name="Berechnung 2 13" xfId="46493" hidden="1"/>
    <cellStyle name="Berechnung 2 13" xfId="46528" hidden="1"/>
    <cellStyle name="Berechnung 2 13" xfId="46364" hidden="1"/>
    <cellStyle name="Berechnung 2 13" xfId="46577" hidden="1"/>
    <cellStyle name="Berechnung 2 13" xfId="46616" hidden="1"/>
    <cellStyle name="Berechnung 2 13" xfId="46640" hidden="1"/>
    <cellStyle name="Berechnung 2 13" xfId="46675" hidden="1"/>
    <cellStyle name="Berechnung 2 13" xfId="46208" hidden="1"/>
    <cellStyle name="Berechnung 2 13" xfId="46718" hidden="1"/>
    <cellStyle name="Berechnung 2 13" xfId="46757" hidden="1"/>
    <cellStyle name="Berechnung 2 13" xfId="46781" hidden="1"/>
    <cellStyle name="Berechnung 2 13" xfId="46816" hidden="1"/>
    <cellStyle name="Berechnung 2 13" xfId="46857" hidden="1"/>
    <cellStyle name="Berechnung 2 13" xfId="46935" hidden="1"/>
    <cellStyle name="Berechnung 2 13" xfId="46974" hidden="1"/>
    <cellStyle name="Berechnung 2 13" xfId="46998" hidden="1"/>
    <cellStyle name="Berechnung 2 13" xfId="47033" hidden="1"/>
    <cellStyle name="Berechnung 2 13" xfId="47089" hidden="1"/>
    <cellStyle name="Berechnung 2 13" xfId="47227" hidden="1"/>
    <cellStyle name="Berechnung 2 13" xfId="47266" hidden="1"/>
    <cellStyle name="Berechnung 2 13" xfId="47290" hidden="1"/>
    <cellStyle name="Berechnung 2 13" xfId="47325" hidden="1"/>
    <cellStyle name="Berechnung 2 13" xfId="47184" hidden="1"/>
    <cellStyle name="Berechnung 2 13" xfId="47369" hidden="1"/>
    <cellStyle name="Berechnung 2 13" xfId="47408" hidden="1"/>
    <cellStyle name="Berechnung 2 13" xfId="47432" hidden="1"/>
    <cellStyle name="Berechnung 2 13" xfId="47467" hidden="1"/>
    <cellStyle name="Berechnung 2 13" xfId="46022" hidden="1"/>
    <cellStyle name="Berechnung 2 13" xfId="47509" hidden="1"/>
    <cellStyle name="Berechnung 2 13" xfId="47548" hidden="1"/>
    <cellStyle name="Berechnung 2 13" xfId="47572" hidden="1"/>
    <cellStyle name="Berechnung 2 13" xfId="47607" hidden="1"/>
    <cellStyle name="Berechnung 2 13" xfId="47682" hidden="1"/>
    <cellStyle name="Berechnung 2 13" xfId="47872" hidden="1"/>
    <cellStyle name="Berechnung 2 13" xfId="47911" hidden="1"/>
    <cellStyle name="Berechnung 2 13" xfId="47935" hidden="1"/>
    <cellStyle name="Berechnung 2 13" xfId="47970" hidden="1"/>
    <cellStyle name="Berechnung 2 13" xfId="47806" hidden="1"/>
    <cellStyle name="Berechnung 2 13" xfId="48019" hidden="1"/>
    <cellStyle name="Berechnung 2 13" xfId="48058" hidden="1"/>
    <cellStyle name="Berechnung 2 13" xfId="48082" hidden="1"/>
    <cellStyle name="Berechnung 2 13" xfId="48117" hidden="1"/>
    <cellStyle name="Berechnung 2 13" xfId="47650" hidden="1"/>
    <cellStyle name="Berechnung 2 13" xfId="48160" hidden="1"/>
    <cellStyle name="Berechnung 2 13" xfId="48199" hidden="1"/>
    <cellStyle name="Berechnung 2 13" xfId="48223" hidden="1"/>
    <cellStyle name="Berechnung 2 13" xfId="48258" hidden="1"/>
    <cellStyle name="Berechnung 2 13" xfId="48299" hidden="1"/>
    <cellStyle name="Berechnung 2 13" xfId="48377" hidden="1"/>
    <cellStyle name="Berechnung 2 13" xfId="48416" hidden="1"/>
    <cellStyle name="Berechnung 2 13" xfId="48440" hidden="1"/>
    <cellStyle name="Berechnung 2 13" xfId="48475" hidden="1"/>
    <cellStyle name="Berechnung 2 13" xfId="48531" hidden="1"/>
    <cellStyle name="Berechnung 2 13" xfId="48669" hidden="1"/>
    <cellStyle name="Berechnung 2 13" xfId="48708" hidden="1"/>
    <cellStyle name="Berechnung 2 13" xfId="48732" hidden="1"/>
    <cellStyle name="Berechnung 2 13" xfId="48767" hidden="1"/>
    <cellStyle name="Berechnung 2 13" xfId="48626" hidden="1"/>
    <cellStyle name="Berechnung 2 13" xfId="48811" hidden="1"/>
    <cellStyle name="Berechnung 2 13" xfId="48850" hidden="1"/>
    <cellStyle name="Berechnung 2 13" xfId="48874" hidden="1"/>
    <cellStyle name="Berechnung 2 13" xfId="48909" hidden="1"/>
    <cellStyle name="Berechnung 2 13" xfId="48950" hidden="1"/>
    <cellStyle name="Berechnung 2 13" xfId="49028" hidden="1"/>
    <cellStyle name="Berechnung 2 13" xfId="49067" hidden="1"/>
    <cellStyle name="Berechnung 2 13" xfId="49091" hidden="1"/>
    <cellStyle name="Berechnung 2 13" xfId="49126" hidden="1"/>
    <cellStyle name="Berechnung 2 13" xfId="49201" hidden="1"/>
    <cellStyle name="Berechnung 2 13" xfId="49391" hidden="1"/>
    <cellStyle name="Berechnung 2 13" xfId="49430" hidden="1"/>
    <cellStyle name="Berechnung 2 13" xfId="49454" hidden="1"/>
    <cellStyle name="Berechnung 2 13" xfId="49489" hidden="1"/>
    <cellStyle name="Berechnung 2 13" xfId="49325" hidden="1"/>
    <cellStyle name="Berechnung 2 13" xfId="49538" hidden="1"/>
    <cellStyle name="Berechnung 2 13" xfId="49577" hidden="1"/>
    <cellStyle name="Berechnung 2 13" xfId="49601" hidden="1"/>
    <cellStyle name="Berechnung 2 13" xfId="49636" hidden="1"/>
    <cellStyle name="Berechnung 2 13" xfId="49169" hidden="1"/>
    <cellStyle name="Berechnung 2 13" xfId="49679" hidden="1"/>
    <cellStyle name="Berechnung 2 13" xfId="49718" hidden="1"/>
    <cellStyle name="Berechnung 2 13" xfId="49742" hidden="1"/>
    <cellStyle name="Berechnung 2 13" xfId="49777" hidden="1"/>
    <cellStyle name="Berechnung 2 13" xfId="49818" hidden="1"/>
    <cellStyle name="Berechnung 2 13" xfId="49896" hidden="1"/>
    <cellStyle name="Berechnung 2 13" xfId="49935" hidden="1"/>
    <cellStyle name="Berechnung 2 13" xfId="49959" hidden="1"/>
    <cellStyle name="Berechnung 2 13" xfId="49994" hidden="1"/>
    <cellStyle name="Berechnung 2 13" xfId="50050" hidden="1"/>
    <cellStyle name="Berechnung 2 13" xfId="50188" hidden="1"/>
    <cellStyle name="Berechnung 2 13" xfId="50227" hidden="1"/>
    <cellStyle name="Berechnung 2 13" xfId="50251" hidden="1"/>
    <cellStyle name="Berechnung 2 13" xfId="50286" hidden="1"/>
    <cellStyle name="Berechnung 2 13" xfId="50145" hidden="1"/>
    <cellStyle name="Berechnung 2 13" xfId="50330" hidden="1"/>
    <cellStyle name="Berechnung 2 13" xfId="50369" hidden="1"/>
    <cellStyle name="Berechnung 2 13" xfId="50393" hidden="1"/>
    <cellStyle name="Berechnung 2 13" xfId="50428" hidden="1"/>
    <cellStyle name="Berechnung 2 13" xfId="50469" hidden="1"/>
    <cellStyle name="Berechnung 2 13" xfId="50547" hidden="1"/>
    <cellStyle name="Berechnung 2 13" xfId="50586" hidden="1"/>
    <cellStyle name="Berechnung 2 13" xfId="50610" hidden="1"/>
    <cellStyle name="Berechnung 2 13" xfId="50645" hidden="1"/>
    <cellStyle name="Berechnung 2 13" xfId="50711" hidden="1"/>
    <cellStyle name="Berechnung 2 13" xfId="50938" hidden="1"/>
    <cellStyle name="Berechnung 2 13" xfId="50977" hidden="1"/>
    <cellStyle name="Berechnung 2 13" xfId="51001" hidden="1"/>
    <cellStyle name="Berechnung 2 13" xfId="51036" hidden="1"/>
    <cellStyle name="Berechnung 2 13" xfId="51109" hidden="1"/>
    <cellStyle name="Berechnung 2 13" xfId="51247" hidden="1"/>
    <cellStyle name="Berechnung 2 13" xfId="51286" hidden="1"/>
    <cellStyle name="Berechnung 2 13" xfId="51310" hidden="1"/>
    <cellStyle name="Berechnung 2 13" xfId="51345" hidden="1"/>
    <cellStyle name="Berechnung 2 13" xfId="51204" hidden="1"/>
    <cellStyle name="Berechnung 2 13" xfId="51391" hidden="1"/>
    <cellStyle name="Berechnung 2 13" xfId="51430" hidden="1"/>
    <cellStyle name="Berechnung 2 13" xfId="51454" hidden="1"/>
    <cellStyle name="Berechnung 2 13" xfId="51489" hidden="1"/>
    <cellStyle name="Berechnung 2 13" xfId="50903" hidden="1"/>
    <cellStyle name="Berechnung 2 13" xfId="51548" hidden="1"/>
    <cellStyle name="Berechnung 2 13" xfId="51587" hidden="1"/>
    <cellStyle name="Berechnung 2 13" xfId="51611" hidden="1"/>
    <cellStyle name="Berechnung 2 13" xfId="51646" hidden="1"/>
    <cellStyle name="Berechnung 2 13" xfId="51727" hidden="1"/>
    <cellStyle name="Berechnung 2 13" xfId="51918" hidden="1"/>
    <cellStyle name="Berechnung 2 13" xfId="51957" hidden="1"/>
    <cellStyle name="Berechnung 2 13" xfId="51981" hidden="1"/>
    <cellStyle name="Berechnung 2 13" xfId="52016" hidden="1"/>
    <cellStyle name="Berechnung 2 13" xfId="51851" hidden="1"/>
    <cellStyle name="Berechnung 2 13" xfId="52067" hidden="1"/>
    <cellStyle name="Berechnung 2 13" xfId="52106" hidden="1"/>
    <cellStyle name="Berechnung 2 13" xfId="52130" hidden="1"/>
    <cellStyle name="Berechnung 2 13" xfId="52165" hidden="1"/>
    <cellStyle name="Berechnung 2 13" xfId="51695" hidden="1"/>
    <cellStyle name="Berechnung 2 13" xfId="52210" hidden="1"/>
    <cellStyle name="Berechnung 2 13" xfId="52249" hidden="1"/>
    <cellStyle name="Berechnung 2 13" xfId="52273" hidden="1"/>
    <cellStyle name="Berechnung 2 13" xfId="52308" hidden="1"/>
    <cellStyle name="Berechnung 2 13" xfId="52351" hidden="1"/>
    <cellStyle name="Berechnung 2 13" xfId="52429" hidden="1"/>
    <cellStyle name="Berechnung 2 13" xfId="52468" hidden="1"/>
    <cellStyle name="Berechnung 2 13" xfId="52492" hidden="1"/>
    <cellStyle name="Berechnung 2 13" xfId="52527" hidden="1"/>
    <cellStyle name="Berechnung 2 13" xfId="52583" hidden="1"/>
    <cellStyle name="Berechnung 2 13" xfId="52721" hidden="1"/>
    <cellStyle name="Berechnung 2 13" xfId="52760" hidden="1"/>
    <cellStyle name="Berechnung 2 13" xfId="52784" hidden="1"/>
    <cellStyle name="Berechnung 2 13" xfId="52819" hidden="1"/>
    <cellStyle name="Berechnung 2 13" xfId="52678" hidden="1"/>
    <cellStyle name="Berechnung 2 13" xfId="52863" hidden="1"/>
    <cellStyle name="Berechnung 2 13" xfId="52902" hidden="1"/>
    <cellStyle name="Berechnung 2 13" xfId="52926" hidden="1"/>
    <cellStyle name="Berechnung 2 13" xfId="52961" hidden="1"/>
    <cellStyle name="Berechnung 2 13" xfId="51066" hidden="1"/>
    <cellStyle name="Berechnung 2 13" xfId="53003" hidden="1"/>
    <cellStyle name="Berechnung 2 13" xfId="53042" hidden="1"/>
    <cellStyle name="Berechnung 2 13" xfId="53066" hidden="1"/>
    <cellStyle name="Berechnung 2 13" xfId="53101" hidden="1"/>
    <cellStyle name="Berechnung 2 13" xfId="53179" hidden="1"/>
    <cellStyle name="Berechnung 2 13" xfId="53369" hidden="1"/>
    <cellStyle name="Berechnung 2 13" xfId="53408" hidden="1"/>
    <cellStyle name="Berechnung 2 13" xfId="53432" hidden="1"/>
    <cellStyle name="Berechnung 2 13" xfId="53467" hidden="1"/>
    <cellStyle name="Berechnung 2 13" xfId="53303" hidden="1"/>
    <cellStyle name="Berechnung 2 13" xfId="53518" hidden="1"/>
    <cellStyle name="Berechnung 2 13" xfId="53557" hidden="1"/>
    <cellStyle name="Berechnung 2 13" xfId="53581" hidden="1"/>
    <cellStyle name="Berechnung 2 13" xfId="53616" hidden="1"/>
    <cellStyle name="Berechnung 2 13" xfId="53147" hidden="1"/>
    <cellStyle name="Berechnung 2 13" xfId="53661" hidden="1"/>
    <cellStyle name="Berechnung 2 13" xfId="53700" hidden="1"/>
    <cellStyle name="Berechnung 2 13" xfId="53724" hidden="1"/>
    <cellStyle name="Berechnung 2 13" xfId="53759" hidden="1"/>
    <cellStyle name="Berechnung 2 13" xfId="53801" hidden="1"/>
    <cellStyle name="Berechnung 2 13" xfId="53879" hidden="1"/>
    <cellStyle name="Berechnung 2 13" xfId="53918" hidden="1"/>
    <cellStyle name="Berechnung 2 13" xfId="53942" hidden="1"/>
    <cellStyle name="Berechnung 2 13" xfId="53977" hidden="1"/>
    <cellStyle name="Berechnung 2 13" xfId="54033" hidden="1"/>
    <cellStyle name="Berechnung 2 13" xfId="54171" hidden="1"/>
    <cellStyle name="Berechnung 2 13" xfId="54210" hidden="1"/>
    <cellStyle name="Berechnung 2 13" xfId="54234" hidden="1"/>
    <cellStyle name="Berechnung 2 13" xfId="54269" hidden="1"/>
    <cellStyle name="Berechnung 2 13" xfId="54128" hidden="1"/>
    <cellStyle name="Berechnung 2 13" xfId="54313" hidden="1"/>
    <cellStyle name="Berechnung 2 13" xfId="54352" hidden="1"/>
    <cellStyle name="Berechnung 2 13" xfId="54376" hidden="1"/>
    <cellStyle name="Berechnung 2 13" xfId="54411" hidden="1"/>
    <cellStyle name="Berechnung 2 13" xfId="50686" hidden="1"/>
    <cellStyle name="Berechnung 2 13" xfId="54453" hidden="1"/>
    <cellStyle name="Berechnung 2 13" xfId="54492" hidden="1"/>
    <cellStyle name="Berechnung 2 13" xfId="54516" hidden="1"/>
    <cellStyle name="Berechnung 2 13" xfId="54551" hidden="1"/>
    <cellStyle name="Berechnung 2 13" xfId="54626" hidden="1"/>
    <cellStyle name="Berechnung 2 13" xfId="54816" hidden="1"/>
    <cellStyle name="Berechnung 2 13" xfId="54855" hidden="1"/>
    <cellStyle name="Berechnung 2 13" xfId="54879" hidden="1"/>
    <cellStyle name="Berechnung 2 13" xfId="54914" hidden="1"/>
    <cellStyle name="Berechnung 2 13" xfId="54750" hidden="1"/>
    <cellStyle name="Berechnung 2 13" xfId="54963" hidden="1"/>
    <cellStyle name="Berechnung 2 13" xfId="55002" hidden="1"/>
    <cellStyle name="Berechnung 2 13" xfId="55026" hidden="1"/>
    <cellStyle name="Berechnung 2 13" xfId="55061" hidden="1"/>
    <cellStyle name="Berechnung 2 13" xfId="54594" hidden="1"/>
    <cellStyle name="Berechnung 2 13" xfId="55104" hidden="1"/>
    <cellStyle name="Berechnung 2 13" xfId="55143" hidden="1"/>
    <cellStyle name="Berechnung 2 13" xfId="55167" hidden="1"/>
    <cellStyle name="Berechnung 2 13" xfId="55202" hidden="1"/>
    <cellStyle name="Berechnung 2 13" xfId="55243" hidden="1"/>
    <cellStyle name="Berechnung 2 13" xfId="55321" hidden="1"/>
    <cellStyle name="Berechnung 2 13" xfId="55360" hidden="1"/>
    <cellStyle name="Berechnung 2 13" xfId="55384" hidden="1"/>
    <cellStyle name="Berechnung 2 13" xfId="55419" hidden="1"/>
    <cellStyle name="Berechnung 2 13" xfId="55475" hidden="1"/>
    <cellStyle name="Berechnung 2 13" xfId="55613" hidden="1"/>
    <cellStyle name="Berechnung 2 13" xfId="55652" hidden="1"/>
    <cellStyle name="Berechnung 2 13" xfId="55676" hidden="1"/>
    <cellStyle name="Berechnung 2 13" xfId="55711" hidden="1"/>
    <cellStyle name="Berechnung 2 13" xfId="55570" hidden="1"/>
    <cellStyle name="Berechnung 2 13" xfId="55755" hidden="1"/>
    <cellStyle name="Berechnung 2 13" xfId="55794" hidden="1"/>
    <cellStyle name="Berechnung 2 13" xfId="55818" hidden="1"/>
    <cellStyle name="Berechnung 2 13" xfId="55853" hidden="1"/>
    <cellStyle name="Berechnung 2 13" xfId="55896" hidden="1"/>
    <cellStyle name="Berechnung 2 13" xfId="56048" hidden="1"/>
    <cellStyle name="Berechnung 2 13" xfId="56087" hidden="1"/>
    <cellStyle name="Berechnung 2 13" xfId="56111" hidden="1"/>
    <cellStyle name="Berechnung 2 13" xfId="56146" hidden="1"/>
    <cellStyle name="Berechnung 2 13" xfId="56222" hidden="1"/>
    <cellStyle name="Berechnung 2 13" xfId="56412" hidden="1"/>
    <cellStyle name="Berechnung 2 13" xfId="56451" hidden="1"/>
    <cellStyle name="Berechnung 2 13" xfId="56475" hidden="1"/>
    <cellStyle name="Berechnung 2 13" xfId="56510" hidden="1"/>
    <cellStyle name="Berechnung 2 13" xfId="56346" hidden="1"/>
    <cellStyle name="Berechnung 2 13" xfId="56559" hidden="1"/>
    <cellStyle name="Berechnung 2 13" xfId="56598" hidden="1"/>
    <cellStyle name="Berechnung 2 13" xfId="56622" hidden="1"/>
    <cellStyle name="Berechnung 2 13" xfId="56657" hidden="1"/>
    <cellStyle name="Berechnung 2 13" xfId="56190" hidden="1"/>
    <cellStyle name="Berechnung 2 13" xfId="56700" hidden="1"/>
    <cellStyle name="Berechnung 2 13" xfId="56739" hidden="1"/>
    <cellStyle name="Berechnung 2 13" xfId="56763" hidden="1"/>
    <cellStyle name="Berechnung 2 13" xfId="56798" hidden="1"/>
    <cellStyle name="Berechnung 2 13" xfId="56839" hidden="1"/>
    <cellStyle name="Berechnung 2 13" xfId="56917" hidden="1"/>
    <cellStyle name="Berechnung 2 13" xfId="56956" hidden="1"/>
    <cellStyle name="Berechnung 2 13" xfId="56980" hidden="1"/>
    <cellStyle name="Berechnung 2 13" xfId="57015" hidden="1"/>
    <cellStyle name="Berechnung 2 13" xfId="57071" hidden="1"/>
    <cellStyle name="Berechnung 2 13" xfId="57209" hidden="1"/>
    <cellStyle name="Berechnung 2 13" xfId="57248" hidden="1"/>
    <cellStyle name="Berechnung 2 13" xfId="57272" hidden="1"/>
    <cellStyle name="Berechnung 2 13" xfId="57307" hidden="1"/>
    <cellStyle name="Berechnung 2 13" xfId="57166" hidden="1"/>
    <cellStyle name="Berechnung 2 13" xfId="57351" hidden="1"/>
    <cellStyle name="Berechnung 2 13" xfId="57390" hidden="1"/>
    <cellStyle name="Berechnung 2 13" xfId="57414" hidden="1"/>
    <cellStyle name="Berechnung 2 13" xfId="57449" hidden="1"/>
    <cellStyle name="Berechnung 2 13" xfId="56004" hidden="1"/>
    <cellStyle name="Berechnung 2 13" xfId="57491" hidden="1"/>
    <cellStyle name="Berechnung 2 13" xfId="57530" hidden="1"/>
    <cellStyle name="Berechnung 2 13" xfId="57554" hidden="1"/>
    <cellStyle name="Berechnung 2 13" xfId="57589" hidden="1"/>
    <cellStyle name="Berechnung 2 13" xfId="57664" hidden="1"/>
    <cellStyle name="Berechnung 2 13" xfId="57854" hidden="1"/>
    <cellStyle name="Berechnung 2 13" xfId="57893" hidden="1"/>
    <cellStyle name="Berechnung 2 13" xfId="57917" hidden="1"/>
    <cellStyle name="Berechnung 2 13" xfId="57952" hidden="1"/>
    <cellStyle name="Berechnung 2 13" xfId="57788" hidden="1"/>
    <cellStyle name="Berechnung 2 13" xfId="58001" hidden="1"/>
    <cellStyle name="Berechnung 2 13" xfId="58040" hidden="1"/>
    <cellStyle name="Berechnung 2 13" xfId="58064" hidden="1"/>
    <cellStyle name="Berechnung 2 13" xfId="58099" hidden="1"/>
    <cellStyle name="Berechnung 2 13" xfId="57632" hidden="1"/>
    <cellStyle name="Berechnung 2 13" xfId="58142" hidden="1"/>
    <cellStyle name="Berechnung 2 13" xfId="58181" hidden="1"/>
    <cellStyle name="Berechnung 2 13" xfId="58205" hidden="1"/>
    <cellStyle name="Berechnung 2 13" xfId="58240" hidden="1"/>
    <cellStyle name="Berechnung 2 13" xfId="58281" hidden="1"/>
    <cellStyle name="Berechnung 2 13" xfId="58359" hidden="1"/>
    <cellStyle name="Berechnung 2 13" xfId="58398" hidden="1"/>
    <cellStyle name="Berechnung 2 13" xfId="58422" hidden="1"/>
    <cellStyle name="Berechnung 2 13" xfId="58457" hidden="1"/>
    <cellStyle name="Berechnung 2 13" xfId="58513" hidden="1"/>
    <cellStyle name="Berechnung 2 13" xfId="58651" hidden="1"/>
    <cellStyle name="Berechnung 2 13" xfId="58690" hidden="1"/>
    <cellStyle name="Berechnung 2 13" xfId="58714" hidden="1"/>
    <cellStyle name="Berechnung 2 13" xfId="58749" hidden="1"/>
    <cellStyle name="Berechnung 2 13" xfId="58608" hidden="1"/>
    <cellStyle name="Berechnung 2 13" xfId="58793" hidden="1"/>
    <cellStyle name="Berechnung 2 13" xfId="58832" hidden="1"/>
    <cellStyle name="Berechnung 2 13" xfId="58856" hidden="1"/>
    <cellStyle name="Berechnung 2 13" xfId="58891" hidden="1"/>
    <cellStyle name="Berechnung 2 14" xfId="151" hidden="1"/>
    <cellStyle name="Berechnung 2 14" xfId="540" hidden="1"/>
    <cellStyle name="Berechnung 2 14" xfId="577" hidden="1"/>
    <cellStyle name="Berechnung 2 14" xfId="603" hidden="1"/>
    <cellStyle name="Berechnung 2 14" xfId="638" hidden="1"/>
    <cellStyle name="Berechnung 2 14" xfId="758" hidden="1"/>
    <cellStyle name="Berechnung 2 14" xfId="948" hidden="1"/>
    <cellStyle name="Berechnung 2 14" xfId="985" hidden="1"/>
    <cellStyle name="Berechnung 2 14" xfId="1011" hidden="1"/>
    <cellStyle name="Berechnung 2 14" xfId="1046" hidden="1"/>
    <cellStyle name="Berechnung 2 14" xfId="880" hidden="1"/>
    <cellStyle name="Berechnung 2 14" xfId="1095" hidden="1"/>
    <cellStyle name="Berechnung 2 14" xfId="1132" hidden="1"/>
    <cellStyle name="Berechnung 2 14" xfId="1158" hidden="1"/>
    <cellStyle name="Berechnung 2 14" xfId="1193" hidden="1"/>
    <cellStyle name="Berechnung 2 14" xfId="1078" hidden="1"/>
    <cellStyle name="Berechnung 2 14" xfId="1236" hidden="1"/>
    <cellStyle name="Berechnung 2 14" xfId="1273" hidden="1"/>
    <cellStyle name="Berechnung 2 14" xfId="1299" hidden="1"/>
    <cellStyle name="Berechnung 2 14" xfId="1334" hidden="1"/>
    <cellStyle name="Berechnung 2 14" xfId="1375" hidden="1"/>
    <cellStyle name="Berechnung 2 14" xfId="1453" hidden="1"/>
    <cellStyle name="Berechnung 2 14" xfId="1490" hidden="1"/>
    <cellStyle name="Berechnung 2 14" xfId="1516" hidden="1"/>
    <cellStyle name="Berechnung 2 14" xfId="1551" hidden="1"/>
    <cellStyle name="Berechnung 2 14" xfId="1607" hidden="1"/>
    <cellStyle name="Berechnung 2 14" xfId="1745" hidden="1"/>
    <cellStyle name="Berechnung 2 14" xfId="1782" hidden="1"/>
    <cellStyle name="Berechnung 2 14" xfId="1808" hidden="1"/>
    <cellStyle name="Berechnung 2 14" xfId="1843" hidden="1"/>
    <cellStyle name="Berechnung 2 14" xfId="1700" hidden="1"/>
    <cellStyle name="Berechnung 2 14" xfId="1887" hidden="1"/>
    <cellStyle name="Berechnung 2 14" xfId="1924" hidden="1"/>
    <cellStyle name="Berechnung 2 14" xfId="1950" hidden="1"/>
    <cellStyle name="Berechnung 2 14" xfId="1985" hidden="1"/>
    <cellStyle name="Berechnung 2 14" xfId="2074" hidden="1"/>
    <cellStyle name="Berechnung 2 14" xfId="2418" hidden="1"/>
    <cellStyle name="Berechnung 2 14" xfId="2455" hidden="1"/>
    <cellStyle name="Berechnung 2 14" xfId="2481" hidden="1"/>
    <cellStyle name="Berechnung 2 14" xfId="2516" hidden="1"/>
    <cellStyle name="Berechnung 2 14" xfId="2628" hidden="1"/>
    <cellStyle name="Berechnung 2 14" xfId="2818" hidden="1"/>
    <cellStyle name="Berechnung 2 14" xfId="2855" hidden="1"/>
    <cellStyle name="Berechnung 2 14" xfId="2881" hidden="1"/>
    <cellStyle name="Berechnung 2 14" xfId="2916" hidden="1"/>
    <cellStyle name="Berechnung 2 14" xfId="2750" hidden="1"/>
    <cellStyle name="Berechnung 2 14" xfId="2965" hidden="1"/>
    <cellStyle name="Berechnung 2 14" xfId="3002" hidden="1"/>
    <cellStyle name="Berechnung 2 14" xfId="3028" hidden="1"/>
    <cellStyle name="Berechnung 2 14" xfId="3063" hidden="1"/>
    <cellStyle name="Berechnung 2 14" xfId="2948" hidden="1"/>
    <cellStyle name="Berechnung 2 14" xfId="3106" hidden="1"/>
    <cellStyle name="Berechnung 2 14" xfId="3143" hidden="1"/>
    <cellStyle name="Berechnung 2 14" xfId="3169" hidden="1"/>
    <cellStyle name="Berechnung 2 14" xfId="3204" hidden="1"/>
    <cellStyle name="Berechnung 2 14" xfId="3245" hidden="1"/>
    <cellStyle name="Berechnung 2 14" xfId="3323" hidden="1"/>
    <cellStyle name="Berechnung 2 14" xfId="3360" hidden="1"/>
    <cellStyle name="Berechnung 2 14" xfId="3386" hidden="1"/>
    <cellStyle name="Berechnung 2 14" xfId="3421" hidden="1"/>
    <cellStyle name="Berechnung 2 14" xfId="3477" hidden="1"/>
    <cellStyle name="Berechnung 2 14" xfId="3615" hidden="1"/>
    <cellStyle name="Berechnung 2 14" xfId="3652" hidden="1"/>
    <cellStyle name="Berechnung 2 14" xfId="3678" hidden="1"/>
    <cellStyle name="Berechnung 2 14" xfId="3713" hidden="1"/>
    <cellStyle name="Berechnung 2 14" xfId="3570" hidden="1"/>
    <cellStyle name="Berechnung 2 14" xfId="3757" hidden="1"/>
    <cellStyle name="Berechnung 2 14" xfId="3794" hidden="1"/>
    <cellStyle name="Berechnung 2 14" xfId="3820" hidden="1"/>
    <cellStyle name="Berechnung 2 14" xfId="3855" hidden="1"/>
    <cellStyle name="Berechnung 2 14" xfId="2248" hidden="1"/>
    <cellStyle name="Berechnung 2 14" xfId="3924" hidden="1"/>
    <cellStyle name="Berechnung 2 14" xfId="3961" hidden="1"/>
    <cellStyle name="Berechnung 2 14" xfId="3987" hidden="1"/>
    <cellStyle name="Berechnung 2 14" xfId="4022" hidden="1"/>
    <cellStyle name="Berechnung 2 14" xfId="4134" hidden="1"/>
    <cellStyle name="Berechnung 2 14" xfId="4324" hidden="1"/>
    <cellStyle name="Berechnung 2 14" xfId="4361" hidden="1"/>
    <cellStyle name="Berechnung 2 14" xfId="4387" hidden="1"/>
    <cellStyle name="Berechnung 2 14" xfId="4422" hidden="1"/>
    <cellStyle name="Berechnung 2 14" xfId="4256" hidden="1"/>
    <cellStyle name="Berechnung 2 14" xfId="4471" hidden="1"/>
    <cellStyle name="Berechnung 2 14" xfId="4508" hidden="1"/>
    <cellStyle name="Berechnung 2 14" xfId="4534" hidden="1"/>
    <cellStyle name="Berechnung 2 14" xfId="4569" hidden="1"/>
    <cellStyle name="Berechnung 2 14" xfId="4454" hidden="1"/>
    <cellStyle name="Berechnung 2 14" xfId="4612" hidden="1"/>
    <cellStyle name="Berechnung 2 14" xfId="4649" hidden="1"/>
    <cellStyle name="Berechnung 2 14" xfId="4675" hidden="1"/>
    <cellStyle name="Berechnung 2 14" xfId="4710" hidden="1"/>
    <cellStyle name="Berechnung 2 14" xfId="4751" hidden="1"/>
    <cellStyle name="Berechnung 2 14" xfId="4829" hidden="1"/>
    <cellStyle name="Berechnung 2 14" xfId="4866" hidden="1"/>
    <cellStyle name="Berechnung 2 14" xfId="4892" hidden="1"/>
    <cellStyle name="Berechnung 2 14" xfId="4927" hidden="1"/>
    <cellStyle name="Berechnung 2 14" xfId="4983" hidden="1"/>
    <cellStyle name="Berechnung 2 14" xfId="5121" hidden="1"/>
    <cellStyle name="Berechnung 2 14" xfId="5158" hidden="1"/>
    <cellStyle name="Berechnung 2 14" xfId="5184" hidden="1"/>
    <cellStyle name="Berechnung 2 14" xfId="5219" hidden="1"/>
    <cellStyle name="Berechnung 2 14" xfId="5076" hidden="1"/>
    <cellStyle name="Berechnung 2 14" xfId="5263" hidden="1"/>
    <cellStyle name="Berechnung 2 14" xfId="5300" hidden="1"/>
    <cellStyle name="Berechnung 2 14" xfId="5326" hidden="1"/>
    <cellStyle name="Berechnung 2 14" xfId="5361" hidden="1"/>
    <cellStyle name="Berechnung 2 14" xfId="2058" hidden="1"/>
    <cellStyle name="Berechnung 2 14" xfId="5429" hidden="1"/>
    <cellStyle name="Berechnung 2 14" xfId="5466" hidden="1"/>
    <cellStyle name="Berechnung 2 14" xfId="5492" hidden="1"/>
    <cellStyle name="Berechnung 2 14" xfId="5527" hidden="1"/>
    <cellStyle name="Berechnung 2 14" xfId="5638" hidden="1"/>
    <cellStyle name="Berechnung 2 14" xfId="5828" hidden="1"/>
    <cellStyle name="Berechnung 2 14" xfId="5865" hidden="1"/>
    <cellStyle name="Berechnung 2 14" xfId="5891" hidden="1"/>
    <cellStyle name="Berechnung 2 14" xfId="5926" hidden="1"/>
    <cellStyle name="Berechnung 2 14" xfId="5760" hidden="1"/>
    <cellStyle name="Berechnung 2 14" xfId="5975" hidden="1"/>
    <cellStyle name="Berechnung 2 14" xfId="6012" hidden="1"/>
    <cellStyle name="Berechnung 2 14" xfId="6038" hidden="1"/>
    <cellStyle name="Berechnung 2 14" xfId="6073" hidden="1"/>
    <cellStyle name="Berechnung 2 14" xfId="5958" hidden="1"/>
    <cellStyle name="Berechnung 2 14" xfId="6116" hidden="1"/>
    <cellStyle name="Berechnung 2 14" xfId="6153" hidden="1"/>
    <cellStyle name="Berechnung 2 14" xfId="6179" hidden="1"/>
    <cellStyle name="Berechnung 2 14" xfId="6214" hidden="1"/>
    <cellStyle name="Berechnung 2 14" xfId="6255" hidden="1"/>
    <cellStyle name="Berechnung 2 14" xfId="6333" hidden="1"/>
    <cellStyle name="Berechnung 2 14" xfId="6370" hidden="1"/>
    <cellStyle name="Berechnung 2 14" xfId="6396" hidden="1"/>
    <cellStyle name="Berechnung 2 14" xfId="6431" hidden="1"/>
    <cellStyle name="Berechnung 2 14" xfId="6487" hidden="1"/>
    <cellStyle name="Berechnung 2 14" xfId="6625" hidden="1"/>
    <cellStyle name="Berechnung 2 14" xfId="6662" hidden="1"/>
    <cellStyle name="Berechnung 2 14" xfId="6688" hidden="1"/>
    <cellStyle name="Berechnung 2 14" xfId="6723" hidden="1"/>
    <cellStyle name="Berechnung 2 14" xfId="6580" hidden="1"/>
    <cellStyle name="Berechnung 2 14" xfId="6767" hidden="1"/>
    <cellStyle name="Berechnung 2 14" xfId="6804" hidden="1"/>
    <cellStyle name="Berechnung 2 14" xfId="6830" hidden="1"/>
    <cellStyle name="Berechnung 2 14" xfId="6865" hidden="1"/>
    <cellStyle name="Berechnung 2 14" xfId="2376" hidden="1"/>
    <cellStyle name="Berechnung 2 14" xfId="6931" hidden="1"/>
    <cellStyle name="Berechnung 2 14" xfId="6968" hidden="1"/>
    <cellStyle name="Berechnung 2 14" xfId="6994" hidden="1"/>
    <cellStyle name="Berechnung 2 14" xfId="7029" hidden="1"/>
    <cellStyle name="Berechnung 2 14" xfId="7136" hidden="1"/>
    <cellStyle name="Berechnung 2 14" xfId="7326" hidden="1"/>
    <cellStyle name="Berechnung 2 14" xfId="7363" hidden="1"/>
    <cellStyle name="Berechnung 2 14" xfId="7389" hidden="1"/>
    <cellStyle name="Berechnung 2 14" xfId="7424" hidden="1"/>
    <cellStyle name="Berechnung 2 14" xfId="7258" hidden="1"/>
    <cellStyle name="Berechnung 2 14" xfId="7473" hidden="1"/>
    <cellStyle name="Berechnung 2 14" xfId="7510" hidden="1"/>
    <cellStyle name="Berechnung 2 14" xfId="7536" hidden="1"/>
    <cellStyle name="Berechnung 2 14" xfId="7571" hidden="1"/>
    <cellStyle name="Berechnung 2 14" xfId="7456" hidden="1"/>
    <cellStyle name="Berechnung 2 14" xfId="7614" hidden="1"/>
    <cellStyle name="Berechnung 2 14" xfId="7651" hidden="1"/>
    <cellStyle name="Berechnung 2 14" xfId="7677" hidden="1"/>
    <cellStyle name="Berechnung 2 14" xfId="7712" hidden="1"/>
    <cellStyle name="Berechnung 2 14" xfId="7753" hidden="1"/>
    <cellStyle name="Berechnung 2 14" xfId="7831" hidden="1"/>
    <cellStyle name="Berechnung 2 14" xfId="7868" hidden="1"/>
    <cellStyle name="Berechnung 2 14" xfId="7894" hidden="1"/>
    <cellStyle name="Berechnung 2 14" xfId="7929" hidden="1"/>
    <cellStyle name="Berechnung 2 14" xfId="7985" hidden="1"/>
    <cellStyle name="Berechnung 2 14" xfId="8123" hidden="1"/>
    <cellStyle name="Berechnung 2 14" xfId="8160" hidden="1"/>
    <cellStyle name="Berechnung 2 14" xfId="8186" hidden="1"/>
    <cellStyle name="Berechnung 2 14" xfId="8221" hidden="1"/>
    <cellStyle name="Berechnung 2 14" xfId="8078" hidden="1"/>
    <cellStyle name="Berechnung 2 14" xfId="8265" hidden="1"/>
    <cellStyle name="Berechnung 2 14" xfId="8302" hidden="1"/>
    <cellStyle name="Berechnung 2 14" xfId="8328" hidden="1"/>
    <cellStyle name="Berechnung 2 14" xfId="8363" hidden="1"/>
    <cellStyle name="Berechnung 2 14" xfId="3883" hidden="1"/>
    <cellStyle name="Berechnung 2 14" xfId="8426" hidden="1"/>
    <cellStyle name="Berechnung 2 14" xfId="8463" hidden="1"/>
    <cellStyle name="Berechnung 2 14" xfId="8489" hidden="1"/>
    <cellStyle name="Berechnung 2 14" xfId="8524" hidden="1"/>
    <cellStyle name="Berechnung 2 14" xfId="8629" hidden="1"/>
    <cellStyle name="Berechnung 2 14" xfId="8819" hidden="1"/>
    <cellStyle name="Berechnung 2 14" xfId="8856" hidden="1"/>
    <cellStyle name="Berechnung 2 14" xfId="8882" hidden="1"/>
    <cellStyle name="Berechnung 2 14" xfId="8917" hidden="1"/>
    <cellStyle name="Berechnung 2 14" xfId="8751" hidden="1"/>
    <cellStyle name="Berechnung 2 14" xfId="8966" hidden="1"/>
    <cellStyle name="Berechnung 2 14" xfId="9003" hidden="1"/>
    <cellStyle name="Berechnung 2 14" xfId="9029" hidden="1"/>
    <cellStyle name="Berechnung 2 14" xfId="9064" hidden="1"/>
    <cellStyle name="Berechnung 2 14" xfId="8949" hidden="1"/>
    <cellStyle name="Berechnung 2 14" xfId="9107" hidden="1"/>
    <cellStyle name="Berechnung 2 14" xfId="9144" hidden="1"/>
    <cellStyle name="Berechnung 2 14" xfId="9170" hidden="1"/>
    <cellStyle name="Berechnung 2 14" xfId="9205" hidden="1"/>
    <cellStyle name="Berechnung 2 14" xfId="9246" hidden="1"/>
    <cellStyle name="Berechnung 2 14" xfId="9324" hidden="1"/>
    <cellStyle name="Berechnung 2 14" xfId="9361" hidden="1"/>
    <cellStyle name="Berechnung 2 14" xfId="9387" hidden="1"/>
    <cellStyle name="Berechnung 2 14" xfId="9422" hidden="1"/>
    <cellStyle name="Berechnung 2 14" xfId="9478" hidden="1"/>
    <cellStyle name="Berechnung 2 14" xfId="9616" hidden="1"/>
    <cellStyle name="Berechnung 2 14" xfId="9653" hidden="1"/>
    <cellStyle name="Berechnung 2 14" xfId="9679" hidden="1"/>
    <cellStyle name="Berechnung 2 14" xfId="9714" hidden="1"/>
    <cellStyle name="Berechnung 2 14" xfId="9571" hidden="1"/>
    <cellStyle name="Berechnung 2 14" xfId="9758" hidden="1"/>
    <cellStyle name="Berechnung 2 14" xfId="9795" hidden="1"/>
    <cellStyle name="Berechnung 2 14" xfId="9821" hidden="1"/>
    <cellStyle name="Berechnung 2 14" xfId="9856" hidden="1"/>
    <cellStyle name="Berechnung 2 14" xfId="5389" hidden="1"/>
    <cellStyle name="Berechnung 2 14" xfId="9917" hidden="1"/>
    <cellStyle name="Berechnung 2 14" xfId="9954" hidden="1"/>
    <cellStyle name="Berechnung 2 14" xfId="9980" hidden="1"/>
    <cellStyle name="Berechnung 2 14" xfId="10015" hidden="1"/>
    <cellStyle name="Berechnung 2 14" xfId="10115" hidden="1"/>
    <cellStyle name="Berechnung 2 14" xfId="10305" hidden="1"/>
    <cellStyle name="Berechnung 2 14" xfId="10342" hidden="1"/>
    <cellStyle name="Berechnung 2 14" xfId="10368" hidden="1"/>
    <cellStyle name="Berechnung 2 14" xfId="10403" hidden="1"/>
    <cellStyle name="Berechnung 2 14" xfId="10237" hidden="1"/>
    <cellStyle name="Berechnung 2 14" xfId="10452" hidden="1"/>
    <cellStyle name="Berechnung 2 14" xfId="10489" hidden="1"/>
    <cellStyle name="Berechnung 2 14" xfId="10515" hidden="1"/>
    <cellStyle name="Berechnung 2 14" xfId="10550" hidden="1"/>
    <cellStyle name="Berechnung 2 14" xfId="10435" hidden="1"/>
    <cellStyle name="Berechnung 2 14" xfId="10593" hidden="1"/>
    <cellStyle name="Berechnung 2 14" xfId="10630" hidden="1"/>
    <cellStyle name="Berechnung 2 14" xfId="10656" hidden="1"/>
    <cellStyle name="Berechnung 2 14" xfId="10691" hidden="1"/>
    <cellStyle name="Berechnung 2 14" xfId="10732" hidden="1"/>
    <cellStyle name="Berechnung 2 14" xfId="10810" hidden="1"/>
    <cellStyle name="Berechnung 2 14" xfId="10847" hidden="1"/>
    <cellStyle name="Berechnung 2 14" xfId="10873" hidden="1"/>
    <cellStyle name="Berechnung 2 14" xfId="10908" hidden="1"/>
    <cellStyle name="Berechnung 2 14" xfId="10964" hidden="1"/>
    <cellStyle name="Berechnung 2 14" xfId="11102" hidden="1"/>
    <cellStyle name="Berechnung 2 14" xfId="11139" hidden="1"/>
    <cellStyle name="Berechnung 2 14" xfId="11165" hidden="1"/>
    <cellStyle name="Berechnung 2 14" xfId="11200" hidden="1"/>
    <cellStyle name="Berechnung 2 14" xfId="11057" hidden="1"/>
    <cellStyle name="Berechnung 2 14" xfId="11244" hidden="1"/>
    <cellStyle name="Berechnung 2 14" xfId="11281" hidden="1"/>
    <cellStyle name="Berechnung 2 14" xfId="11307" hidden="1"/>
    <cellStyle name="Berechnung 2 14" xfId="11342" hidden="1"/>
    <cellStyle name="Berechnung 2 14" xfId="6893" hidden="1"/>
    <cellStyle name="Berechnung 2 14" xfId="11400" hidden="1"/>
    <cellStyle name="Berechnung 2 14" xfId="11437" hidden="1"/>
    <cellStyle name="Berechnung 2 14" xfId="11463" hidden="1"/>
    <cellStyle name="Berechnung 2 14" xfId="11498" hidden="1"/>
    <cellStyle name="Berechnung 2 14" xfId="11595" hidden="1"/>
    <cellStyle name="Berechnung 2 14" xfId="11785" hidden="1"/>
    <cellStyle name="Berechnung 2 14" xfId="11822" hidden="1"/>
    <cellStyle name="Berechnung 2 14" xfId="11848" hidden="1"/>
    <cellStyle name="Berechnung 2 14" xfId="11883" hidden="1"/>
    <cellStyle name="Berechnung 2 14" xfId="11717" hidden="1"/>
    <cellStyle name="Berechnung 2 14" xfId="11932" hidden="1"/>
    <cellStyle name="Berechnung 2 14" xfId="11969" hidden="1"/>
    <cellStyle name="Berechnung 2 14" xfId="11995" hidden="1"/>
    <cellStyle name="Berechnung 2 14" xfId="12030" hidden="1"/>
    <cellStyle name="Berechnung 2 14" xfId="11915" hidden="1"/>
    <cellStyle name="Berechnung 2 14" xfId="12073" hidden="1"/>
    <cellStyle name="Berechnung 2 14" xfId="12110" hidden="1"/>
    <cellStyle name="Berechnung 2 14" xfId="12136" hidden="1"/>
    <cellStyle name="Berechnung 2 14" xfId="12171" hidden="1"/>
    <cellStyle name="Berechnung 2 14" xfId="12212" hidden="1"/>
    <cellStyle name="Berechnung 2 14" xfId="12290" hidden="1"/>
    <cellStyle name="Berechnung 2 14" xfId="12327" hidden="1"/>
    <cellStyle name="Berechnung 2 14" xfId="12353" hidden="1"/>
    <cellStyle name="Berechnung 2 14" xfId="12388" hidden="1"/>
    <cellStyle name="Berechnung 2 14" xfId="12444" hidden="1"/>
    <cellStyle name="Berechnung 2 14" xfId="12582" hidden="1"/>
    <cellStyle name="Berechnung 2 14" xfId="12619" hidden="1"/>
    <cellStyle name="Berechnung 2 14" xfId="12645" hidden="1"/>
    <cellStyle name="Berechnung 2 14" xfId="12680" hidden="1"/>
    <cellStyle name="Berechnung 2 14" xfId="12537" hidden="1"/>
    <cellStyle name="Berechnung 2 14" xfId="12724" hidden="1"/>
    <cellStyle name="Berechnung 2 14" xfId="12761" hidden="1"/>
    <cellStyle name="Berechnung 2 14" xfId="12787" hidden="1"/>
    <cellStyle name="Berechnung 2 14" xfId="12822" hidden="1"/>
    <cellStyle name="Berechnung 2 14" xfId="8391" hidden="1"/>
    <cellStyle name="Berechnung 2 14" xfId="12879" hidden="1"/>
    <cellStyle name="Berechnung 2 14" xfId="12916" hidden="1"/>
    <cellStyle name="Berechnung 2 14" xfId="12942" hidden="1"/>
    <cellStyle name="Berechnung 2 14" xfId="12977" hidden="1"/>
    <cellStyle name="Berechnung 2 14" xfId="13066" hidden="1"/>
    <cellStyle name="Berechnung 2 14" xfId="13256" hidden="1"/>
    <cellStyle name="Berechnung 2 14" xfId="13293" hidden="1"/>
    <cellStyle name="Berechnung 2 14" xfId="13319" hidden="1"/>
    <cellStyle name="Berechnung 2 14" xfId="13354" hidden="1"/>
    <cellStyle name="Berechnung 2 14" xfId="13188" hidden="1"/>
    <cellStyle name="Berechnung 2 14" xfId="13403" hidden="1"/>
    <cellStyle name="Berechnung 2 14" xfId="13440" hidden="1"/>
    <cellStyle name="Berechnung 2 14" xfId="13466" hidden="1"/>
    <cellStyle name="Berechnung 2 14" xfId="13501" hidden="1"/>
    <cellStyle name="Berechnung 2 14" xfId="13386" hidden="1"/>
    <cellStyle name="Berechnung 2 14" xfId="13544" hidden="1"/>
    <cellStyle name="Berechnung 2 14" xfId="13581" hidden="1"/>
    <cellStyle name="Berechnung 2 14" xfId="13607" hidden="1"/>
    <cellStyle name="Berechnung 2 14" xfId="13642" hidden="1"/>
    <cellStyle name="Berechnung 2 14" xfId="13683" hidden="1"/>
    <cellStyle name="Berechnung 2 14" xfId="13761" hidden="1"/>
    <cellStyle name="Berechnung 2 14" xfId="13798" hidden="1"/>
    <cellStyle name="Berechnung 2 14" xfId="13824" hidden="1"/>
    <cellStyle name="Berechnung 2 14" xfId="13859" hidden="1"/>
    <cellStyle name="Berechnung 2 14" xfId="13915" hidden="1"/>
    <cellStyle name="Berechnung 2 14" xfId="14053" hidden="1"/>
    <cellStyle name="Berechnung 2 14" xfId="14090" hidden="1"/>
    <cellStyle name="Berechnung 2 14" xfId="14116" hidden="1"/>
    <cellStyle name="Berechnung 2 14" xfId="14151" hidden="1"/>
    <cellStyle name="Berechnung 2 14" xfId="14008" hidden="1"/>
    <cellStyle name="Berechnung 2 14" xfId="14195" hidden="1"/>
    <cellStyle name="Berechnung 2 14" xfId="14232" hidden="1"/>
    <cellStyle name="Berechnung 2 14" xfId="14258" hidden="1"/>
    <cellStyle name="Berechnung 2 14" xfId="14293" hidden="1"/>
    <cellStyle name="Berechnung 2 14" xfId="9884" hidden="1"/>
    <cellStyle name="Berechnung 2 14" xfId="14346" hidden="1"/>
    <cellStyle name="Berechnung 2 14" xfId="14383" hidden="1"/>
    <cellStyle name="Berechnung 2 14" xfId="14409" hidden="1"/>
    <cellStyle name="Berechnung 2 14" xfId="14444" hidden="1"/>
    <cellStyle name="Berechnung 2 14" xfId="14528" hidden="1"/>
    <cellStyle name="Berechnung 2 14" xfId="14718" hidden="1"/>
    <cellStyle name="Berechnung 2 14" xfId="14755" hidden="1"/>
    <cellStyle name="Berechnung 2 14" xfId="14781" hidden="1"/>
    <cellStyle name="Berechnung 2 14" xfId="14816" hidden="1"/>
    <cellStyle name="Berechnung 2 14" xfId="14650" hidden="1"/>
    <cellStyle name="Berechnung 2 14" xfId="14865" hidden="1"/>
    <cellStyle name="Berechnung 2 14" xfId="14902" hidden="1"/>
    <cellStyle name="Berechnung 2 14" xfId="14928" hidden="1"/>
    <cellStyle name="Berechnung 2 14" xfId="14963" hidden="1"/>
    <cellStyle name="Berechnung 2 14" xfId="14848" hidden="1"/>
    <cellStyle name="Berechnung 2 14" xfId="15006" hidden="1"/>
    <cellStyle name="Berechnung 2 14" xfId="15043" hidden="1"/>
    <cellStyle name="Berechnung 2 14" xfId="15069" hidden="1"/>
    <cellStyle name="Berechnung 2 14" xfId="15104" hidden="1"/>
    <cellStyle name="Berechnung 2 14" xfId="15145" hidden="1"/>
    <cellStyle name="Berechnung 2 14" xfId="15223" hidden="1"/>
    <cellStyle name="Berechnung 2 14" xfId="15260" hidden="1"/>
    <cellStyle name="Berechnung 2 14" xfId="15286" hidden="1"/>
    <cellStyle name="Berechnung 2 14" xfId="15321" hidden="1"/>
    <cellStyle name="Berechnung 2 14" xfId="15377" hidden="1"/>
    <cellStyle name="Berechnung 2 14" xfId="15515" hidden="1"/>
    <cellStyle name="Berechnung 2 14" xfId="15552" hidden="1"/>
    <cellStyle name="Berechnung 2 14" xfId="15578" hidden="1"/>
    <cellStyle name="Berechnung 2 14" xfId="15613" hidden="1"/>
    <cellStyle name="Berechnung 2 14" xfId="15470" hidden="1"/>
    <cellStyle name="Berechnung 2 14" xfId="15657" hidden="1"/>
    <cellStyle name="Berechnung 2 14" xfId="15694" hidden="1"/>
    <cellStyle name="Berechnung 2 14" xfId="15720" hidden="1"/>
    <cellStyle name="Berechnung 2 14" xfId="15755" hidden="1"/>
    <cellStyle name="Berechnung 2 14" xfId="11370" hidden="1"/>
    <cellStyle name="Berechnung 2 14" xfId="15808" hidden="1"/>
    <cellStyle name="Berechnung 2 14" xfId="15845" hidden="1"/>
    <cellStyle name="Berechnung 2 14" xfId="15871" hidden="1"/>
    <cellStyle name="Berechnung 2 14" xfId="15906" hidden="1"/>
    <cellStyle name="Berechnung 2 14" xfId="15984" hidden="1"/>
    <cellStyle name="Berechnung 2 14" xfId="16174" hidden="1"/>
    <cellStyle name="Berechnung 2 14" xfId="16211" hidden="1"/>
    <cellStyle name="Berechnung 2 14" xfId="16237" hidden="1"/>
    <cellStyle name="Berechnung 2 14" xfId="16272" hidden="1"/>
    <cellStyle name="Berechnung 2 14" xfId="16106" hidden="1"/>
    <cellStyle name="Berechnung 2 14" xfId="16321" hidden="1"/>
    <cellStyle name="Berechnung 2 14" xfId="16358" hidden="1"/>
    <cellStyle name="Berechnung 2 14" xfId="16384" hidden="1"/>
    <cellStyle name="Berechnung 2 14" xfId="16419" hidden="1"/>
    <cellStyle name="Berechnung 2 14" xfId="16304" hidden="1"/>
    <cellStyle name="Berechnung 2 14" xfId="16462" hidden="1"/>
    <cellStyle name="Berechnung 2 14" xfId="16499" hidden="1"/>
    <cellStyle name="Berechnung 2 14" xfId="16525" hidden="1"/>
    <cellStyle name="Berechnung 2 14" xfId="16560" hidden="1"/>
    <cellStyle name="Berechnung 2 14" xfId="16601" hidden="1"/>
    <cellStyle name="Berechnung 2 14" xfId="16679" hidden="1"/>
    <cellStyle name="Berechnung 2 14" xfId="16716" hidden="1"/>
    <cellStyle name="Berechnung 2 14" xfId="16742" hidden="1"/>
    <cellStyle name="Berechnung 2 14" xfId="16777" hidden="1"/>
    <cellStyle name="Berechnung 2 14" xfId="16833" hidden="1"/>
    <cellStyle name="Berechnung 2 14" xfId="16971" hidden="1"/>
    <cellStyle name="Berechnung 2 14" xfId="17008" hidden="1"/>
    <cellStyle name="Berechnung 2 14" xfId="17034" hidden="1"/>
    <cellStyle name="Berechnung 2 14" xfId="17069" hidden="1"/>
    <cellStyle name="Berechnung 2 14" xfId="16926" hidden="1"/>
    <cellStyle name="Berechnung 2 14" xfId="17113" hidden="1"/>
    <cellStyle name="Berechnung 2 14" xfId="17150" hidden="1"/>
    <cellStyle name="Berechnung 2 14" xfId="17176" hidden="1"/>
    <cellStyle name="Berechnung 2 14" xfId="17211" hidden="1"/>
    <cellStyle name="Berechnung 2 14" xfId="12850" hidden="1"/>
    <cellStyle name="Berechnung 2 14" xfId="17253" hidden="1"/>
    <cellStyle name="Berechnung 2 14" xfId="17290" hidden="1"/>
    <cellStyle name="Berechnung 2 14" xfId="17316" hidden="1"/>
    <cellStyle name="Berechnung 2 14" xfId="17351" hidden="1"/>
    <cellStyle name="Berechnung 2 14" xfId="17426" hidden="1"/>
    <cellStyle name="Berechnung 2 14" xfId="17616" hidden="1"/>
    <cellStyle name="Berechnung 2 14" xfId="17653" hidden="1"/>
    <cellStyle name="Berechnung 2 14" xfId="17679" hidden="1"/>
    <cellStyle name="Berechnung 2 14" xfId="17714" hidden="1"/>
    <cellStyle name="Berechnung 2 14" xfId="17548" hidden="1"/>
    <cellStyle name="Berechnung 2 14" xfId="17763" hidden="1"/>
    <cellStyle name="Berechnung 2 14" xfId="17800" hidden="1"/>
    <cellStyle name="Berechnung 2 14" xfId="17826" hidden="1"/>
    <cellStyle name="Berechnung 2 14" xfId="17861" hidden="1"/>
    <cellStyle name="Berechnung 2 14" xfId="17746" hidden="1"/>
    <cellStyle name="Berechnung 2 14" xfId="17904" hidden="1"/>
    <cellStyle name="Berechnung 2 14" xfId="17941" hidden="1"/>
    <cellStyle name="Berechnung 2 14" xfId="17967" hidden="1"/>
    <cellStyle name="Berechnung 2 14" xfId="18002" hidden="1"/>
    <cellStyle name="Berechnung 2 14" xfId="18043" hidden="1"/>
    <cellStyle name="Berechnung 2 14" xfId="18121" hidden="1"/>
    <cellStyle name="Berechnung 2 14" xfId="18158" hidden="1"/>
    <cellStyle name="Berechnung 2 14" xfId="18184" hidden="1"/>
    <cellStyle name="Berechnung 2 14" xfId="18219" hidden="1"/>
    <cellStyle name="Berechnung 2 14" xfId="18275" hidden="1"/>
    <cellStyle name="Berechnung 2 14" xfId="18413" hidden="1"/>
    <cellStyle name="Berechnung 2 14" xfId="18450" hidden="1"/>
    <cellStyle name="Berechnung 2 14" xfId="18476" hidden="1"/>
    <cellStyle name="Berechnung 2 14" xfId="18511" hidden="1"/>
    <cellStyle name="Berechnung 2 14" xfId="18368" hidden="1"/>
    <cellStyle name="Berechnung 2 14" xfId="18555" hidden="1"/>
    <cellStyle name="Berechnung 2 14" xfId="18592" hidden="1"/>
    <cellStyle name="Berechnung 2 14" xfId="18618" hidden="1"/>
    <cellStyle name="Berechnung 2 14" xfId="18653" hidden="1"/>
    <cellStyle name="Berechnung 2 14" xfId="18900" hidden="1"/>
    <cellStyle name="Berechnung 2 14" xfId="19053" hidden="1"/>
    <cellStyle name="Berechnung 2 14" xfId="19090" hidden="1"/>
    <cellStyle name="Berechnung 2 14" xfId="19116" hidden="1"/>
    <cellStyle name="Berechnung 2 14" xfId="19151" hidden="1"/>
    <cellStyle name="Berechnung 2 14" xfId="19233" hidden="1"/>
    <cellStyle name="Berechnung 2 14" xfId="19423" hidden="1"/>
    <cellStyle name="Berechnung 2 14" xfId="19460" hidden="1"/>
    <cellStyle name="Berechnung 2 14" xfId="19486" hidden="1"/>
    <cellStyle name="Berechnung 2 14" xfId="19521" hidden="1"/>
    <cellStyle name="Berechnung 2 14" xfId="19355" hidden="1"/>
    <cellStyle name="Berechnung 2 14" xfId="19570" hidden="1"/>
    <cellStyle name="Berechnung 2 14" xfId="19607" hidden="1"/>
    <cellStyle name="Berechnung 2 14" xfId="19633" hidden="1"/>
    <cellStyle name="Berechnung 2 14" xfId="19668" hidden="1"/>
    <cellStyle name="Berechnung 2 14" xfId="19553" hidden="1"/>
    <cellStyle name="Berechnung 2 14" xfId="19711" hidden="1"/>
    <cellStyle name="Berechnung 2 14" xfId="19748" hidden="1"/>
    <cellStyle name="Berechnung 2 14" xfId="19774" hidden="1"/>
    <cellStyle name="Berechnung 2 14" xfId="19809" hidden="1"/>
    <cellStyle name="Berechnung 2 14" xfId="19850" hidden="1"/>
    <cellStyle name="Berechnung 2 14" xfId="19928" hidden="1"/>
    <cellStyle name="Berechnung 2 14" xfId="19965" hidden="1"/>
    <cellStyle name="Berechnung 2 14" xfId="19991" hidden="1"/>
    <cellStyle name="Berechnung 2 14" xfId="20026" hidden="1"/>
    <cellStyle name="Berechnung 2 14" xfId="20082" hidden="1"/>
    <cellStyle name="Berechnung 2 14" xfId="20220" hidden="1"/>
    <cellStyle name="Berechnung 2 14" xfId="20257" hidden="1"/>
    <cellStyle name="Berechnung 2 14" xfId="20283" hidden="1"/>
    <cellStyle name="Berechnung 2 14" xfId="20318" hidden="1"/>
    <cellStyle name="Berechnung 2 14" xfId="20175" hidden="1"/>
    <cellStyle name="Berechnung 2 14" xfId="20362" hidden="1"/>
    <cellStyle name="Berechnung 2 14" xfId="20399" hidden="1"/>
    <cellStyle name="Berechnung 2 14" xfId="20425" hidden="1"/>
    <cellStyle name="Berechnung 2 14" xfId="20460" hidden="1"/>
    <cellStyle name="Berechnung 2 14" xfId="20501" hidden="1"/>
    <cellStyle name="Berechnung 2 14" xfId="20579" hidden="1"/>
    <cellStyle name="Berechnung 2 14" xfId="20616" hidden="1"/>
    <cellStyle name="Berechnung 2 14" xfId="20642" hidden="1"/>
    <cellStyle name="Berechnung 2 14" xfId="20677" hidden="1"/>
    <cellStyle name="Berechnung 2 14" xfId="20743" hidden="1"/>
    <cellStyle name="Berechnung 2 14" xfId="20970" hidden="1"/>
    <cellStyle name="Berechnung 2 14" xfId="21007" hidden="1"/>
    <cellStyle name="Berechnung 2 14" xfId="21033" hidden="1"/>
    <cellStyle name="Berechnung 2 14" xfId="21068" hidden="1"/>
    <cellStyle name="Berechnung 2 14" xfId="21141" hidden="1"/>
    <cellStyle name="Berechnung 2 14" xfId="21279" hidden="1"/>
    <cellStyle name="Berechnung 2 14" xfId="21316" hidden="1"/>
    <cellStyle name="Berechnung 2 14" xfId="21342" hidden="1"/>
    <cellStyle name="Berechnung 2 14" xfId="21377" hidden="1"/>
    <cellStyle name="Berechnung 2 14" xfId="21234" hidden="1"/>
    <cellStyle name="Berechnung 2 14" xfId="21423" hidden="1"/>
    <cellStyle name="Berechnung 2 14" xfId="21460" hidden="1"/>
    <cellStyle name="Berechnung 2 14" xfId="21486" hidden="1"/>
    <cellStyle name="Berechnung 2 14" xfId="21521" hidden="1"/>
    <cellStyle name="Berechnung 2 14" xfId="20933" hidden="1"/>
    <cellStyle name="Berechnung 2 14" xfId="21580" hidden="1"/>
    <cellStyle name="Berechnung 2 14" xfId="21617" hidden="1"/>
    <cellStyle name="Berechnung 2 14" xfId="21643" hidden="1"/>
    <cellStyle name="Berechnung 2 14" xfId="21678" hidden="1"/>
    <cellStyle name="Berechnung 2 14" xfId="21759" hidden="1"/>
    <cellStyle name="Berechnung 2 14" xfId="21950" hidden="1"/>
    <cellStyle name="Berechnung 2 14" xfId="21987" hidden="1"/>
    <cellStyle name="Berechnung 2 14" xfId="22013" hidden="1"/>
    <cellStyle name="Berechnung 2 14" xfId="22048" hidden="1"/>
    <cellStyle name="Berechnung 2 14" xfId="21881" hidden="1"/>
    <cellStyle name="Berechnung 2 14" xfId="22099" hidden="1"/>
    <cellStyle name="Berechnung 2 14" xfId="22136" hidden="1"/>
    <cellStyle name="Berechnung 2 14" xfId="22162" hidden="1"/>
    <cellStyle name="Berechnung 2 14" xfId="22197" hidden="1"/>
    <cellStyle name="Berechnung 2 14" xfId="22082" hidden="1"/>
    <cellStyle name="Berechnung 2 14" xfId="22242" hidden="1"/>
    <cellStyle name="Berechnung 2 14" xfId="22279" hidden="1"/>
    <cellStyle name="Berechnung 2 14" xfId="22305" hidden="1"/>
    <cellStyle name="Berechnung 2 14" xfId="22340" hidden="1"/>
    <cellStyle name="Berechnung 2 14" xfId="22383" hidden="1"/>
    <cellStyle name="Berechnung 2 14" xfId="22461" hidden="1"/>
    <cellStyle name="Berechnung 2 14" xfId="22498" hidden="1"/>
    <cellStyle name="Berechnung 2 14" xfId="22524" hidden="1"/>
    <cellStyle name="Berechnung 2 14" xfId="22559" hidden="1"/>
    <cellStyle name="Berechnung 2 14" xfId="22615" hidden="1"/>
    <cellStyle name="Berechnung 2 14" xfId="22753" hidden="1"/>
    <cellStyle name="Berechnung 2 14" xfId="22790" hidden="1"/>
    <cellStyle name="Berechnung 2 14" xfId="22816" hidden="1"/>
    <cellStyle name="Berechnung 2 14" xfId="22851" hidden="1"/>
    <cellStyle name="Berechnung 2 14" xfId="22708" hidden="1"/>
    <cellStyle name="Berechnung 2 14" xfId="22895" hidden="1"/>
    <cellStyle name="Berechnung 2 14" xfId="22932" hidden="1"/>
    <cellStyle name="Berechnung 2 14" xfId="22958" hidden="1"/>
    <cellStyle name="Berechnung 2 14" xfId="22993" hidden="1"/>
    <cellStyle name="Berechnung 2 14" xfId="20926" hidden="1"/>
    <cellStyle name="Berechnung 2 14" xfId="23035" hidden="1"/>
    <cellStyle name="Berechnung 2 14" xfId="23072" hidden="1"/>
    <cellStyle name="Berechnung 2 14" xfId="23098" hidden="1"/>
    <cellStyle name="Berechnung 2 14" xfId="23133" hidden="1"/>
    <cellStyle name="Berechnung 2 14" xfId="23212" hidden="1"/>
    <cellStyle name="Berechnung 2 14" xfId="23402" hidden="1"/>
    <cellStyle name="Berechnung 2 14" xfId="23439" hidden="1"/>
    <cellStyle name="Berechnung 2 14" xfId="23465" hidden="1"/>
    <cellStyle name="Berechnung 2 14" xfId="23500" hidden="1"/>
    <cellStyle name="Berechnung 2 14" xfId="23334" hidden="1"/>
    <cellStyle name="Berechnung 2 14" xfId="23551" hidden="1"/>
    <cellStyle name="Berechnung 2 14" xfId="23588" hidden="1"/>
    <cellStyle name="Berechnung 2 14" xfId="23614" hidden="1"/>
    <cellStyle name="Berechnung 2 14" xfId="23649" hidden="1"/>
    <cellStyle name="Berechnung 2 14" xfId="23534" hidden="1"/>
    <cellStyle name="Berechnung 2 14" xfId="23694" hidden="1"/>
    <cellStyle name="Berechnung 2 14" xfId="23731" hidden="1"/>
    <cellStyle name="Berechnung 2 14" xfId="23757" hidden="1"/>
    <cellStyle name="Berechnung 2 14" xfId="23792" hidden="1"/>
    <cellStyle name="Berechnung 2 14" xfId="23834" hidden="1"/>
    <cellStyle name="Berechnung 2 14" xfId="23912" hidden="1"/>
    <cellStyle name="Berechnung 2 14" xfId="23949" hidden="1"/>
    <cellStyle name="Berechnung 2 14" xfId="23975" hidden="1"/>
    <cellStyle name="Berechnung 2 14" xfId="24010" hidden="1"/>
    <cellStyle name="Berechnung 2 14" xfId="24066" hidden="1"/>
    <cellStyle name="Berechnung 2 14" xfId="24204" hidden="1"/>
    <cellStyle name="Berechnung 2 14" xfId="24241" hidden="1"/>
    <cellStyle name="Berechnung 2 14" xfId="24267" hidden="1"/>
    <cellStyle name="Berechnung 2 14" xfId="24302" hidden="1"/>
    <cellStyle name="Berechnung 2 14" xfId="24159" hidden="1"/>
    <cellStyle name="Berechnung 2 14" xfId="24346" hidden="1"/>
    <cellStyle name="Berechnung 2 14" xfId="24383" hidden="1"/>
    <cellStyle name="Berechnung 2 14" xfId="24409" hidden="1"/>
    <cellStyle name="Berechnung 2 14" xfId="24444" hidden="1"/>
    <cellStyle name="Berechnung 2 14" xfId="20880" hidden="1"/>
    <cellStyle name="Berechnung 2 14" xfId="24486" hidden="1"/>
    <cellStyle name="Berechnung 2 14" xfId="24523" hidden="1"/>
    <cellStyle name="Berechnung 2 14" xfId="24549" hidden="1"/>
    <cellStyle name="Berechnung 2 14" xfId="24584" hidden="1"/>
    <cellStyle name="Berechnung 2 14" xfId="24659" hidden="1"/>
    <cellStyle name="Berechnung 2 14" xfId="24849" hidden="1"/>
    <cellStyle name="Berechnung 2 14" xfId="24886" hidden="1"/>
    <cellStyle name="Berechnung 2 14" xfId="24912" hidden="1"/>
    <cellStyle name="Berechnung 2 14" xfId="24947" hidden="1"/>
    <cellStyle name="Berechnung 2 14" xfId="24781" hidden="1"/>
    <cellStyle name="Berechnung 2 14" xfId="24996" hidden="1"/>
    <cellStyle name="Berechnung 2 14" xfId="25033" hidden="1"/>
    <cellStyle name="Berechnung 2 14" xfId="25059" hidden="1"/>
    <cellStyle name="Berechnung 2 14" xfId="25094" hidden="1"/>
    <cellStyle name="Berechnung 2 14" xfId="24979" hidden="1"/>
    <cellStyle name="Berechnung 2 14" xfId="25137" hidden="1"/>
    <cellStyle name="Berechnung 2 14" xfId="25174" hidden="1"/>
    <cellStyle name="Berechnung 2 14" xfId="25200" hidden="1"/>
    <cellStyle name="Berechnung 2 14" xfId="25235" hidden="1"/>
    <cellStyle name="Berechnung 2 14" xfId="25276" hidden="1"/>
    <cellStyle name="Berechnung 2 14" xfId="25354" hidden="1"/>
    <cellStyle name="Berechnung 2 14" xfId="25391" hidden="1"/>
    <cellStyle name="Berechnung 2 14" xfId="25417" hidden="1"/>
    <cellStyle name="Berechnung 2 14" xfId="25452" hidden="1"/>
    <cellStyle name="Berechnung 2 14" xfId="25508" hidden="1"/>
    <cellStyle name="Berechnung 2 14" xfId="25646" hidden="1"/>
    <cellStyle name="Berechnung 2 14" xfId="25683" hidden="1"/>
    <cellStyle name="Berechnung 2 14" xfId="25709" hidden="1"/>
    <cellStyle name="Berechnung 2 14" xfId="25744" hidden="1"/>
    <cellStyle name="Berechnung 2 14" xfId="25601" hidden="1"/>
    <cellStyle name="Berechnung 2 14" xfId="25788" hidden="1"/>
    <cellStyle name="Berechnung 2 14" xfId="25825" hidden="1"/>
    <cellStyle name="Berechnung 2 14" xfId="25851" hidden="1"/>
    <cellStyle name="Berechnung 2 14" xfId="25886" hidden="1"/>
    <cellStyle name="Berechnung 2 14" xfId="25929" hidden="1"/>
    <cellStyle name="Berechnung 2 14" xfId="26081" hidden="1"/>
    <cellStyle name="Berechnung 2 14" xfId="26118" hidden="1"/>
    <cellStyle name="Berechnung 2 14" xfId="26144" hidden="1"/>
    <cellStyle name="Berechnung 2 14" xfId="26179" hidden="1"/>
    <cellStyle name="Berechnung 2 14" xfId="26255" hidden="1"/>
    <cellStyle name="Berechnung 2 14" xfId="26445" hidden="1"/>
    <cellStyle name="Berechnung 2 14" xfId="26482" hidden="1"/>
    <cellStyle name="Berechnung 2 14" xfId="26508" hidden="1"/>
    <cellStyle name="Berechnung 2 14" xfId="26543" hidden="1"/>
    <cellStyle name="Berechnung 2 14" xfId="26377" hidden="1"/>
    <cellStyle name="Berechnung 2 14" xfId="26592" hidden="1"/>
    <cellStyle name="Berechnung 2 14" xfId="26629" hidden="1"/>
    <cellStyle name="Berechnung 2 14" xfId="26655" hidden="1"/>
    <cellStyle name="Berechnung 2 14" xfId="26690" hidden="1"/>
    <cellStyle name="Berechnung 2 14" xfId="26575" hidden="1"/>
    <cellStyle name="Berechnung 2 14" xfId="26733" hidden="1"/>
    <cellStyle name="Berechnung 2 14" xfId="26770" hidden="1"/>
    <cellStyle name="Berechnung 2 14" xfId="26796" hidden="1"/>
    <cellStyle name="Berechnung 2 14" xfId="26831" hidden="1"/>
    <cellStyle name="Berechnung 2 14" xfId="26872" hidden="1"/>
    <cellStyle name="Berechnung 2 14" xfId="26950" hidden="1"/>
    <cellStyle name="Berechnung 2 14" xfId="26987" hidden="1"/>
    <cellStyle name="Berechnung 2 14" xfId="27013" hidden="1"/>
    <cellStyle name="Berechnung 2 14" xfId="27048" hidden="1"/>
    <cellStyle name="Berechnung 2 14" xfId="27104" hidden="1"/>
    <cellStyle name="Berechnung 2 14" xfId="27242" hidden="1"/>
    <cellStyle name="Berechnung 2 14" xfId="27279" hidden="1"/>
    <cellStyle name="Berechnung 2 14" xfId="27305" hidden="1"/>
    <cellStyle name="Berechnung 2 14" xfId="27340" hidden="1"/>
    <cellStyle name="Berechnung 2 14" xfId="27197" hidden="1"/>
    <cellStyle name="Berechnung 2 14" xfId="27384" hidden="1"/>
    <cellStyle name="Berechnung 2 14" xfId="27421" hidden="1"/>
    <cellStyle name="Berechnung 2 14" xfId="27447" hidden="1"/>
    <cellStyle name="Berechnung 2 14" xfId="27482" hidden="1"/>
    <cellStyle name="Berechnung 2 14" xfId="26024" hidden="1"/>
    <cellStyle name="Berechnung 2 14" xfId="27524" hidden="1"/>
    <cellStyle name="Berechnung 2 14" xfId="27561" hidden="1"/>
    <cellStyle name="Berechnung 2 14" xfId="27587" hidden="1"/>
    <cellStyle name="Berechnung 2 14" xfId="27622" hidden="1"/>
    <cellStyle name="Berechnung 2 14" xfId="27697" hidden="1"/>
    <cellStyle name="Berechnung 2 14" xfId="27887" hidden="1"/>
    <cellStyle name="Berechnung 2 14" xfId="27924" hidden="1"/>
    <cellStyle name="Berechnung 2 14" xfId="27950" hidden="1"/>
    <cellStyle name="Berechnung 2 14" xfId="27985" hidden="1"/>
    <cellStyle name="Berechnung 2 14" xfId="27819" hidden="1"/>
    <cellStyle name="Berechnung 2 14" xfId="28034" hidden="1"/>
    <cellStyle name="Berechnung 2 14" xfId="28071" hidden="1"/>
    <cellStyle name="Berechnung 2 14" xfId="28097" hidden="1"/>
    <cellStyle name="Berechnung 2 14" xfId="28132" hidden="1"/>
    <cellStyle name="Berechnung 2 14" xfId="28017" hidden="1"/>
    <cellStyle name="Berechnung 2 14" xfId="28175" hidden="1"/>
    <cellStyle name="Berechnung 2 14" xfId="28212" hidden="1"/>
    <cellStyle name="Berechnung 2 14" xfId="28238" hidden="1"/>
    <cellStyle name="Berechnung 2 14" xfId="28273" hidden="1"/>
    <cellStyle name="Berechnung 2 14" xfId="28314" hidden="1"/>
    <cellStyle name="Berechnung 2 14" xfId="28392" hidden="1"/>
    <cellStyle name="Berechnung 2 14" xfId="28429" hidden="1"/>
    <cellStyle name="Berechnung 2 14" xfId="28455" hidden="1"/>
    <cellStyle name="Berechnung 2 14" xfId="28490" hidden="1"/>
    <cellStyle name="Berechnung 2 14" xfId="28546" hidden="1"/>
    <cellStyle name="Berechnung 2 14" xfId="28684" hidden="1"/>
    <cellStyle name="Berechnung 2 14" xfId="28721" hidden="1"/>
    <cellStyle name="Berechnung 2 14" xfId="28747" hidden="1"/>
    <cellStyle name="Berechnung 2 14" xfId="28782" hidden="1"/>
    <cellStyle name="Berechnung 2 14" xfId="28639" hidden="1"/>
    <cellStyle name="Berechnung 2 14" xfId="28826" hidden="1"/>
    <cellStyle name="Berechnung 2 14" xfId="28863" hidden="1"/>
    <cellStyle name="Berechnung 2 14" xfId="28889" hidden="1"/>
    <cellStyle name="Berechnung 2 14" xfId="28924" hidden="1"/>
    <cellStyle name="Berechnung 2 14" xfId="28966" hidden="1"/>
    <cellStyle name="Berechnung 2 14" xfId="29044" hidden="1"/>
    <cellStyle name="Berechnung 2 14" xfId="29081" hidden="1"/>
    <cellStyle name="Berechnung 2 14" xfId="29107" hidden="1"/>
    <cellStyle name="Berechnung 2 14" xfId="29142" hidden="1"/>
    <cellStyle name="Berechnung 2 14" xfId="29217" hidden="1"/>
    <cellStyle name="Berechnung 2 14" xfId="29407" hidden="1"/>
    <cellStyle name="Berechnung 2 14" xfId="29444" hidden="1"/>
    <cellStyle name="Berechnung 2 14" xfId="29470" hidden="1"/>
    <cellStyle name="Berechnung 2 14" xfId="29505" hidden="1"/>
    <cellStyle name="Berechnung 2 14" xfId="29339" hidden="1"/>
    <cellStyle name="Berechnung 2 14" xfId="29554" hidden="1"/>
    <cellStyle name="Berechnung 2 14" xfId="29591" hidden="1"/>
    <cellStyle name="Berechnung 2 14" xfId="29617" hidden="1"/>
    <cellStyle name="Berechnung 2 14" xfId="29652" hidden="1"/>
    <cellStyle name="Berechnung 2 14" xfId="29537" hidden="1"/>
    <cellStyle name="Berechnung 2 14" xfId="29695" hidden="1"/>
    <cellStyle name="Berechnung 2 14" xfId="29732" hidden="1"/>
    <cellStyle name="Berechnung 2 14" xfId="29758" hidden="1"/>
    <cellStyle name="Berechnung 2 14" xfId="29793" hidden="1"/>
    <cellStyle name="Berechnung 2 14" xfId="29834" hidden="1"/>
    <cellStyle name="Berechnung 2 14" xfId="29912" hidden="1"/>
    <cellStyle name="Berechnung 2 14" xfId="29949" hidden="1"/>
    <cellStyle name="Berechnung 2 14" xfId="29975" hidden="1"/>
    <cellStyle name="Berechnung 2 14" xfId="30010" hidden="1"/>
    <cellStyle name="Berechnung 2 14" xfId="30066" hidden="1"/>
    <cellStyle name="Berechnung 2 14" xfId="30204" hidden="1"/>
    <cellStyle name="Berechnung 2 14" xfId="30241" hidden="1"/>
    <cellStyle name="Berechnung 2 14" xfId="30267" hidden="1"/>
    <cellStyle name="Berechnung 2 14" xfId="30302" hidden="1"/>
    <cellStyle name="Berechnung 2 14" xfId="30159" hidden="1"/>
    <cellStyle name="Berechnung 2 14" xfId="30346" hidden="1"/>
    <cellStyle name="Berechnung 2 14" xfId="30383" hidden="1"/>
    <cellStyle name="Berechnung 2 14" xfId="30409" hidden="1"/>
    <cellStyle name="Berechnung 2 14" xfId="30444" hidden="1"/>
    <cellStyle name="Berechnung 2 14" xfId="30485" hidden="1"/>
    <cellStyle name="Berechnung 2 14" xfId="30563" hidden="1"/>
    <cellStyle name="Berechnung 2 14" xfId="30600" hidden="1"/>
    <cellStyle name="Berechnung 2 14" xfId="30626" hidden="1"/>
    <cellStyle name="Berechnung 2 14" xfId="30661" hidden="1"/>
    <cellStyle name="Berechnung 2 14" xfId="30727" hidden="1"/>
    <cellStyle name="Berechnung 2 14" xfId="30954" hidden="1"/>
    <cellStyle name="Berechnung 2 14" xfId="30991" hidden="1"/>
    <cellStyle name="Berechnung 2 14" xfId="31017" hidden="1"/>
    <cellStyle name="Berechnung 2 14" xfId="31052" hidden="1"/>
    <cellStyle name="Berechnung 2 14" xfId="31125" hidden="1"/>
    <cellStyle name="Berechnung 2 14" xfId="31263" hidden="1"/>
    <cellStyle name="Berechnung 2 14" xfId="31300" hidden="1"/>
    <cellStyle name="Berechnung 2 14" xfId="31326" hidden="1"/>
    <cellStyle name="Berechnung 2 14" xfId="31361" hidden="1"/>
    <cellStyle name="Berechnung 2 14" xfId="31218" hidden="1"/>
    <cellStyle name="Berechnung 2 14" xfId="31407" hidden="1"/>
    <cellStyle name="Berechnung 2 14" xfId="31444" hidden="1"/>
    <cellStyle name="Berechnung 2 14" xfId="31470" hidden="1"/>
    <cellStyle name="Berechnung 2 14" xfId="31505" hidden="1"/>
    <cellStyle name="Berechnung 2 14" xfId="30917" hidden="1"/>
    <cellStyle name="Berechnung 2 14" xfId="31564" hidden="1"/>
    <cellStyle name="Berechnung 2 14" xfId="31601" hidden="1"/>
    <cellStyle name="Berechnung 2 14" xfId="31627" hidden="1"/>
    <cellStyle name="Berechnung 2 14" xfId="31662" hidden="1"/>
    <cellStyle name="Berechnung 2 14" xfId="31743" hidden="1"/>
    <cellStyle name="Berechnung 2 14" xfId="31934" hidden="1"/>
    <cellStyle name="Berechnung 2 14" xfId="31971" hidden="1"/>
    <cellStyle name="Berechnung 2 14" xfId="31997" hidden="1"/>
    <cellStyle name="Berechnung 2 14" xfId="32032" hidden="1"/>
    <cellStyle name="Berechnung 2 14" xfId="31865" hidden="1"/>
    <cellStyle name="Berechnung 2 14" xfId="32083" hidden="1"/>
    <cellStyle name="Berechnung 2 14" xfId="32120" hidden="1"/>
    <cellStyle name="Berechnung 2 14" xfId="32146" hidden="1"/>
    <cellStyle name="Berechnung 2 14" xfId="32181" hidden="1"/>
    <cellStyle name="Berechnung 2 14" xfId="32066" hidden="1"/>
    <cellStyle name="Berechnung 2 14" xfId="32226" hidden="1"/>
    <cellStyle name="Berechnung 2 14" xfId="32263" hidden="1"/>
    <cellStyle name="Berechnung 2 14" xfId="32289" hidden="1"/>
    <cellStyle name="Berechnung 2 14" xfId="32324" hidden="1"/>
    <cellStyle name="Berechnung 2 14" xfId="32367" hidden="1"/>
    <cellStyle name="Berechnung 2 14" xfId="32445" hidden="1"/>
    <cellStyle name="Berechnung 2 14" xfId="32482" hidden="1"/>
    <cellStyle name="Berechnung 2 14" xfId="32508" hidden="1"/>
    <cellStyle name="Berechnung 2 14" xfId="32543" hidden="1"/>
    <cellStyle name="Berechnung 2 14" xfId="32599" hidden="1"/>
    <cellStyle name="Berechnung 2 14" xfId="32737" hidden="1"/>
    <cellStyle name="Berechnung 2 14" xfId="32774" hidden="1"/>
    <cellStyle name="Berechnung 2 14" xfId="32800" hidden="1"/>
    <cellStyle name="Berechnung 2 14" xfId="32835" hidden="1"/>
    <cellStyle name="Berechnung 2 14" xfId="32692" hidden="1"/>
    <cellStyle name="Berechnung 2 14" xfId="32879" hidden="1"/>
    <cellStyle name="Berechnung 2 14" xfId="32916" hidden="1"/>
    <cellStyle name="Berechnung 2 14" xfId="32942" hidden="1"/>
    <cellStyle name="Berechnung 2 14" xfId="32977" hidden="1"/>
    <cellStyle name="Berechnung 2 14" xfId="30910" hidden="1"/>
    <cellStyle name="Berechnung 2 14" xfId="33019" hidden="1"/>
    <cellStyle name="Berechnung 2 14" xfId="33056" hidden="1"/>
    <cellStyle name="Berechnung 2 14" xfId="33082" hidden="1"/>
    <cellStyle name="Berechnung 2 14" xfId="33117" hidden="1"/>
    <cellStyle name="Berechnung 2 14" xfId="33195" hidden="1"/>
    <cellStyle name="Berechnung 2 14" xfId="33385" hidden="1"/>
    <cellStyle name="Berechnung 2 14" xfId="33422" hidden="1"/>
    <cellStyle name="Berechnung 2 14" xfId="33448" hidden="1"/>
    <cellStyle name="Berechnung 2 14" xfId="33483" hidden="1"/>
    <cellStyle name="Berechnung 2 14" xfId="33317" hidden="1"/>
    <cellStyle name="Berechnung 2 14" xfId="33534" hidden="1"/>
    <cellStyle name="Berechnung 2 14" xfId="33571" hidden="1"/>
    <cellStyle name="Berechnung 2 14" xfId="33597" hidden="1"/>
    <cellStyle name="Berechnung 2 14" xfId="33632" hidden="1"/>
    <cellStyle name="Berechnung 2 14" xfId="33517" hidden="1"/>
    <cellStyle name="Berechnung 2 14" xfId="33677" hidden="1"/>
    <cellStyle name="Berechnung 2 14" xfId="33714" hidden="1"/>
    <cellStyle name="Berechnung 2 14" xfId="33740" hidden="1"/>
    <cellStyle name="Berechnung 2 14" xfId="33775" hidden="1"/>
    <cellStyle name="Berechnung 2 14" xfId="33817" hidden="1"/>
    <cellStyle name="Berechnung 2 14" xfId="33895" hidden="1"/>
    <cellStyle name="Berechnung 2 14" xfId="33932" hidden="1"/>
    <cellStyle name="Berechnung 2 14" xfId="33958" hidden="1"/>
    <cellStyle name="Berechnung 2 14" xfId="33993" hidden="1"/>
    <cellStyle name="Berechnung 2 14" xfId="34049" hidden="1"/>
    <cellStyle name="Berechnung 2 14" xfId="34187" hidden="1"/>
    <cellStyle name="Berechnung 2 14" xfId="34224" hidden="1"/>
    <cellStyle name="Berechnung 2 14" xfId="34250" hidden="1"/>
    <cellStyle name="Berechnung 2 14" xfId="34285" hidden="1"/>
    <cellStyle name="Berechnung 2 14" xfId="34142" hidden="1"/>
    <cellStyle name="Berechnung 2 14" xfId="34329" hidden="1"/>
    <cellStyle name="Berechnung 2 14" xfId="34366" hidden="1"/>
    <cellStyle name="Berechnung 2 14" xfId="34392" hidden="1"/>
    <cellStyle name="Berechnung 2 14" xfId="34427" hidden="1"/>
    <cellStyle name="Berechnung 2 14" xfId="30864" hidden="1"/>
    <cellStyle name="Berechnung 2 14" xfId="34469" hidden="1"/>
    <cellStyle name="Berechnung 2 14" xfId="34506" hidden="1"/>
    <cellStyle name="Berechnung 2 14" xfId="34532" hidden="1"/>
    <cellStyle name="Berechnung 2 14" xfId="34567" hidden="1"/>
    <cellStyle name="Berechnung 2 14" xfId="34642" hidden="1"/>
    <cellStyle name="Berechnung 2 14" xfId="34832" hidden="1"/>
    <cellStyle name="Berechnung 2 14" xfId="34869" hidden="1"/>
    <cellStyle name="Berechnung 2 14" xfId="34895" hidden="1"/>
    <cellStyle name="Berechnung 2 14" xfId="34930" hidden="1"/>
    <cellStyle name="Berechnung 2 14" xfId="34764" hidden="1"/>
    <cellStyle name="Berechnung 2 14" xfId="34979" hidden="1"/>
    <cellStyle name="Berechnung 2 14" xfId="35016" hidden="1"/>
    <cellStyle name="Berechnung 2 14" xfId="35042" hidden="1"/>
    <cellStyle name="Berechnung 2 14" xfId="35077" hidden="1"/>
    <cellStyle name="Berechnung 2 14" xfId="34962" hidden="1"/>
    <cellStyle name="Berechnung 2 14" xfId="35120" hidden="1"/>
    <cellStyle name="Berechnung 2 14" xfId="35157" hidden="1"/>
    <cellStyle name="Berechnung 2 14" xfId="35183" hidden="1"/>
    <cellStyle name="Berechnung 2 14" xfId="35218" hidden="1"/>
    <cellStyle name="Berechnung 2 14" xfId="35259" hidden="1"/>
    <cellStyle name="Berechnung 2 14" xfId="35337" hidden="1"/>
    <cellStyle name="Berechnung 2 14" xfId="35374" hidden="1"/>
    <cellStyle name="Berechnung 2 14" xfId="35400" hidden="1"/>
    <cellStyle name="Berechnung 2 14" xfId="35435" hidden="1"/>
    <cellStyle name="Berechnung 2 14" xfId="35491" hidden="1"/>
    <cellStyle name="Berechnung 2 14" xfId="35629" hidden="1"/>
    <cellStyle name="Berechnung 2 14" xfId="35666" hidden="1"/>
    <cellStyle name="Berechnung 2 14" xfId="35692" hidden="1"/>
    <cellStyle name="Berechnung 2 14" xfId="35727" hidden="1"/>
    <cellStyle name="Berechnung 2 14" xfId="35584" hidden="1"/>
    <cellStyle name="Berechnung 2 14" xfId="35771" hidden="1"/>
    <cellStyle name="Berechnung 2 14" xfId="35808" hidden="1"/>
    <cellStyle name="Berechnung 2 14" xfId="35834" hidden="1"/>
    <cellStyle name="Berechnung 2 14" xfId="35869" hidden="1"/>
    <cellStyle name="Berechnung 2 14" xfId="35912" hidden="1"/>
    <cellStyle name="Berechnung 2 14" xfId="36064" hidden="1"/>
    <cellStyle name="Berechnung 2 14" xfId="36101" hidden="1"/>
    <cellStyle name="Berechnung 2 14" xfId="36127" hidden="1"/>
    <cellStyle name="Berechnung 2 14" xfId="36162" hidden="1"/>
    <cellStyle name="Berechnung 2 14" xfId="36238" hidden="1"/>
    <cellStyle name="Berechnung 2 14" xfId="36428" hidden="1"/>
    <cellStyle name="Berechnung 2 14" xfId="36465" hidden="1"/>
    <cellStyle name="Berechnung 2 14" xfId="36491" hidden="1"/>
    <cellStyle name="Berechnung 2 14" xfId="36526" hidden="1"/>
    <cellStyle name="Berechnung 2 14" xfId="36360" hidden="1"/>
    <cellStyle name="Berechnung 2 14" xfId="36575" hidden="1"/>
    <cellStyle name="Berechnung 2 14" xfId="36612" hidden="1"/>
    <cellStyle name="Berechnung 2 14" xfId="36638" hidden="1"/>
    <cellStyle name="Berechnung 2 14" xfId="36673" hidden="1"/>
    <cellStyle name="Berechnung 2 14" xfId="36558" hidden="1"/>
    <cellStyle name="Berechnung 2 14" xfId="36716" hidden="1"/>
    <cellStyle name="Berechnung 2 14" xfId="36753" hidden="1"/>
    <cellStyle name="Berechnung 2 14" xfId="36779" hidden="1"/>
    <cellStyle name="Berechnung 2 14" xfId="36814" hidden="1"/>
    <cellStyle name="Berechnung 2 14" xfId="36855" hidden="1"/>
    <cellStyle name="Berechnung 2 14" xfId="36933" hidden="1"/>
    <cellStyle name="Berechnung 2 14" xfId="36970" hidden="1"/>
    <cellStyle name="Berechnung 2 14" xfId="36996" hidden="1"/>
    <cellStyle name="Berechnung 2 14" xfId="37031" hidden="1"/>
    <cellStyle name="Berechnung 2 14" xfId="37087" hidden="1"/>
    <cellStyle name="Berechnung 2 14" xfId="37225" hidden="1"/>
    <cellStyle name="Berechnung 2 14" xfId="37262" hidden="1"/>
    <cellStyle name="Berechnung 2 14" xfId="37288" hidden="1"/>
    <cellStyle name="Berechnung 2 14" xfId="37323" hidden="1"/>
    <cellStyle name="Berechnung 2 14" xfId="37180" hidden="1"/>
    <cellStyle name="Berechnung 2 14" xfId="37367" hidden="1"/>
    <cellStyle name="Berechnung 2 14" xfId="37404" hidden="1"/>
    <cellStyle name="Berechnung 2 14" xfId="37430" hidden="1"/>
    <cellStyle name="Berechnung 2 14" xfId="37465" hidden="1"/>
    <cellStyle name="Berechnung 2 14" xfId="36007" hidden="1"/>
    <cellStyle name="Berechnung 2 14" xfId="37507" hidden="1"/>
    <cellStyle name="Berechnung 2 14" xfId="37544" hidden="1"/>
    <cellStyle name="Berechnung 2 14" xfId="37570" hidden="1"/>
    <cellStyle name="Berechnung 2 14" xfId="37605" hidden="1"/>
    <cellStyle name="Berechnung 2 14" xfId="37680" hidden="1"/>
    <cellStyle name="Berechnung 2 14" xfId="37870" hidden="1"/>
    <cellStyle name="Berechnung 2 14" xfId="37907" hidden="1"/>
    <cellStyle name="Berechnung 2 14" xfId="37933" hidden="1"/>
    <cellStyle name="Berechnung 2 14" xfId="37968" hidden="1"/>
    <cellStyle name="Berechnung 2 14" xfId="37802" hidden="1"/>
    <cellStyle name="Berechnung 2 14" xfId="38017" hidden="1"/>
    <cellStyle name="Berechnung 2 14" xfId="38054" hidden="1"/>
    <cellStyle name="Berechnung 2 14" xfId="38080" hidden="1"/>
    <cellStyle name="Berechnung 2 14" xfId="38115" hidden="1"/>
    <cellStyle name="Berechnung 2 14" xfId="38000" hidden="1"/>
    <cellStyle name="Berechnung 2 14" xfId="38158" hidden="1"/>
    <cellStyle name="Berechnung 2 14" xfId="38195" hidden="1"/>
    <cellStyle name="Berechnung 2 14" xfId="38221" hidden="1"/>
    <cellStyle name="Berechnung 2 14" xfId="38256" hidden="1"/>
    <cellStyle name="Berechnung 2 14" xfId="38297" hidden="1"/>
    <cellStyle name="Berechnung 2 14" xfId="38375" hidden="1"/>
    <cellStyle name="Berechnung 2 14" xfId="38412" hidden="1"/>
    <cellStyle name="Berechnung 2 14" xfId="38438" hidden="1"/>
    <cellStyle name="Berechnung 2 14" xfId="38473" hidden="1"/>
    <cellStyle name="Berechnung 2 14" xfId="38529" hidden="1"/>
    <cellStyle name="Berechnung 2 14" xfId="38667" hidden="1"/>
    <cellStyle name="Berechnung 2 14" xfId="38704" hidden="1"/>
    <cellStyle name="Berechnung 2 14" xfId="38730" hidden="1"/>
    <cellStyle name="Berechnung 2 14" xfId="38765" hidden="1"/>
    <cellStyle name="Berechnung 2 14" xfId="38622" hidden="1"/>
    <cellStyle name="Berechnung 2 14" xfId="38809" hidden="1"/>
    <cellStyle name="Berechnung 2 14" xfId="38846" hidden="1"/>
    <cellStyle name="Berechnung 2 14" xfId="38872" hidden="1"/>
    <cellStyle name="Berechnung 2 14" xfId="38907" hidden="1"/>
    <cellStyle name="Berechnung 2 14" xfId="38952" hidden="1"/>
    <cellStyle name="Berechnung 2 14" xfId="39047" hidden="1"/>
    <cellStyle name="Berechnung 2 14" xfId="39084" hidden="1"/>
    <cellStyle name="Berechnung 2 14" xfId="39110" hidden="1"/>
    <cellStyle name="Berechnung 2 14" xfId="39145" hidden="1"/>
    <cellStyle name="Berechnung 2 14" xfId="39220" hidden="1"/>
    <cellStyle name="Berechnung 2 14" xfId="39410" hidden="1"/>
    <cellStyle name="Berechnung 2 14" xfId="39447" hidden="1"/>
    <cellStyle name="Berechnung 2 14" xfId="39473" hidden="1"/>
    <cellStyle name="Berechnung 2 14" xfId="39508" hidden="1"/>
    <cellStyle name="Berechnung 2 14" xfId="39342" hidden="1"/>
    <cellStyle name="Berechnung 2 14" xfId="39557" hidden="1"/>
    <cellStyle name="Berechnung 2 14" xfId="39594" hidden="1"/>
    <cellStyle name="Berechnung 2 14" xfId="39620" hidden="1"/>
    <cellStyle name="Berechnung 2 14" xfId="39655" hidden="1"/>
    <cellStyle name="Berechnung 2 14" xfId="39540" hidden="1"/>
    <cellStyle name="Berechnung 2 14" xfId="39698" hidden="1"/>
    <cellStyle name="Berechnung 2 14" xfId="39735" hidden="1"/>
    <cellStyle name="Berechnung 2 14" xfId="39761" hidden="1"/>
    <cellStyle name="Berechnung 2 14" xfId="39796" hidden="1"/>
    <cellStyle name="Berechnung 2 14" xfId="39837" hidden="1"/>
    <cellStyle name="Berechnung 2 14" xfId="39915" hidden="1"/>
    <cellStyle name="Berechnung 2 14" xfId="39952" hidden="1"/>
    <cellStyle name="Berechnung 2 14" xfId="39978" hidden="1"/>
    <cellStyle name="Berechnung 2 14" xfId="40013" hidden="1"/>
    <cellStyle name="Berechnung 2 14" xfId="40069" hidden="1"/>
    <cellStyle name="Berechnung 2 14" xfId="40207" hidden="1"/>
    <cellStyle name="Berechnung 2 14" xfId="40244" hidden="1"/>
    <cellStyle name="Berechnung 2 14" xfId="40270" hidden="1"/>
    <cellStyle name="Berechnung 2 14" xfId="40305" hidden="1"/>
    <cellStyle name="Berechnung 2 14" xfId="40162" hidden="1"/>
    <cellStyle name="Berechnung 2 14" xfId="40349" hidden="1"/>
    <cellStyle name="Berechnung 2 14" xfId="40386" hidden="1"/>
    <cellStyle name="Berechnung 2 14" xfId="40412" hidden="1"/>
    <cellStyle name="Berechnung 2 14" xfId="40447" hidden="1"/>
    <cellStyle name="Berechnung 2 14" xfId="40488" hidden="1"/>
    <cellStyle name="Berechnung 2 14" xfId="40566" hidden="1"/>
    <cellStyle name="Berechnung 2 14" xfId="40603" hidden="1"/>
    <cellStyle name="Berechnung 2 14" xfId="40629" hidden="1"/>
    <cellStyle name="Berechnung 2 14" xfId="40664" hidden="1"/>
    <cellStyle name="Berechnung 2 14" xfId="40730" hidden="1"/>
    <cellStyle name="Berechnung 2 14" xfId="40957" hidden="1"/>
    <cellStyle name="Berechnung 2 14" xfId="40994" hidden="1"/>
    <cellStyle name="Berechnung 2 14" xfId="41020" hidden="1"/>
    <cellStyle name="Berechnung 2 14" xfId="41055" hidden="1"/>
    <cellStyle name="Berechnung 2 14" xfId="41128" hidden="1"/>
    <cellStyle name="Berechnung 2 14" xfId="41266" hidden="1"/>
    <cellStyle name="Berechnung 2 14" xfId="41303" hidden="1"/>
    <cellStyle name="Berechnung 2 14" xfId="41329" hidden="1"/>
    <cellStyle name="Berechnung 2 14" xfId="41364" hidden="1"/>
    <cellStyle name="Berechnung 2 14" xfId="41221" hidden="1"/>
    <cellStyle name="Berechnung 2 14" xfId="41410" hidden="1"/>
    <cellStyle name="Berechnung 2 14" xfId="41447" hidden="1"/>
    <cellStyle name="Berechnung 2 14" xfId="41473" hidden="1"/>
    <cellStyle name="Berechnung 2 14" xfId="41508" hidden="1"/>
    <cellStyle name="Berechnung 2 14" xfId="40920" hidden="1"/>
    <cellStyle name="Berechnung 2 14" xfId="41567" hidden="1"/>
    <cellStyle name="Berechnung 2 14" xfId="41604" hidden="1"/>
    <cellStyle name="Berechnung 2 14" xfId="41630" hidden="1"/>
    <cellStyle name="Berechnung 2 14" xfId="41665" hidden="1"/>
    <cellStyle name="Berechnung 2 14" xfId="41746" hidden="1"/>
    <cellStyle name="Berechnung 2 14" xfId="41937" hidden="1"/>
    <cellStyle name="Berechnung 2 14" xfId="41974" hidden="1"/>
    <cellStyle name="Berechnung 2 14" xfId="42000" hidden="1"/>
    <cellStyle name="Berechnung 2 14" xfId="42035" hidden="1"/>
    <cellStyle name="Berechnung 2 14" xfId="41868" hidden="1"/>
    <cellStyle name="Berechnung 2 14" xfId="42086" hidden="1"/>
    <cellStyle name="Berechnung 2 14" xfId="42123" hidden="1"/>
    <cellStyle name="Berechnung 2 14" xfId="42149" hidden="1"/>
    <cellStyle name="Berechnung 2 14" xfId="42184" hidden="1"/>
    <cellStyle name="Berechnung 2 14" xfId="42069" hidden="1"/>
    <cellStyle name="Berechnung 2 14" xfId="42229" hidden="1"/>
    <cellStyle name="Berechnung 2 14" xfId="42266" hidden="1"/>
    <cellStyle name="Berechnung 2 14" xfId="42292" hidden="1"/>
    <cellStyle name="Berechnung 2 14" xfId="42327" hidden="1"/>
    <cellStyle name="Berechnung 2 14" xfId="42370" hidden="1"/>
    <cellStyle name="Berechnung 2 14" xfId="42448" hidden="1"/>
    <cellStyle name="Berechnung 2 14" xfId="42485" hidden="1"/>
    <cellStyle name="Berechnung 2 14" xfId="42511" hidden="1"/>
    <cellStyle name="Berechnung 2 14" xfId="42546" hidden="1"/>
    <cellStyle name="Berechnung 2 14" xfId="42602" hidden="1"/>
    <cellStyle name="Berechnung 2 14" xfId="42740" hidden="1"/>
    <cellStyle name="Berechnung 2 14" xfId="42777" hidden="1"/>
    <cellStyle name="Berechnung 2 14" xfId="42803" hidden="1"/>
    <cellStyle name="Berechnung 2 14" xfId="42838" hidden="1"/>
    <cellStyle name="Berechnung 2 14" xfId="42695" hidden="1"/>
    <cellStyle name="Berechnung 2 14" xfId="42882" hidden="1"/>
    <cellStyle name="Berechnung 2 14" xfId="42919" hidden="1"/>
    <cellStyle name="Berechnung 2 14" xfId="42945" hidden="1"/>
    <cellStyle name="Berechnung 2 14" xfId="42980" hidden="1"/>
    <cellStyle name="Berechnung 2 14" xfId="40913" hidden="1"/>
    <cellStyle name="Berechnung 2 14" xfId="43022" hidden="1"/>
    <cellStyle name="Berechnung 2 14" xfId="43059" hidden="1"/>
    <cellStyle name="Berechnung 2 14" xfId="43085" hidden="1"/>
    <cellStyle name="Berechnung 2 14" xfId="43120" hidden="1"/>
    <cellStyle name="Berechnung 2 14" xfId="43198" hidden="1"/>
    <cellStyle name="Berechnung 2 14" xfId="43388" hidden="1"/>
    <cellStyle name="Berechnung 2 14" xfId="43425" hidden="1"/>
    <cellStyle name="Berechnung 2 14" xfId="43451" hidden="1"/>
    <cellStyle name="Berechnung 2 14" xfId="43486" hidden="1"/>
    <cellStyle name="Berechnung 2 14" xfId="43320" hidden="1"/>
    <cellStyle name="Berechnung 2 14" xfId="43537" hidden="1"/>
    <cellStyle name="Berechnung 2 14" xfId="43574" hidden="1"/>
    <cellStyle name="Berechnung 2 14" xfId="43600" hidden="1"/>
    <cellStyle name="Berechnung 2 14" xfId="43635" hidden="1"/>
    <cellStyle name="Berechnung 2 14" xfId="43520" hidden="1"/>
    <cellStyle name="Berechnung 2 14" xfId="43680" hidden="1"/>
    <cellStyle name="Berechnung 2 14" xfId="43717" hidden="1"/>
    <cellStyle name="Berechnung 2 14" xfId="43743" hidden="1"/>
    <cellStyle name="Berechnung 2 14" xfId="43778" hidden="1"/>
    <cellStyle name="Berechnung 2 14" xfId="43820" hidden="1"/>
    <cellStyle name="Berechnung 2 14" xfId="43898" hidden="1"/>
    <cellStyle name="Berechnung 2 14" xfId="43935" hidden="1"/>
    <cellStyle name="Berechnung 2 14" xfId="43961" hidden="1"/>
    <cellStyle name="Berechnung 2 14" xfId="43996" hidden="1"/>
    <cellStyle name="Berechnung 2 14" xfId="44052" hidden="1"/>
    <cellStyle name="Berechnung 2 14" xfId="44190" hidden="1"/>
    <cellStyle name="Berechnung 2 14" xfId="44227" hidden="1"/>
    <cellStyle name="Berechnung 2 14" xfId="44253" hidden="1"/>
    <cellStyle name="Berechnung 2 14" xfId="44288" hidden="1"/>
    <cellStyle name="Berechnung 2 14" xfId="44145" hidden="1"/>
    <cellStyle name="Berechnung 2 14" xfId="44332" hidden="1"/>
    <cellStyle name="Berechnung 2 14" xfId="44369" hidden="1"/>
    <cellStyle name="Berechnung 2 14" xfId="44395" hidden="1"/>
    <cellStyle name="Berechnung 2 14" xfId="44430" hidden="1"/>
    <cellStyle name="Berechnung 2 14" xfId="40867" hidden="1"/>
    <cellStyle name="Berechnung 2 14" xfId="44472" hidden="1"/>
    <cellStyle name="Berechnung 2 14" xfId="44509" hidden="1"/>
    <cellStyle name="Berechnung 2 14" xfId="44535" hidden="1"/>
    <cellStyle name="Berechnung 2 14" xfId="44570" hidden="1"/>
    <cellStyle name="Berechnung 2 14" xfId="44645" hidden="1"/>
    <cellStyle name="Berechnung 2 14" xfId="44835" hidden="1"/>
    <cellStyle name="Berechnung 2 14" xfId="44872" hidden="1"/>
    <cellStyle name="Berechnung 2 14" xfId="44898" hidden="1"/>
    <cellStyle name="Berechnung 2 14" xfId="44933" hidden="1"/>
    <cellStyle name="Berechnung 2 14" xfId="44767" hidden="1"/>
    <cellStyle name="Berechnung 2 14" xfId="44982" hidden="1"/>
    <cellStyle name="Berechnung 2 14" xfId="45019" hidden="1"/>
    <cellStyle name="Berechnung 2 14" xfId="45045" hidden="1"/>
    <cellStyle name="Berechnung 2 14" xfId="45080" hidden="1"/>
    <cellStyle name="Berechnung 2 14" xfId="44965" hidden="1"/>
    <cellStyle name="Berechnung 2 14" xfId="45123" hidden="1"/>
    <cellStyle name="Berechnung 2 14" xfId="45160" hidden="1"/>
    <cellStyle name="Berechnung 2 14" xfId="45186" hidden="1"/>
    <cellStyle name="Berechnung 2 14" xfId="45221" hidden="1"/>
    <cellStyle name="Berechnung 2 14" xfId="45262" hidden="1"/>
    <cellStyle name="Berechnung 2 14" xfId="45340" hidden="1"/>
    <cellStyle name="Berechnung 2 14" xfId="45377" hidden="1"/>
    <cellStyle name="Berechnung 2 14" xfId="45403" hidden="1"/>
    <cellStyle name="Berechnung 2 14" xfId="45438" hidden="1"/>
    <cellStyle name="Berechnung 2 14" xfId="45494" hidden="1"/>
    <cellStyle name="Berechnung 2 14" xfId="45632" hidden="1"/>
    <cellStyle name="Berechnung 2 14" xfId="45669" hidden="1"/>
    <cellStyle name="Berechnung 2 14" xfId="45695" hidden="1"/>
    <cellStyle name="Berechnung 2 14" xfId="45730" hidden="1"/>
    <cellStyle name="Berechnung 2 14" xfId="45587" hidden="1"/>
    <cellStyle name="Berechnung 2 14" xfId="45774" hidden="1"/>
    <cellStyle name="Berechnung 2 14" xfId="45811" hidden="1"/>
    <cellStyle name="Berechnung 2 14" xfId="45837" hidden="1"/>
    <cellStyle name="Berechnung 2 14" xfId="45872" hidden="1"/>
    <cellStyle name="Berechnung 2 14" xfId="45915" hidden="1"/>
    <cellStyle name="Berechnung 2 14" xfId="46067" hidden="1"/>
    <cellStyle name="Berechnung 2 14" xfId="46104" hidden="1"/>
    <cellStyle name="Berechnung 2 14" xfId="46130" hidden="1"/>
    <cellStyle name="Berechnung 2 14" xfId="46165" hidden="1"/>
    <cellStyle name="Berechnung 2 14" xfId="46241" hidden="1"/>
    <cellStyle name="Berechnung 2 14" xfId="46431" hidden="1"/>
    <cellStyle name="Berechnung 2 14" xfId="46468" hidden="1"/>
    <cellStyle name="Berechnung 2 14" xfId="46494" hidden="1"/>
    <cellStyle name="Berechnung 2 14" xfId="46529" hidden="1"/>
    <cellStyle name="Berechnung 2 14" xfId="46363" hidden="1"/>
    <cellStyle name="Berechnung 2 14" xfId="46578" hidden="1"/>
    <cellStyle name="Berechnung 2 14" xfId="46615" hidden="1"/>
    <cellStyle name="Berechnung 2 14" xfId="46641" hidden="1"/>
    <cellStyle name="Berechnung 2 14" xfId="46676" hidden="1"/>
    <cellStyle name="Berechnung 2 14" xfId="46561" hidden="1"/>
    <cellStyle name="Berechnung 2 14" xfId="46719" hidden="1"/>
    <cellStyle name="Berechnung 2 14" xfId="46756" hidden="1"/>
    <cellStyle name="Berechnung 2 14" xfId="46782" hidden="1"/>
    <cellStyle name="Berechnung 2 14" xfId="46817" hidden="1"/>
    <cellStyle name="Berechnung 2 14" xfId="46858" hidden="1"/>
    <cellStyle name="Berechnung 2 14" xfId="46936" hidden="1"/>
    <cellStyle name="Berechnung 2 14" xfId="46973" hidden="1"/>
    <cellStyle name="Berechnung 2 14" xfId="46999" hidden="1"/>
    <cellStyle name="Berechnung 2 14" xfId="47034" hidden="1"/>
    <cellStyle name="Berechnung 2 14" xfId="47090" hidden="1"/>
    <cellStyle name="Berechnung 2 14" xfId="47228" hidden="1"/>
    <cellStyle name="Berechnung 2 14" xfId="47265" hidden="1"/>
    <cellStyle name="Berechnung 2 14" xfId="47291" hidden="1"/>
    <cellStyle name="Berechnung 2 14" xfId="47326" hidden="1"/>
    <cellStyle name="Berechnung 2 14" xfId="47183" hidden="1"/>
    <cellStyle name="Berechnung 2 14" xfId="47370" hidden="1"/>
    <cellStyle name="Berechnung 2 14" xfId="47407" hidden="1"/>
    <cellStyle name="Berechnung 2 14" xfId="47433" hidden="1"/>
    <cellStyle name="Berechnung 2 14" xfId="47468" hidden="1"/>
    <cellStyle name="Berechnung 2 14" xfId="46010" hidden="1"/>
    <cellStyle name="Berechnung 2 14" xfId="47510" hidden="1"/>
    <cellStyle name="Berechnung 2 14" xfId="47547" hidden="1"/>
    <cellStyle name="Berechnung 2 14" xfId="47573" hidden="1"/>
    <cellStyle name="Berechnung 2 14" xfId="47608" hidden="1"/>
    <cellStyle name="Berechnung 2 14" xfId="47683" hidden="1"/>
    <cellStyle name="Berechnung 2 14" xfId="47873" hidden="1"/>
    <cellStyle name="Berechnung 2 14" xfId="47910" hidden="1"/>
    <cellStyle name="Berechnung 2 14" xfId="47936" hidden="1"/>
    <cellStyle name="Berechnung 2 14" xfId="47971" hidden="1"/>
    <cellStyle name="Berechnung 2 14" xfId="47805" hidden="1"/>
    <cellStyle name="Berechnung 2 14" xfId="48020" hidden="1"/>
    <cellStyle name="Berechnung 2 14" xfId="48057" hidden="1"/>
    <cellStyle name="Berechnung 2 14" xfId="48083" hidden="1"/>
    <cellStyle name="Berechnung 2 14" xfId="48118" hidden="1"/>
    <cellStyle name="Berechnung 2 14" xfId="48003" hidden="1"/>
    <cellStyle name="Berechnung 2 14" xfId="48161" hidden="1"/>
    <cellStyle name="Berechnung 2 14" xfId="48198" hidden="1"/>
    <cellStyle name="Berechnung 2 14" xfId="48224" hidden="1"/>
    <cellStyle name="Berechnung 2 14" xfId="48259" hidden="1"/>
    <cellStyle name="Berechnung 2 14" xfId="48300" hidden="1"/>
    <cellStyle name="Berechnung 2 14" xfId="48378" hidden="1"/>
    <cellStyle name="Berechnung 2 14" xfId="48415" hidden="1"/>
    <cellStyle name="Berechnung 2 14" xfId="48441" hidden="1"/>
    <cellStyle name="Berechnung 2 14" xfId="48476" hidden="1"/>
    <cellStyle name="Berechnung 2 14" xfId="48532" hidden="1"/>
    <cellStyle name="Berechnung 2 14" xfId="48670" hidden="1"/>
    <cellStyle name="Berechnung 2 14" xfId="48707" hidden="1"/>
    <cellStyle name="Berechnung 2 14" xfId="48733" hidden="1"/>
    <cellStyle name="Berechnung 2 14" xfId="48768" hidden="1"/>
    <cellStyle name="Berechnung 2 14" xfId="48625" hidden="1"/>
    <cellStyle name="Berechnung 2 14" xfId="48812" hidden="1"/>
    <cellStyle name="Berechnung 2 14" xfId="48849" hidden="1"/>
    <cellStyle name="Berechnung 2 14" xfId="48875" hidden="1"/>
    <cellStyle name="Berechnung 2 14" xfId="48910" hidden="1"/>
    <cellStyle name="Berechnung 2 14" xfId="48951" hidden="1"/>
    <cellStyle name="Berechnung 2 14" xfId="49029" hidden="1"/>
    <cellStyle name="Berechnung 2 14" xfId="49066" hidden="1"/>
    <cellStyle name="Berechnung 2 14" xfId="49092" hidden="1"/>
    <cellStyle name="Berechnung 2 14" xfId="49127" hidden="1"/>
    <cellStyle name="Berechnung 2 14" xfId="49202" hidden="1"/>
    <cellStyle name="Berechnung 2 14" xfId="49392" hidden="1"/>
    <cellStyle name="Berechnung 2 14" xfId="49429" hidden="1"/>
    <cellStyle name="Berechnung 2 14" xfId="49455" hidden="1"/>
    <cellStyle name="Berechnung 2 14" xfId="49490" hidden="1"/>
    <cellStyle name="Berechnung 2 14" xfId="49324" hidden="1"/>
    <cellStyle name="Berechnung 2 14" xfId="49539" hidden="1"/>
    <cellStyle name="Berechnung 2 14" xfId="49576" hidden="1"/>
    <cellStyle name="Berechnung 2 14" xfId="49602" hidden="1"/>
    <cellStyle name="Berechnung 2 14" xfId="49637" hidden="1"/>
    <cellStyle name="Berechnung 2 14" xfId="49522" hidden="1"/>
    <cellStyle name="Berechnung 2 14" xfId="49680" hidden="1"/>
    <cellStyle name="Berechnung 2 14" xfId="49717" hidden="1"/>
    <cellStyle name="Berechnung 2 14" xfId="49743" hidden="1"/>
    <cellStyle name="Berechnung 2 14" xfId="49778" hidden="1"/>
    <cellStyle name="Berechnung 2 14" xfId="49819" hidden="1"/>
    <cellStyle name="Berechnung 2 14" xfId="49897" hidden="1"/>
    <cellStyle name="Berechnung 2 14" xfId="49934" hidden="1"/>
    <cellStyle name="Berechnung 2 14" xfId="49960" hidden="1"/>
    <cellStyle name="Berechnung 2 14" xfId="49995" hidden="1"/>
    <cellStyle name="Berechnung 2 14" xfId="50051" hidden="1"/>
    <cellStyle name="Berechnung 2 14" xfId="50189" hidden="1"/>
    <cellStyle name="Berechnung 2 14" xfId="50226" hidden="1"/>
    <cellStyle name="Berechnung 2 14" xfId="50252" hidden="1"/>
    <cellStyle name="Berechnung 2 14" xfId="50287" hidden="1"/>
    <cellStyle name="Berechnung 2 14" xfId="50144" hidden="1"/>
    <cellStyle name="Berechnung 2 14" xfId="50331" hidden="1"/>
    <cellStyle name="Berechnung 2 14" xfId="50368" hidden="1"/>
    <cellStyle name="Berechnung 2 14" xfId="50394" hidden="1"/>
    <cellStyle name="Berechnung 2 14" xfId="50429" hidden="1"/>
    <cellStyle name="Berechnung 2 14" xfId="50470" hidden="1"/>
    <cellStyle name="Berechnung 2 14" xfId="50548" hidden="1"/>
    <cellStyle name="Berechnung 2 14" xfId="50585" hidden="1"/>
    <cellStyle name="Berechnung 2 14" xfId="50611" hidden="1"/>
    <cellStyle name="Berechnung 2 14" xfId="50646" hidden="1"/>
    <cellStyle name="Berechnung 2 14" xfId="50712" hidden="1"/>
    <cellStyle name="Berechnung 2 14" xfId="50939" hidden="1"/>
    <cellStyle name="Berechnung 2 14" xfId="50976" hidden="1"/>
    <cellStyle name="Berechnung 2 14" xfId="51002" hidden="1"/>
    <cellStyle name="Berechnung 2 14" xfId="51037" hidden="1"/>
    <cellStyle name="Berechnung 2 14" xfId="51110" hidden="1"/>
    <cellStyle name="Berechnung 2 14" xfId="51248" hidden="1"/>
    <cellStyle name="Berechnung 2 14" xfId="51285" hidden="1"/>
    <cellStyle name="Berechnung 2 14" xfId="51311" hidden="1"/>
    <cellStyle name="Berechnung 2 14" xfId="51346" hidden="1"/>
    <cellStyle name="Berechnung 2 14" xfId="51203" hidden="1"/>
    <cellStyle name="Berechnung 2 14" xfId="51392" hidden="1"/>
    <cellStyle name="Berechnung 2 14" xfId="51429" hidden="1"/>
    <cellStyle name="Berechnung 2 14" xfId="51455" hidden="1"/>
    <cellStyle name="Berechnung 2 14" xfId="51490" hidden="1"/>
    <cellStyle name="Berechnung 2 14" xfId="50902" hidden="1"/>
    <cellStyle name="Berechnung 2 14" xfId="51549" hidden="1"/>
    <cellStyle name="Berechnung 2 14" xfId="51586" hidden="1"/>
    <cellStyle name="Berechnung 2 14" xfId="51612" hidden="1"/>
    <cellStyle name="Berechnung 2 14" xfId="51647" hidden="1"/>
    <cellStyle name="Berechnung 2 14" xfId="51728" hidden="1"/>
    <cellStyle name="Berechnung 2 14" xfId="51919" hidden="1"/>
    <cellStyle name="Berechnung 2 14" xfId="51956" hidden="1"/>
    <cellStyle name="Berechnung 2 14" xfId="51982" hidden="1"/>
    <cellStyle name="Berechnung 2 14" xfId="52017" hidden="1"/>
    <cellStyle name="Berechnung 2 14" xfId="51850" hidden="1"/>
    <cellStyle name="Berechnung 2 14" xfId="52068" hidden="1"/>
    <cellStyle name="Berechnung 2 14" xfId="52105" hidden="1"/>
    <cellStyle name="Berechnung 2 14" xfId="52131" hidden="1"/>
    <cellStyle name="Berechnung 2 14" xfId="52166" hidden="1"/>
    <cellStyle name="Berechnung 2 14" xfId="52051" hidden="1"/>
    <cellStyle name="Berechnung 2 14" xfId="52211" hidden="1"/>
    <cellStyle name="Berechnung 2 14" xfId="52248" hidden="1"/>
    <cellStyle name="Berechnung 2 14" xfId="52274" hidden="1"/>
    <cellStyle name="Berechnung 2 14" xfId="52309" hidden="1"/>
    <cellStyle name="Berechnung 2 14" xfId="52352" hidden="1"/>
    <cellStyle name="Berechnung 2 14" xfId="52430" hidden="1"/>
    <cellStyle name="Berechnung 2 14" xfId="52467" hidden="1"/>
    <cellStyle name="Berechnung 2 14" xfId="52493" hidden="1"/>
    <cellStyle name="Berechnung 2 14" xfId="52528" hidden="1"/>
    <cellStyle name="Berechnung 2 14" xfId="52584" hidden="1"/>
    <cellStyle name="Berechnung 2 14" xfId="52722" hidden="1"/>
    <cellStyle name="Berechnung 2 14" xfId="52759" hidden="1"/>
    <cellStyle name="Berechnung 2 14" xfId="52785" hidden="1"/>
    <cellStyle name="Berechnung 2 14" xfId="52820" hidden="1"/>
    <cellStyle name="Berechnung 2 14" xfId="52677" hidden="1"/>
    <cellStyle name="Berechnung 2 14" xfId="52864" hidden="1"/>
    <cellStyle name="Berechnung 2 14" xfId="52901" hidden="1"/>
    <cellStyle name="Berechnung 2 14" xfId="52927" hidden="1"/>
    <cellStyle name="Berechnung 2 14" xfId="52962" hidden="1"/>
    <cellStyle name="Berechnung 2 14" xfId="50895" hidden="1"/>
    <cellStyle name="Berechnung 2 14" xfId="53004" hidden="1"/>
    <cellStyle name="Berechnung 2 14" xfId="53041" hidden="1"/>
    <cellStyle name="Berechnung 2 14" xfId="53067" hidden="1"/>
    <cellStyle name="Berechnung 2 14" xfId="53102" hidden="1"/>
    <cellStyle name="Berechnung 2 14" xfId="53180" hidden="1"/>
    <cellStyle name="Berechnung 2 14" xfId="53370" hidden="1"/>
    <cellStyle name="Berechnung 2 14" xfId="53407" hidden="1"/>
    <cellStyle name="Berechnung 2 14" xfId="53433" hidden="1"/>
    <cellStyle name="Berechnung 2 14" xfId="53468" hidden="1"/>
    <cellStyle name="Berechnung 2 14" xfId="53302" hidden="1"/>
    <cellStyle name="Berechnung 2 14" xfId="53519" hidden="1"/>
    <cellStyle name="Berechnung 2 14" xfId="53556" hidden="1"/>
    <cellStyle name="Berechnung 2 14" xfId="53582" hidden="1"/>
    <cellStyle name="Berechnung 2 14" xfId="53617" hidden="1"/>
    <cellStyle name="Berechnung 2 14" xfId="53502" hidden="1"/>
    <cellStyle name="Berechnung 2 14" xfId="53662" hidden="1"/>
    <cellStyle name="Berechnung 2 14" xfId="53699" hidden="1"/>
    <cellStyle name="Berechnung 2 14" xfId="53725" hidden="1"/>
    <cellStyle name="Berechnung 2 14" xfId="53760" hidden="1"/>
    <cellStyle name="Berechnung 2 14" xfId="53802" hidden="1"/>
    <cellStyle name="Berechnung 2 14" xfId="53880" hidden="1"/>
    <cellStyle name="Berechnung 2 14" xfId="53917" hidden="1"/>
    <cellStyle name="Berechnung 2 14" xfId="53943" hidden="1"/>
    <cellStyle name="Berechnung 2 14" xfId="53978" hidden="1"/>
    <cellStyle name="Berechnung 2 14" xfId="54034" hidden="1"/>
    <cellStyle name="Berechnung 2 14" xfId="54172" hidden="1"/>
    <cellStyle name="Berechnung 2 14" xfId="54209" hidden="1"/>
    <cellStyle name="Berechnung 2 14" xfId="54235" hidden="1"/>
    <cellStyle name="Berechnung 2 14" xfId="54270" hidden="1"/>
    <cellStyle name="Berechnung 2 14" xfId="54127" hidden="1"/>
    <cellStyle name="Berechnung 2 14" xfId="54314" hidden="1"/>
    <cellStyle name="Berechnung 2 14" xfId="54351" hidden="1"/>
    <cellStyle name="Berechnung 2 14" xfId="54377" hidden="1"/>
    <cellStyle name="Berechnung 2 14" xfId="54412" hidden="1"/>
    <cellStyle name="Berechnung 2 14" xfId="50849" hidden="1"/>
    <cellStyle name="Berechnung 2 14" xfId="54454" hidden="1"/>
    <cellStyle name="Berechnung 2 14" xfId="54491" hidden="1"/>
    <cellStyle name="Berechnung 2 14" xfId="54517" hidden="1"/>
    <cellStyle name="Berechnung 2 14" xfId="54552" hidden="1"/>
    <cellStyle name="Berechnung 2 14" xfId="54627" hidden="1"/>
    <cellStyle name="Berechnung 2 14" xfId="54817" hidden="1"/>
    <cellStyle name="Berechnung 2 14" xfId="54854" hidden="1"/>
    <cellStyle name="Berechnung 2 14" xfId="54880" hidden="1"/>
    <cellStyle name="Berechnung 2 14" xfId="54915" hidden="1"/>
    <cellStyle name="Berechnung 2 14" xfId="54749" hidden="1"/>
    <cellStyle name="Berechnung 2 14" xfId="54964" hidden="1"/>
    <cellStyle name="Berechnung 2 14" xfId="55001" hidden="1"/>
    <cellStyle name="Berechnung 2 14" xfId="55027" hidden="1"/>
    <cellStyle name="Berechnung 2 14" xfId="55062" hidden="1"/>
    <cellStyle name="Berechnung 2 14" xfId="54947" hidden="1"/>
    <cellStyle name="Berechnung 2 14" xfId="55105" hidden="1"/>
    <cellStyle name="Berechnung 2 14" xfId="55142" hidden="1"/>
    <cellStyle name="Berechnung 2 14" xfId="55168" hidden="1"/>
    <cellStyle name="Berechnung 2 14" xfId="55203" hidden="1"/>
    <cellStyle name="Berechnung 2 14" xfId="55244" hidden="1"/>
    <cellStyle name="Berechnung 2 14" xfId="55322" hidden="1"/>
    <cellStyle name="Berechnung 2 14" xfId="55359" hidden="1"/>
    <cellStyle name="Berechnung 2 14" xfId="55385" hidden="1"/>
    <cellStyle name="Berechnung 2 14" xfId="55420" hidden="1"/>
    <cellStyle name="Berechnung 2 14" xfId="55476" hidden="1"/>
    <cellStyle name="Berechnung 2 14" xfId="55614" hidden="1"/>
    <cellStyle name="Berechnung 2 14" xfId="55651" hidden="1"/>
    <cellStyle name="Berechnung 2 14" xfId="55677" hidden="1"/>
    <cellStyle name="Berechnung 2 14" xfId="55712" hidden="1"/>
    <cellStyle name="Berechnung 2 14" xfId="55569" hidden="1"/>
    <cellStyle name="Berechnung 2 14" xfId="55756" hidden="1"/>
    <cellStyle name="Berechnung 2 14" xfId="55793" hidden="1"/>
    <cellStyle name="Berechnung 2 14" xfId="55819" hidden="1"/>
    <cellStyle name="Berechnung 2 14" xfId="55854" hidden="1"/>
    <cellStyle name="Berechnung 2 14" xfId="55897" hidden="1"/>
    <cellStyle name="Berechnung 2 14" xfId="56049" hidden="1"/>
    <cellStyle name="Berechnung 2 14" xfId="56086" hidden="1"/>
    <cellStyle name="Berechnung 2 14" xfId="56112" hidden="1"/>
    <cellStyle name="Berechnung 2 14" xfId="56147" hidden="1"/>
    <cellStyle name="Berechnung 2 14" xfId="56223" hidden="1"/>
    <cellStyle name="Berechnung 2 14" xfId="56413" hidden="1"/>
    <cellStyle name="Berechnung 2 14" xfId="56450" hidden="1"/>
    <cellStyle name="Berechnung 2 14" xfId="56476" hidden="1"/>
    <cellStyle name="Berechnung 2 14" xfId="56511" hidden="1"/>
    <cellStyle name="Berechnung 2 14" xfId="56345" hidden="1"/>
    <cellStyle name="Berechnung 2 14" xfId="56560" hidden="1"/>
    <cellStyle name="Berechnung 2 14" xfId="56597" hidden="1"/>
    <cellStyle name="Berechnung 2 14" xfId="56623" hidden="1"/>
    <cellStyle name="Berechnung 2 14" xfId="56658" hidden="1"/>
    <cellStyle name="Berechnung 2 14" xfId="56543" hidden="1"/>
    <cellStyle name="Berechnung 2 14" xfId="56701" hidden="1"/>
    <cellStyle name="Berechnung 2 14" xfId="56738" hidden="1"/>
    <cellStyle name="Berechnung 2 14" xfId="56764" hidden="1"/>
    <cellStyle name="Berechnung 2 14" xfId="56799" hidden="1"/>
    <cellStyle name="Berechnung 2 14" xfId="56840" hidden="1"/>
    <cellStyle name="Berechnung 2 14" xfId="56918" hidden="1"/>
    <cellStyle name="Berechnung 2 14" xfId="56955" hidden="1"/>
    <cellStyle name="Berechnung 2 14" xfId="56981" hidden="1"/>
    <cellStyle name="Berechnung 2 14" xfId="57016" hidden="1"/>
    <cellStyle name="Berechnung 2 14" xfId="57072" hidden="1"/>
    <cellStyle name="Berechnung 2 14" xfId="57210" hidden="1"/>
    <cellStyle name="Berechnung 2 14" xfId="57247" hidden="1"/>
    <cellStyle name="Berechnung 2 14" xfId="57273" hidden="1"/>
    <cellStyle name="Berechnung 2 14" xfId="57308" hidden="1"/>
    <cellStyle name="Berechnung 2 14" xfId="57165" hidden="1"/>
    <cellStyle name="Berechnung 2 14" xfId="57352" hidden="1"/>
    <cellStyle name="Berechnung 2 14" xfId="57389" hidden="1"/>
    <cellStyle name="Berechnung 2 14" xfId="57415" hidden="1"/>
    <cellStyle name="Berechnung 2 14" xfId="57450" hidden="1"/>
    <cellStyle name="Berechnung 2 14" xfId="55992" hidden="1"/>
    <cellStyle name="Berechnung 2 14" xfId="57492" hidden="1"/>
    <cellStyle name="Berechnung 2 14" xfId="57529" hidden="1"/>
    <cellStyle name="Berechnung 2 14" xfId="57555" hidden="1"/>
    <cellStyle name="Berechnung 2 14" xfId="57590" hidden="1"/>
    <cellStyle name="Berechnung 2 14" xfId="57665" hidden="1"/>
    <cellStyle name="Berechnung 2 14" xfId="57855" hidden="1"/>
    <cellStyle name="Berechnung 2 14" xfId="57892" hidden="1"/>
    <cellStyle name="Berechnung 2 14" xfId="57918" hidden="1"/>
    <cellStyle name="Berechnung 2 14" xfId="57953" hidden="1"/>
    <cellStyle name="Berechnung 2 14" xfId="57787" hidden="1"/>
    <cellStyle name="Berechnung 2 14" xfId="58002" hidden="1"/>
    <cellStyle name="Berechnung 2 14" xfId="58039" hidden="1"/>
    <cellStyle name="Berechnung 2 14" xfId="58065" hidden="1"/>
    <cellStyle name="Berechnung 2 14" xfId="58100" hidden="1"/>
    <cellStyle name="Berechnung 2 14" xfId="57985" hidden="1"/>
    <cellStyle name="Berechnung 2 14" xfId="58143" hidden="1"/>
    <cellStyle name="Berechnung 2 14" xfId="58180" hidden="1"/>
    <cellStyle name="Berechnung 2 14" xfId="58206" hidden="1"/>
    <cellStyle name="Berechnung 2 14" xfId="58241" hidden="1"/>
    <cellStyle name="Berechnung 2 14" xfId="58282" hidden="1"/>
    <cellStyle name="Berechnung 2 14" xfId="58360" hidden="1"/>
    <cellStyle name="Berechnung 2 14" xfId="58397" hidden="1"/>
    <cellStyle name="Berechnung 2 14" xfId="58423" hidden="1"/>
    <cellStyle name="Berechnung 2 14" xfId="58458" hidden="1"/>
    <cellStyle name="Berechnung 2 14" xfId="58514" hidden="1"/>
    <cellStyle name="Berechnung 2 14" xfId="58652" hidden="1"/>
    <cellStyle name="Berechnung 2 14" xfId="58689" hidden="1"/>
    <cellStyle name="Berechnung 2 14" xfId="58715" hidden="1"/>
    <cellStyle name="Berechnung 2 14" xfId="58750" hidden="1"/>
    <cellStyle name="Berechnung 2 14" xfId="58607" hidden="1"/>
    <cellStyle name="Berechnung 2 14" xfId="58794" hidden="1"/>
    <cellStyle name="Berechnung 2 14" xfId="58831" hidden="1"/>
    <cellStyle name="Berechnung 2 14" xfId="58857" hidden="1"/>
    <cellStyle name="Berechnung 2 14" xfId="58892" hidden="1"/>
    <cellStyle name="Berechnung 2 15" xfId="152" hidden="1"/>
    <cellStyle name="Berechnung 2 15" xfId="759" hidden="1"/>
    <cellStyle name="Berechnung 2 15" xfId="879" hidden="1"/>
    <cellStyle name="Berechnung 2 15" xfId="915" hidden="1"/>
    <cellStyle name="Berechnung 2 15" xfId="1376" hidden="1"/>
    <cellStyle name="Berechnung 2 15" xfId="1608" hidden="1"/>
    <cellStyle name="Berechnung 2 15" xfId="1699" hidden="1"/>
    <cellStyle name="Berechnung 2 15" xfId="2075" hidden="1"/>
    <cellStyle name="Berechnung 2 15" xfId="2629" hidden="1"/>
    <cellStyle name="Berechnung 2 15" xfId="2749" hidden="1"/>
    <cellStyle name="Berechnung 2 15" xfId="2785" hidden="1"/>
    <cellStyle name="Berechnung 2 15" xfId="3246" hidden="1"/>
    <cellStyle name="Berechnung 2 15" xfId="3478" hidden="1"/>
    <cellStyle name="Berechnung 2 15" xfId="3569" hidden="1"/>
    <cellStyle name="Berechnung 2 15" xfId="2247" hidden="1"/>
    <cellStyle name="Berechnung 2 15" xfId="4135" hidden="1"/>
    <cellStyle name="Berechnung 2 15" xfId="4255" hidden="1"/>
    <cellStyle name="Berechnung 2 15" xfId="4291" hidden="1"/>
    <cellStyle name="Berechnung 2 15" xfId="4752" hidden="1"/>
    <cellStyle name="Berechnung 2 15" xfId="4984" hidden="1"/>
    <cellStyle name="Berechnung 2 15" xfId="5075" hidden="1"/>
    <cellStyle name="Berechnung 2 15" xfId="2060" hidden="1"/>
    <cellStyle name="Berechnung 2 15" xfId="5639" hidden="1"/>
    <cellStyle name="Berechnung 2 15" xfId="5759" hidden="1"/>
    <cellStyle name="Berechnung 2 15" xfId="5795" hidden="1"/>
    <cellStyle name="Berechnung 2 15" xfId="6256" hidden="1"/>
    <cellStyle name="Berechnung 2 15" xfId="6488" hidden="1"/>
    <cellStyle name="Berechnung 2 15" xfId="6579" hidden="1"/>
    <cellStyle name="Berechnung 2 15" xfId="2374" hidden="1"/>
    <cellStyle name="Berechnung 2 15" xfId="7137" hidden="1"/>
    <cellStyle name="Berechnung 2 15" xfId="7257" hidden="1"/>
    <cellStyle name="Berechnung 2 15" xfId="7293" hidden="1"/>
    <cellStyle name="Berechnung 2 15" xfId="7754" hidden="1"/>
    <cellStyle name="Berechnung 2 15" xfId="7986" hidden="1"/>
    <cellStyle name="Berechnung 2 15" xfId="8077" hidden="1"/>
    <cellStyle name="Berechnung 2 15" xfId="3881" hidden="1"/>
    <cellStyle name="Berechnung 2 15" xfId="8630" hidden="1"/>
    <cellStyle name="Berechnung 2 15" xfId="8750" hidden="1"/>
    <cellStyle name="Berechnung 2 15" xfId="8786" hidden="1"/>
    <cellStyle name="Berechnung 2 15" xfId="9247" hidden="1"/>
    <cellStyle name="Berechnung 2 15" xfId="9479" hidden="1"/>
    <cellStyle name="Berechnung 2 15" xfId="9570" hidden="1"/>
    <cellStyle name="Berechnung 2 15" xfId="5387" hidden="1"/>
    <cellStyle name="Berechnung 2 15" xfId="10116" hidden="1"/>
    <cellStyle name="Berechnung 2 15" xfId="10236" hidden="1"/>
    <cellStyle name="Berechnung 2 15" xfId="10272" hidden="1"/>
    <cellStyle name="Berechnung 2 15" xfId="10733" hidden="1"/>
    <cellStyle name="Berechnung 2 15" xfId="10965" hidden="1"/>
    <cellStyle name="Berechnung 2 15" xfId="11056" hidden="1"/>
    <cellStyle name="Berechnung 2 15" xfId="6891" hidden="1"/>
    <cellStyle name="Berechnung 2 15" xfId="11596" hidden="1"/>
    <cellStyle name="Berechnung 2 15" xfId="11716" hidden="1"/>
    <cellStyle name="Berechnung 2 15" xfId="11752" hidden="1"/>
    <cellStyle name="Berechnung 2 15" xfId="12213" hidden="1"/>
    <cellStyle name="Berechnung 2 15" xfId="12445" hidden="1"/>
    <cellStyle name="Berechnung 2 15" xfId="12536" hidden="1"/>
    <cellStyle name="Berechnung 2 15" xfId="8389" hidden="1"/>
    <cellStyle name="Berechnung 2 15" xfId="13067" hidden="1"/>
    <cellStyle name="Berechnung 2 15" xfId="13187" hidden="1"/>
    <cellStyle name="Berechnung 2 15" xfId="13223" hidden="1"/>
    <cellStyle name="Berechnung 2 15" xfId="13684" hidden="1"/>
    <cellStyle name="Berechnung 2 15" xfId="13916" hidden="1"/>
    <cellStyle name="Berechnung 2 15" xfId="14007" hidden="1"/>
    <cellStyle name="Berechnung 2 15" xfId="9882" hidden="1"/>
    <cellStyle name="Berechnung 2 15" xfId="14529" hidden="1"/>
    <cellStyle name="Berechnung 2 15" xfId="14649" hidden="1"/>
    <cellStyle name="Berechnung 2 15" xfId="14685" hidden="1"/>
    <cellStyle name="Berechnung 2 15" xfId="15146" hidden="1"/>
    <cellStyle name="Berechnung 2 15" xfId="15378" hidden="1"/>
    <cellStyle name="Berechnung 2 15" xfId="15469" hidden="1"/>
    <cellStyle name="Berechnung 2 15" xfId="11368" hidden="1"/>
    <cellStyle name="Berechnung 2 15" xfId="15985" hidden="1"/>
    <cellStyle name="Berechnung 2 15" xfId="16105" hidden="1"/>
    <cellStyle name="Berechnung 2 15" xfId="16141" hidden="1"/>
    <cellStyle name="Berechnung 2 15" xfId="16602" hidden="1"/>
    <cellStyle name="Berechnung 2 15" xfId="16834" hidden="1"/>
    <cellStyle name="Berechnung 2 15" xfId="16925" hidden="1"/>
    <cellStyle name="Berechnung 2 15" xfId="12848" hidden="1"/>
    <cellStyle name="Berechnung 2 15" xfId="17427" hidden="1"/>
    <cellStyle name="Berechnung 2 15" xfId="17547" hidden="1"/>
    <cellStyle name="Berechnung 2 15" xfId="17583" hidden="1"/>
    <cellStyle name="Berechnung 2 15" xfId="18044" hidden="1"/>
    <cellStyle name="Berechnung 2 15" xfId="18276" hidden="1"/>
    <cellStyle name="Berechnung 2 15" xfId="18367" hidden="1"/>
    <cellStyle name="Berechnung 2 15" xfId="18901" hidden="1"/>
    <cellStyle name="Berechnung 2 15" xfId="19234" hidden="1"/>
    <cellStyle name="Berechnung 2 15" xfId="19354" hidden="1"/>
    <cellStyle name="Berechnung 2 15" xfId="19390" hidden="1"/>
    <cellStyle name="Berechnung 2 15" xfId="19851" hidden="1"/>
    <cellStyle name="Berechnung 2 15" xfId="20083" hidden="1"/>
    <cellStyle name="Berechnung 2 15" xfId="20174" hidden="1"/>
    <cellStyle name="Berechnung 2 15" xfId="20502" hidden="1"/>
    <cellStyle name="Berechnung 2 15" xfId="20744" hidden="1"/>
    <cellStyle name="Berechnung 2 15" xfId="21142" hidden="1"/>
    <cellStyle name="Berechnung 2 15" xfId="21233" hidden="1"/>
    <cellStyle name="Berechnung 2 15" xfId="20901" hidden="1"/>
    <cellStyle name="Berechnung 2 15" xfId="21760" hidden="1"/>
    <cellStyle name="Berechnung 2 15" xfId="21880" hidden="1"/>
    <cellStyle name="Berechnung 2 15" xfId="21917" hidden="1"/>
    <cellStyle name="Berechnung 2 15" xfId="22384" hidden="1"/>
    <cellStyle name="Berechnung 2 15" xfId="22616" hidden="1"/>
    <cellStyle name="Berechnung 2 15" xfId="22707" hidden="1"/>
    <cellStyle name="Berechnung 2 15" xfId="20734" hidden="1"/>
    <cellStyle name="Berechnung 2 15" xfId="23213" hidden="1"/>
    <cellStyle name="Berechnung 2 15" xfId="23333" hidden="1"/>
    <cellStyle name="Berechnung 2 15" xfId="23369" hidden="1"/>
    <cellStyle name="Berechnung 2 15" xfId="23835" hidden="1"/>
    <cellStyle name="Berechnung 2 15" xfId="24067" hidden="1"/>
    <cellStyle name="Berechnung 2 15" xfId="24158" hidden="1"/>
    <cellStyle name="Berechnung 2 15" xfId="20879" hidden="1"/>
    <cellStyle name="Berechnung 2 15" xfId="24660" hidden="1"/>
    <cellStyle name="Berechnung 2 15" xfId="24780" hidden="1"/>
    <cellStyle name="Berechnung 2 15" xfId="24816" hidden="1"/>
    <cellStyle name="Berechnung 2 15" xfId="25277" hidden="1"/>
    <cellStyle name="Berechnung 2 15" xfId="25509" hidden="1"/>
    <cellStyle name="Berechnung 2 15" xfId="25600" hidden="1"/>
    <cellStyle name="Berechnung 2 15" xfId="25930" hidden="1"/>
    <cellStyle name="Berechnung 2 15" xfId="26256" hidden="1"/>
    <cellStyle name="Berechnung 2 15" xfId="26376" hidden="1"/>
    <cellStyle name="Berechnung 2 15" xfId="26412" hidden="1"/>
    <cellStyle name="Berechnung 2 15" xfId="26873" hidden="1"/>
    <cellStyle name="Berechnung 2 15" xfId="27105" hidden="1"/>
    <cellStyle name="Berechnung 2 15" xfId="27196" hidden="1"/>
    <cellStyle name="Berechnung 2 15" xfId="26023" hidden="1"/>
    <cellStyle name="Berechnung 2 15" xfId="27698" hidden="1"/>
    <cellStyle name="Berechnung 2 15" xfId="27818" hidden="1"/>
    <cellStyle name="Berechnung 2 15" xfId="27854" hidden="1"/>
    <cellStyle name="Berechnung 2 15" xfId="28315" hidden="1"/>
    <cellStyle name="Berechnung 2 15" xfId="28547" hidden="1"/>
    <cellStyle name="Berechnung 2 15" xfId="28638" hidden="1"/>
    <cellStyle name="Berechnung 2 15" xfId="28967" hidden="1"/>
    <cellStyle name="Berechnung 2 15" xfId="29218" hidden="1"/>
    <cellStyle name="Berechnung 2 15" xfId="29338" hidden="1"/>
    <cellStyle name="Berechnung 2 15" xfId="29374" hidden="1"/>
    <cellStyle name="Berechnung 2 15" xfId="29835" hidden="1"/>
    <cellStyle name="Berechnung 2 15" xfId="30067" hidden="1"/>
    <cellStyle name="Berechnung 2 15" xfId="30158" hidden="1"/>
    <cellStyle name="Berechnung 2 15" xfId="30486" hidden="1"/>
    <cellStyle name="Berechnung 2 15" xfId="30728" hidden="1"/>
    <cellStyle name="Berechnung 2 15" xfId="31126" hidden="1"/>
    <cellStyle name="Berechnung 2 15" xfId="31217" hidden="1"/>
    <cellStyle name="Berechnung 2 15" xfId="30885" hidden="1"/>
    <cellStyle name="Berechnung 2 15" xfId="31744" hidden="1"/>
    <cellStyle name="Berechnung 2 15" xfId="31864" hidden="1"/>
    <cellStyle name="Berechnung 2 15" xfId="31901" hidden="1"/>
    <cellStyle name="Berechnung 2 15" xfId="32368" hidden="1"/>
    <cellStyle name="Berechnung 2 15" xfId="32600" hidden="1"/>
    <cellStyle name="Berechnung 2 15" xfId="32691" hidden="1"/>
    <cellStyle name="Berechnung 2 15" xfId="30718" hidden="1"/>
    <cellStyle name="Berechnung 2 15" xfId="33196" hidden="1"/>
    <cellStyle name="Berechnung 2 15" xfId="33316" hidden="1"/>
    <cellStyle name="Berechnung 2 15" xfId="33352" hidden="1"/>
    <cellStyle name="Berechnung 2 15" xfId="33818" hidden="1"/>
    <cellStyle name="Berechnung 2 15" xfId="34050" hidden="1"/>
    <cellStyle name="Berechnung 2 15" xfId="34141" hidden="1"/>
    <cellStyle name="Berechnung 2 15" xfId="30863" hidden="1"/>
    <cellStyle name="Berechnung 2 15" xfId="34643" hidden="1"/>
    <cellStyle name="Berechnung 2 15" xfId="34763" hidden="1"/>
    <cellStyle name="Berechnung 2 15" xfId="34799" hidden="1"/>
    <cellStyle name="Berechnung 2 15" xfId="35260" hidden="1"/>
    <cellStyle name="Berechnung 2 15" xfId="35492" hidden="1"/>
    <cellStyle name="Berechnung 2 15" xfId="35583" hidden="1"/>
    <cellStyle name="Berechnung 2 15" xfId="35913" hidden="1"/>
    <cellStyle name="Berechnung 2 15" xfId="36239" hidden="1"/>
    <cellStyle name="Berechnung 2 15" xfId="36359" hidden="1"/>
    <cellStyle name="Berechnung 2 15" xfId="36395" hidden="1"/>
    <cellStyle name="Berechnung 2 15" xfId="36856" hidden="1"/>
    <cellStyle name="Berechnung 2 15" xfId="37088" hidden="1"/>
    <cellStyle name="Berechnung 2 15" xfId="37179" hidden="1"/>
    <cellStyle name="Berechnung 2 15" xfId="36006" hidden="1"/>
    <cellStyle name="Berechnung 2 15" xfId="37681" hidden="1"/>
    <cellStyle name="Berechnung 2 15" xfId="37801" hidden="1"/>
    <cellStyle name="Berechnung 2 15" xfId="37837" hidden="1"/>
    <cellStyle name="Berechnung 2 15" xfId="38298" hidden="1"/>
    <cellStyle name="Berechnung 2 15" xfId="38530" hidden="1"/>
    <cellStyle name="Berechnung 2 15" xfId="38621" hidden="1"/>
    <cellStyle name="Berechnung 2 15" xfId="38953" hidden="1"/>
    <cellStyle name="Berechnung 2 15" xfId="39221" hidden="1"/>
    <cellStyle name="Berechnung 2 15" xfId="39341" hidden="1"/>
    <cellStyle name="Berechnung 2 15" xfId="39377" hidden="1"/>
    <cellStyle name="Berechnung 2 15" xfId="39838" hidden="1"/>
    <cellStyle name="Berechnung 2 15" xfId="40070" hidden="1"/>
    <cellStyle name="Berechnung 2 15" xfId="40161" hidden="1"/>
    <cellStyle name="Berechnung 2 15" xfId="40489" hidden="1"/>
    <cellStyle name="Berechnung 2 15" xfId="40731" hidden="1"/>
    <cellStyle name="Berechnung 2 15" xfId="41129" hidden="1"/>
    <cellStyle name="Berechnung 2 15" xfId="41220" hidden="1"/>
    <cellStyle name="Berechnung 2 15" xfId="40888" hidden="1"/>
    <cellStyle name="Berechnung 2 15" xfId="41747" hidden="1"/>
    <cellStyle name="Berechnung 2 15" xfId="41867" hidden="1"/>
    <cellStyle name="Berechnung 2 15" xfId="41904" hidden="1"/>
    <cellStyle name="Berechnung 2 15" xfId="42371" hidden="1"/>
    <cellStyle name="Berechnung 2 15" xfId="42603" hidden="1"/>
    <cellStyle name="Berechnung 2 15" xfId="42694" hidden="1"/>
    <cellStyle name="Berechnung 2 15" xfId="40721" hidden="1"/>
    <cellStyle name="Berechnung 2 15" xfId="43199" hidden="1"/>
    <cellStyle name="Berechnung 2 15" xfId="43319" hidden="1"/>
    <cellStyle name="Berechnung 2 15" xfId="43355" hidden="1"/>
    <cellStyle name="Berechnung 2 15" xfId="43821" hidden="1"/>
    <cellStyle name="Berechnung 2 15" xfId="44053" hidden="1"/>
    <cellStyle name="Berechnung 2 15" xfId="44144" hidden="1"/>
    <cellStyle name="Berechnung 2 15" xfId="40866" hidden="1"/>
    <cellStyle name="Berechnung 2 15" xfId="44646" hidden="1"/>
    <cellStyle name="Berechnung 2 15" xfId="44766" hidden="1"/>
    <cellStyle name="Berechnung 2 15" xfId="44802" hidden="1"/>
    <cellStyle name="Berechnung 2 15" xfId="45263" hidden="1"/>
    <cellStyle name="Berechnung 2 15" xfId="45495" hidden="1"/>
    <cellStyle name="Berechnung 2 15" xfId="45586" hidden="1"/>
    <cellStyle name="Berechnung 2 15" xfId="45916" hidden="1"/>
    <cellStyle name="Berechnung 2 15" xfId="46242" hidden="1"/>
    <cellStyle name="Berechnung 2 15" xfId="46362" hidden="1"/>
    <cellStyle name="Berechnung 2 15" xfId="46398" hidden="1"/>
    <cellStyle name="Berechnung 2 15" xfId="46859" hidden="1"/>
    <cellStyle name="Berechnung 2 15" xfId="47091" hidden="1"/>
    <cellStyle name="Berechnung 2 15" xfId="47182" hidden="1"/>
    <cellStyle name="Berechnung 2 15" xfId="46009" hidden="1"/>
    <cellStyle name="Berechnung 2 15" xfId="47684" hidden="1"/>
    <cellStyle name="Berechnung 2 15" xfId="47804" hidden="1"/>
    <cellStyle name="Berechnung 2 15" xfId="47840" hidden="1"/>
    <cellStyle name="Berechnung 2 15" xfId="48301" hidden="1"/>
    <cellStyle name="Berechnung 2 15" xfId="48533" hidden="1"/>
    <cellStyle name="Berechnung 2 15" xfId="48624" hidden="1"/>
    <cellStyle name="Berechnung 2 15" xfId="48952" hidden="1"/>
    <cellStyle name="Berechnung 2 15" xfId="49203" hidden="1"/>
    <cellStyle name="Berechnung 2 15" xfId="49323" hidden="1"/>
    <cellStyle name="Berechnung 2 15" xfId="49359" hidden="1"/>
    <cellStyle name="Berechnung 2 15" xfId="49820" hidden="1"/>
    <cellStyle name="Berechnung 2 15" xfId="50052" hidden="1"/>
    <cellStyle name="Berechnung 2 15" xfId="50143" hidden="1"/>
    <cellStyle name="Berechnung 2 15" xfId="50471" hidden="1"/>
    <cellStyle name="Berechnung 2 15" xfId="50713" hidden="1"/>
    <cellStyle name="Berechnung 2 15" xfId="51111" hidden="1"/>
    <cellStyle name="Berechnung 2 15" xfId="51202" hidden="1"/>
    <cellStyle name="Berechnung 2 15" xfId="50870" hidden="1"/>
    <cellStyle name="Berechnung 2 15" xfId="51729" hidden="1"/>
    <cellStyle name="Berechnung 2 15" xfId="51849" hidden="1"/>
    <cellStyle name="Berechnung 2 15" xfId="51886" hidden="1"/>
    <cellStyle name="Berechnung 2 15" xfId="52353" hidden="1"/>
    <cellStyle name="Berechnung 2 15" xfId="52585" hidden="1"/>
    <cellStyle name="Berechnung 2 15" xfId="52676" hidden="1"/>
    <cellStyle name="Berechnung 2 15" xfId="50703" hidden="1"/>
    <cellStyle name="Berechnung 2 15" xfId="53181" hidden="1"/>
    <cellStyle name="Berechnung 2 15" xfId="53301" hidden="1"/>
    <cellStyle name="Berechnung 2 15" xfId="53337" hidden="1"/>
    <cellStyle name="Berechnung 2 15" xfId="53803" hidden="1"/>
    <cellStyle name="Berechnung 2 15" xfId="54035" hidden="1"/>
    <cellStyle name="Berechnung 2 15" xfId="54126" hidden="1"/>
    <cellStyle name="Berechnung 2 15" xfId="50848" hidden="1"/>
    <cellStyle name="Berechnung 2 15" xfId="54628" hidden="1"/>
    <cellStyle name="Berechnung 2 15" xfId="54748" hidden="1"/>
    <cellStyle name="Berechnung 2 15" xfId="54784" hidden="1"/>
    <cellStyle name="Berechnung 2 15" xfId="55245" hidden="1"/>
    <cellStyle name="Berechnung 2 15" xfId="55477" hidden="1"/>
    <cellStyle name="Berechnung 2 15" xfId="55568" hidden="1"/>
    <cellStyle name="Berechnung 2 15" xfId="55898" hidden="1"/>
    <cellStyle name="Berechnung 2 15" xfId="56224" hidden="1"/>
    <cellStyle name="Berechnung 2 15" xfId="56344" hidden="1"/>
    <cellStyle name="Berechnung 2 15" xfId="56380" hidden="1"/>
    <cellStyle name="Berechnung 2 15" xfId="56841" hidden="1"/>
    <cellStyle name="Berechnung 2 15" xfId="57073" hidden="1"/>
    <cellStyle name="Berechnung 2 15" xfId="57164" hidden="1"/>
    <cellStyle name="Berechnung 2 15" xfId="55991" hidden="1"/>
    <cellStyle name="Berechnung 2 15" xfId="57666" hidden="1"/>
    <cellStyle name="Berechnung 2 15" xfId="57786" hidden="1"/>
    <cellStyle name="Berechnung 2 15" xfId="57822" hidden="1"/>
    <cellStyle name="Berechnung 2 15" xfId="58283" hidden="1"/>
    <cellStyle name="Berechnung 2 15" xfId="58515" hidden="1"/>
    <cellStyle name="Berechnung 2 15" xfId="58606" hidden="1"/>
    <cellStyle name="Berechnung 2 16" xfId="153" hidden="1"/>
    <cellStyle name="Berechnung 2 16" xfId="760" hidden="1"/>
    <cellStyle name="Berechnung 2 16" xfId="878" hidden="1"/>
    <cellStyle name="Berechnung 2 16" xfId="711" hidden="1"/>
    <cellStyle name="Berechnung 2 16" xfId="1377" hidden="1"/>
    <cellStyle name="Berechnung 2 16" xfId="1609" hidden="1"/>
    <cellStyle name="Berechnung 2 16" xfId="1698" hidden="1"/>
    <cellStyle name="Berechnung 2 16" xfId="2076" hidden="1"/>
    <cellStyle name="Berechnung 2 16" xfId="2630" hidden="1"/>
    <cellStyle name="Berechnung 2 16" xfId="2748" hidden="1"/>
    <cellStyle name="Berechnung 2 16" xfId="2581" hidden="1"/>
    <cellStyle name="Berechnung 2 16" xfId="3247" hidden="1"/>
    <cellStyle name="Berechnung 2 16" xfId="3479" hidden="1"/>
    <cellStyle name="Berechnung 2 16" xfId="3568" hidden="1"/>
    <cellStyle name="Berechnung 2 16" xfId="2246" hidden="1"/>
    <cellStyle name="Berechnung 2 16" xfId="4136" hidden="1"/>
    <cellStyle name="Berechnung 2 16" xfId="4254" hidden="1"/>
    <cellStyle name="Berechnung 2 16" xfId="4087" hidden="1"/>
    <cellStyle name="Berechnung 2 16" xfId="4753" hidden="1"/>
    <cellStyle name="Berechnung 2 16" xfId="4985" hidden="1"/>
    <cellStyle name="Berechnung 2 16" xfId="5074" hidden="1"/>
    <cellStyle name="Berechnung 2 16" xfId="2061" hidden="1"/>
    <cellStyle name="Berechnung 2 16" xfId="5640" hidden="1"/>
    <cellStyle name="Berechnung 2 16" xfId="5758" hidden="1"/>
    <cellStyle name="Berechnung 2 16" xfId="5591" hidden="1"/>
    <cellStyle name="Berechnung 2 16" xfId="6257" hidden="1"/>
    <cellStyle name="Berechnung 2 16" xfId="6489" hidden="1"/>
    <cellStyle name="Berechnung 2 16" xfId="6578" hidden="1"/>
    <cellStyle name="Berechnung 2 16" xfId="2373" hidden="1"/>
    <cellStyle name="Berechnung 2 16" xfId="7138" hidden="1"/>
    <cellStyle name="Berechnung 2 16" xfId="7256" hidden="1"/>
    <cellStyle name="Berechnung 2 16" xfId="7089" hidden="1"/>
    <cellStyle name="Berechnung 2 16" xfId="7755" hidden="1"/>
    <cellStyle name="Berechnung 2 16" xfId="7987" hidden="1"/>
    <cellStyle name="Berechnung 2 16" xfId="8076" hidden="1"/>
    <cellStyle name="Berechnung 2 16" xfId="2307" hidden="1"/>
    <cellStyle name="Berechnung 2 16" xfId="8631" hidden="1"/>
    <cellStyle name="Berechnung 2 16" xfId="8749" hidden="1"/>
    <cellStyle name="Berechnung 2 16" xfId="8582" hidden="1"/>
    <cellStyle name="Berechnung 2 16" xfId="9248" hidden="1"/>
    <cellStyle name="Berechnung 2 16" xfId="9480" hidden="1"/>
    <cellStyle name="Berechnung 2 16" xfId="9569" hidden="1"/>
    <cellStyle name="Berechnung 2 16" xfId="411" hidden="1"/>
    <cellStyle name="Berechnung 2 16" xfId="10117" hidden="1"/>
    <cellStyle name="Berechnung 2 16" xfId="10235" hidden="1"/>
    <cellStyle name="Berechnung 2 16" xfId="10068" hidden="1"/>
    <cellStyle name="Berechnung 2 16" xfId="10734" hidden="1"/>
    <cellStyle name="Berechnung 2 16" xfId="10966" hidden="1"/>
    <cellStyle name="Berechnung 2 16" xfId="11055" hidden="1"/>
    <cellStyle name="Berechnung 2 16" xfId="2300" hidden="1"/>
    <cellStyle name="Berechnung 2 16" xfId="11597" hidden="1"/>
    <cellStyle name="Berechnung 2 16" xfId="11715" hidden="1"/>
    <cellStyle name="Berechnung 2 16" xfId="11548" hidden="1"/>
    <cellStyle name="Berechnung 2 16" xfId="12214" hidden="1"/>
    <cellStyle name="Berechnung 2 16" xfId="12446" hidden="1"/>
    <cellStyle name="Berechnung 2 16" xfId="12535" hidden="1"/>
    <cellStyle name="Berechnung 2 16" xfId="2324" hidden="1"/>
    <cellStyle name="Berechnung 2 16" xfId="13068" hidden="1"/>
    <cellStyle name="Berechnung 2 16" xfId="13186" hidden="1"/>
    <cellStyle name="Berechnung 2 16" xfId="13019" hidden="1"/>
    <cellStyle name="Berechnung 2 16" xfId="13685" hidden="1"/>
    <cellStyle name="Berechnung 2 16" xfId="13917" hidden="1"/>
    <cellStyle name="Berechnung 2 16" xfId="14006" hidden="1"/>
    <cellStyle name="Berechnung 2 16" xfId="406" hidden="1"/>
    <cellStyle name="Berechnung 2 16" xfId="14530" hidden="1"/>
    <cellStyle name="Berechnung 2 16" xfId="14648" hidden="1"/>
    <cellStyle name="Berechnung 2 16" xfId="14481" hidden="1"/>
    <cellStyle name="Berechnung 2 16" xfId="15147" hidden="1"/>
    <cellStyle name="Berechnung 2 16" xfId="15379" hidden="1"/>
    <cellStyle name="Berechnung 2 16" xfId="15468" hidden="1"/>
    <cellStyle name="Berechnung 2 16" xfId="2011" hidden="1"/>
    <cellStyle name="Berechnung 2 16" xfId="15986" hidden="1"/>
    <cellStyle name="Berechnung 2 16" xfId="16104" hidden="1"/>
    <cellStyle name="Berechnung 2 16" xfId="15937" hidden="1"/>
    <cellStyle name="Berechnung 2 16" xfId="16603" hidden="1"/>
    <cellStyle name="Berechnung 2 16" xfId="16835" hidden="1"/>
    <cellStyle name="Berechnung 2 16" xfId="16924" hidden="1"/>
    <cellStyle name="Berechnung 2 16" xfId="2337" hidden="1"/>
    <cellStyle name="Berechnung 2 16" xfId="17428" hidden="1"/>
    <cellStyle name="Berechnung 2 16" xfId="17546" hidden="1"/>
    <cellStyle name="Berechnung 2 16" xfId="17379" hidden="1"/>
    <cellStyle name="Berechnung 2 16" xfId="18045" hidden="1"/>
    <cellStyle name="Berechnung 2 16" xfId="18277" hidden="1"/>
    <cellStyle name="Berechnung 2 16" xfId="18366" hidden="1"/>
    <cellStyle name="Berechnung 2 16" xfId="18902" hidden="1"/>
    <cellStyle name="Berechnung 2 16" xfId="19235" hidden="1"/>
    <cellStyle name="Berechnung 2 16" xfId="19353" hidden="1"/>
    <cellStyle name="Berechnung 2 16" xfId="19186" hidden="1"/>
    <cellStyle name="Berechnung 2 16" xfId="19852" hidden="1"/>
    <cellStyle name="Berechnung 2 16" xfId="20084" hidden="1"/>
    <cellStyle name="Berechnung 2 16" xfId="20173" hidden="1"/>
    <cellStyle name="Berechnung 2 16" xfId="20503" hidden="1"/>
    <cellStyle name="Berechnung 2 16" xfId="20745" hidden="1"/>
    <cellStyle name="Berechnung 2 16" xfId="21143" hidden="1"/>
    <cellStyle name="Berechnung 2 16" xfId="21232" hidden="1"/>
    <cellStyle name="Berechnung 2 16" xfId="20887" hidden="1"/>
    <cellStyle name="Berechnung 2 16" xfId="21761" hidden="1"/>
    <cellStyle name="Berechnung 2 16" xfId="21879" hidden="1"/>
    <cellStyle name="Berechnung 2 16" xfId="21712" hidden="1"/>
    <cellStyle name="Berechnung 2 16" xfId="22385" hidden="1"/>
    <cellStyle name="Berechnung 2 16" xfId="22617" hidden="1"/>
    <cellStyle name="Berechnung 2 16" xfId="22706" hidden="1"/>
    <cellStyle name="Berechnung 2 16" xfId="20735" hidden="1"/>
    <cellStyle name="Berechnung 2 16" xfId="23214" hidden="1"/>
    <cellStyle name="Berechnung 2 16" xfId="23332" hidden="1"/>
    <cellStyle name="Berechnung 2 16" xfId="23165" hidden="1"/>
    <cellStyle name="Berechnung 2 16" xfId="23836" hidden="1"/>
    <cellStyle name="Berechnung 2 16" xfId="24068" hidden="1"/>
    <cellStyle name="Berechnung 2 16" xfId="24157" hidden="1"/>
    <cellStyle name="Berechnung 2 16" xfId="20878" hidden="1"/>
    <cellStyle name="Berechnung 2 16" xfId="24661" hidden="1"/>
    <cellStyle name="Berechnung 2 16" xfId="24779" hidden="1"/>
    <cellStyle name="Berechnung 2 16" xfId="24612" hidden="1"/>
    <cellStyle name="Berechnung 2 16" xfId="25278" hidden="1"/>
    <cellStyle name="Berechnung 2 16" xfId="25510" hidden="1"/>
    <cellStyle name="Berechnung 2 16" xfId="25599" hidden="1"/>
    <cellStyle name="Berechnung 2 16" xfId="25931" hidden="1"/>
    <cellStyle name="Berechnung 2 16" xfId="26257" hidden="1"/>
    <cellStyle name="Berechnung 2 16" xfId="26375" hidden="1"/>
    <cellStyle name="Berechnung 2 16" xfId="26208" hidden="1"/>
    <cellStyle name="Berechnung 2 16" xfId="26874" hidden="1"/>
    <cellStyle name="Berechnung 2 16" xfId="27106" hidden="1"/>
    <cellStyle name="Berechnung 2 16" xfId="27195" hidden="1"/>
    <cellStyle name="Berechnung 2 16" xfId="26022" hidden="1"/>
    <cellStyle name="Berechnung 2 16" xfId="27699" hidden="1"/>
    <cellStyle name="Berechnung 2 16" xfId="27817" hidden="1"/>
    <cellStyle name="Berechnung 2 16" xfId="27650" hidden="1"/>
    <cellStyle name="Berechnung 2 16" xfId="28316" hidden="1"/>
    <cellStyle name="Berechnung 2 16" xfId="28548" hidden="1"/>
    <cellStyle name="Berechnung 2 16" xfId="28637" hidden="1"/>
    <cellStyle name="Berechnung 2 16" xfId="28968" hidden="1"/>
    <cellStyle name="Berechnung 2 16" xfId="29219" hidden="1"/>
    <cellStyle name="Berechnung 2 16" xfId="29337" hidden="1"/>
    <cellStyle name="Berechnung 2 16" xfId="29170" hidden="1"/>
    <cellStyle name="Berechnung 2 16" xfId="29836" hidden="1"/>
    <cellStyle name="Berechnung 2 16" xfId="30068" hidden="1"/>
    <cellStyle name="Berechnung 2 16" xfId="30157" hidden="1"/>
    <cellStyle name="Berechnung 2 16" xfId="30487" hidden="1"/>
    <cellStyle name="Berechnung 2 16" xfId="30729" hidden="1"/>
    <cellStyle name="Berechnung 2 16" xfId="31127" hidden="1"/>
    <cellStyle name="Berechnung 2 16" xfId="31216" hidden="1"/>
    <cellStyle name="Berechnung 2 16" xfId="30871" hidden="1"/>
    <cellStyle name="Berechnung 2 16" xfId="31745" hidden="1"/>
    <cellStyle name="Berechnung 2 16" xfId="31863" hidden="1"/>
    <cellStyle name="Berechnung 2 16" xfId="31696" hidden="1"/>
    <cellStyle name="Berechnung 2 16" xfId="32369" hidden="1"/>
    <cellStyle name="Berechnung 2 16" xfId="32601" hidden="1"/>
    <cellStyle name="Berechnung 2 16" xfId="32690" hidden="1"/>
    <cellStyle name="Berechnung 2 16" xfId="30719" hidden="1"/>
    <cellStyle name="Berechnung 2 16" xfId="33197" hidden="1"/>
    <cellStyle name="Berechnung 2 16" xfId="33315" hidden="1"/>
    <cellStyle name="Berechnung 2 16" xfId="33148" hidden="1"/>
    <cellStyle name="Berechnung 2 16" xfId="33819" hidden="1"/>
    <cellStyle name="Berechnung 2 16" xfId="34051" hidden="1"/>
    <cellStyle name="Berechnung 2 16" xfId="34140" hidden="1"/>
    <cellStyle name="Berechnung 2 16" xfId="30862" hidden="1"/>
    <cellStyle name="Berechnung 2 16" xfId="34644" hidden="1"/>
    <cellStyle name="Berechnung 2 16" xfId="34762" hidden="1"/>
    <cellStyle name="Berechnung 2 16" xfId="34595" hidden="1"/>
    <cellStyle name="Berechnung 2 16" xfId="35261" hidden="1"/>
    <cellStyle name="Berechnung 2 16" xfId="35493" hidden="1"/>
    <cellStyle name="Berechnung 2 16" xfId="35582" hidden="1"/>
    <cellStyle name="Berechnung 2 16" xfId="35914" hidden="1"/>
    <cellStyle name="Berechnung 2 16" xfId="36240" hidden="1"/>
    <cellStyle name="Berechnung 2 16" xfId="36358" hidden="1"/>
    <cellStyle name="Berechnung 2 16" xfId="36191" hidden="1"/>
    <cellStyle name="Berechnung 2 16" xfId="36857" hidden="1"/>
    <cellStyle name="Berechnung 2 16" xfId="37089" hidden="1"/>
    <cellStyle name="Berechnung 2 16" xfId="37178" hidden="1"/>
    <cellStyle name="Berechnung 2 16" xfId="36005" hidden="1"/>
    <cellStyle name="Berechnung 2 16" xfId="37682" hidden="1"/>
    <cellStyle name="Berechnung 2 16" xfId="37800" hidden="1"/>
    <cellStyle name="Berechnung 2 16" xfId="37633" hidden="1"/>
    <cellStyle name="Berechnung 2 16" xfId="38299" hidden="1"/>
    <cellStyle name="Berechnung 2 16" xfId="38531" hidden="1"/>
    <cellStyle name="Berechnung 2 16" xfId="38620" hidden="1"/>
    <cellStyle name="Berechnung 2 16" xfId="38954" hidden="1"/>
    <cellStyle name="Berechnung 2 16" xfId="39222" hidden="1"/>
    <cellStyle name="Berechnung 2 16" xfId="39340" hidden="1"/>
    <cellStyle name="Berechnung 2 16" xfId="39173" hidden="1"/>
    <cellStyle name="Berechnung 2 16" xfId="39839" hidden="1"/>
    <cellStyle name="Berechnung 2 16" xfId="40071" hidden="1"/>
    <cellStyle name="Berechnung 2 16" xfId="40160" hidden="1"/>
    <cellStyle name="Berechnung 2 16" xfId="40490" hidden="1"/>
    <cellStyle name="Berechnung 2 16" xfId="40732" hidden="1"/>
    <cellStyle name="Berechnung 2 16" xfId="41130" hidden="1"/>
    <cellStyle name="Berechnung 2 16" xfId="41219" hidden="1"/>
    <cellStyle name="Berechnung 2 16" xfId="40874" hidden="1"/>
    <cellStyle name="Berechnung 2 16" xfId="41748" hidden="1"/>
    <cellStyle name="Berechnung 2 16" xfId="41866" hidden="1"/>
    <cellStyle name="Berechnung 2 16" xfId="41699" hidden="1"/>
    <cellStyle name="Berechnung 2 16" xfId="42372" hidden="1"/>
    <cellStyle name="Berechnung 2 16" xfId="42604" hidden="1"/>
    <cellStyle name="Berechnung 2 16" xfId="42693" hidden="1"/>
    <cellStyle name="Berechnung 2 16" xfId="40722" hidden="1"/>
    <cellStyle name="Berechnung 2 16" xfId="43200" hidden="1"/>
    <cellStyle name="Berechnung 2 16" xfId="43318" hidden="1"/>
    <cellStyle name="Berechnung 2 16" xfId="43151" hidden="1"/>
    <cellStyle name="Berechnung 2 16" xfId="43822" hidden="1"/>
    <cellStyle name="Berechnung 2 16" xfId="44054" hidden="1"/>
    <cellStyle name="Berechnung 2 16" xfId="44143" hidden="1"/>
    <cellStyle name="Berechnung 2 16" xfId="40865" hidden="1"/>
    <cellStyle name="Berechnung 2 16" xfId="44647" hidden="1"/>
    <cellStyle name="Berechnung 2 16" xfId="44765" hidden="1"/>
    <cellStyle name="Berechnung 2 16" xfId="44598" hidden="1"/>
    <cellStyle name="Berechnung 2 16" xfId="45264" hidden="1"/>
    <cellStyle name="Berechnung 2 16" xfId="45496" hidden="1"/>
    <cellStyle name="Berechnung 2 16" xfId="45585" hidden="1"/>
    <cellStyle name="Berechnung 2 16" xfId="45917" hidden="1"/>
    <cellStyle name="Berechnung 2 16" xfId="46243" hidden="1"/>
    <cellStyle name="Berechnung 2 16" xfId="46361" hidden="1"/>
    <cellStyle name="Berechnung 2 16" xfId="46194" hidden="1"/>
    <cellStyle name="Berechnung 2 16" xfId="46860" hidden="1"/>
    <cellStyle name="Berechnung 2 16" xfId="47092" hidden="1"/>
    <cellStyle name="Berechnung 2 16" xfId="47181" hidden="1"/>
    <cellStyle name="Berechnung 2 16" xfId="46008" hidden="1"/>
    <cellStyle name="Berechnung 2 16" xfId="47685" hidden="1"/>
    <cellStyle name="Berechnung 2 16" xfId="47803" hidden="1"/>
    <cellStyle name="Berechnung 2 16" xfId="47636" hidden="1"/>
    <cellStyle name="Berechnung 2 16" xfId="48302" hidden="1"/>
    <cellStyle name="Berechnung 2 16" xfId="48534" hidden="1"/>
    <cellStyle name="Berechnung 2 16" xfId="48623" hidden="1"/>
    <cellStyle name="Berechnung 2 16" xfId="48953" hidden="1"/>
    <cellStyle name="Berechnung 2 16" xfId="49204" hidden="1"/>
    <cellStyle name="Berechnung 2 16" xfId="49322" hidden="1"/>
    <cellStyle name="Berechnung 2 16" xfId="49155" hidden="1"/>
    <cellStyle name="Berechnung 2 16" xfId="49821" hidden="1"/>
    <cellStyle name="Berechnung 2 16" xfId="50053" hidden="1"/>
    <cellStyle name="Berechnung 2 16" xfId="50142" hidden="1"/>
    <cellStyle name="Berechnung 2 16" xfId="50472" hidden="1"/>
    <cellStyle name="Berechnung 2 16" xfId="50714" hidden="1"/>
    <cellStyle name="Berechnung 2 16" xfId="51112" hidden="1"/>
    <cellStyle name="Berechnung 2 16" xfId="51201" hidden="1"/>
    <cellStyle name="Berechnung 2 16" xfId="50856" hidden="1"/>
    <cellStyle name="Berechnung 2 16" xfId="51730" hidden="1"/>
    <cellStyle name="Berechnung 2 16" xfId="51848" hidden="1"/>
    <cellStyle name="Berechnung 2 16" xfId="51681" hidden="1"/>
    <cellStyle name="Berechnung 2 16" xfId="52354" hidden="1"/>
    <cellStyle name="Berechnung 2 16" xfId="52586" hidden="1"/>
    <cellStyle name="Berechnung 2 16" xfId="52675" hidden="1"/>
    <cellStyle name="Berechnung 2 16" xfId="50704" hidden="1"/>
    <cellStyle name="Berechnung 2 16" xfId="53182" hidden="1"/>
    <cellStyle name="Berechnung 2 16" xfId="53300" hidden="1"/>
    <cellStyle name="Berechnung 2 16" xfId="53133" hidden="1"/>
    <cellStyle name="Berechnung 2 16" xfId="53804" hidden="1"/>
    <cellStyle name="Berechnung 2 16" xfId="54036" hidden="1"/>
    <cellStyle name="Berechnung 2 16" xfId="54125" hidden="1"/>
    <cellStyle name="Berechnung 2 16" xfId="50847" hidden="1"/>
    <cellStyle name="Berechnung 2 16" xfId="54629" hidden="1"/>
    <cellStyle name="Berechnung 2 16" xfId="54747" hidden="1"/>
    <cellStyle name="Berechnung 2 16" xfId="54580" hidden="1"/>
    <cellStyle name="Berechnung 2 16" xfId="55246" hidden="1"/>
    <cellStyle name="Berechnung 2 16" xfId="55478" hidden="1"/>
    <cellStyle name="Berechnung 2 16" xfId="55567" hidden="1"/>
    <cellStyle name="Berechnung 2 16" xfId="55899" hidden="1"/>
    <cellStyle name="Berechnung 2 16" xfId="56225" hidden="1"/>
    <cellStyle name="Berechnung 2 16" xfId="56343" hidden="1"/>
    <cellStyle name="Berechnung 2 16" xfId="56176" hidden="1"/>
    <cellStyle name="Berechnung 2 16" xfId="56842" hidden="1"/>
    <cellStyle name="Berechnung 2 16" xfId="57074" hidden="1"/>
    <cellStyle name="Berechnung 2 16" xfId="57163" hidden="1"/>
    <cellStyle name="Berechnung 2 16" xfId="55990" hidden="1"/>
    <cellStyle name="Berechnung 2 16" xfId="57667" hidden="1"/>
    <cellStyle name="Berechnung 2 16" xfId="57785" hidden="1"/>
    <cellStyle name="Berechnung 2 16" xfId="57618" hidden="1"/>
    <cellStyle name="Berechnung 2 16" xfId="58284" hidden="1"/>
    <cellStyle name="Berechnung 2 16" xfId="58516" hidden="1"/>
    <cellStyle name="Berechnung 2 16" xfId="58605" hidden="1"/>
    <cellStyle name="Berechnung 2 17" xfId="154" hidden="1"/>
    <cellStyle name="Berechnung 2 17" xfId="761" hidden="1"/>
    <cellStyle name="Berechnung 2 17" xfId="877" hidden="1"/>
    <cellStyle name="Berechnung 2 17" xfId="726" hidden="1"/>
    <cellStyle name="Berechnung 2 17" xfId="1378" hidden="1"/>
    <cellStyle name="Berechnung 2 17" xfId="1610" hidden="1"/>
    <cellStyle name="Berechnung 2 17" xfId="1697" hidden="1"/>
    <cellStyle name="Berechnung 2 17" xfId="2077" hidden="1"/>
    <cellStyle name="Berechnung 2 17" xfId="2631" hidden="1"/>
    <cellStyle name="Berechnung 2 17" xfId="2747" hidden="1"/>
    <cellStyle name="Berechnung 2 17" xfId="2596" hidden="1"/>
    <cellStyle name="Berechnung 2 17" xfId="3248" hidden="1"/>
    <cellStyle name="Berechnung 2 17" xfId="3480" hidden="1"/>
    <cellStyle name="Berechnung 2 17" xfId="3567" hidden="1"/>
    <cellStyle name="Berechnung 2 17" xfId="2245" hidden="1"/>
    <cellStyle name="Berechnung 2 17" xfId="4137" hidden="1"/>
    <cellStyle name="Berechnung 2 17" xfId="4253" hidden="1"/>
    <cellStyle name="Berechnung 2 17" xfId="4102" hidden="1"/>
    <cellStyle name="Berechnung 2 17" xfId="4754" hidden="1"/>
    <cellStyle name="Berechnung 2 17" xfId="4986" hidden="1"/>
    <cellStyle name="Berechnung 2 17" xfId="5073" hidden="1"/>
    <cellStyle name="Berechnung 2 17" xfId="2062" hidden="1"/>
    <cellStyle name="Berechnung 2 17" xfId="5641" hidden="1"/>
    <cellStyle name="Berechnung 2 17" xfId="5757" hidden="1"/>
    <cellStyle name="Berechnung 2 17" xfId="5606" hidden="1"/>
    <cellStyle name="Berechnung 2 17" xfId="6258" hidden="1"/>
    <cellStyle name="Berechnung 2 17" xfId="6490" hidden="1"/>
    <cellStyle name="Berechnung 2 17" xfId="6577" hidden="1"/>
    <cellStyle name="Berechnung 2 17" xfId="2372" hidden="1"/>
    <cellStyle name="Berechnung 2 17" xfId="7139" hidden="1"/>
    <cellStyle name="Berechnung 2 17" xfId="7255" hidden="1"/>
    <cellStyle name="Berechnung 2 17" xfId="7104" hidden="1"/>
    <cellStyle name="Berechnung 2 17" xfId="7756" hidden="1"/>
    <cellStyle name="Berechnung 2 17" xfId="7988" hidden="1"/>
    <cellStyle name="Berechnung 2 17" xfId="8075" hidden="1"/>
    <cellStyle name="Berechnung 2 17" xfId="412" hidden="1"/>
    <cellStyle name="Berechnung 2 17" xfId="8632" hidden="1"/>
    <cellStyle name="Berechnung 2 17" xfId="8748" hidden="1"/>
    <cellStyle name="Berechnung 2 17" xfId="8597" hidden="1"/>
    <cellStyle name="Berechnung 2 17" xfId="9249" hidden="1"/>
    <cellStyle name="Berechnung 2 17" xfId="9481" hidden="1"/>
    <cellStyle name="Berechnung 2 17" xfId="9568" hidden="1"/>
    <cellStyle name="Berechnung 2 17" xfId="2301" hidden="1"/>
    <cellStyle name="Berechnung 2 17" xfId="10118" hidden="1"/>
    <cellStyle name="Berechnung 2 17" xfId="10234" hidden="1"/>
    <cellStyle name="Berechnung 2 17" xfId="10083" hidden="1"/>
    <cellStyle name="Berechnung 2 17" xfId="10735" hidden="1"/>
    <cellStyle name="Berechnung 2 17" xfId="10967" hidden="1"/>
    <cellStyle name="Berechnung 2 17" xfId="11054" hidden="1"/>
    <cellStyle name="Berechnung 2 17" xfId="2556" hidden="1"/>
    <cellStyle name="Berechnung 2 17" xfId="11598" hidden="1"/>
    <cellStyle name="Berechnung 2 17" xfId="11714" hidden="1"/>
    <cellStyle name="Berechnung 2 17" xfId="11563" hidden="1"/>
    <cellStyle name="Berechnung 2 17" xfId="12215" hidden="1"/>
    <cellStyle name="Berechnung 2 17" xfId="12447" hidden="1"/>
    <cellStyle name="Berechnung 2 17" xfId="12534" hidden="1"/>
    <cellStyle name="Berechnung 2 17" xfId="4062" hidden="1"/>
    <cellStyle name="Berechnung 2 17" xfId="13069" hidden="1"/>
    <cellStyle name="Berechnung 2 17" xfId="13185" hidden="1"/>
    <cellStyle name="Berechnung 2 17" xfId="13034" hidden="1"/>
    <cellStyle name="Berechnung 2 17" xfId="13686" hidden="1"/>
    <cellStyle name="Berechnung 2 17" xfId="13918" hidden="1"/>
    <cellStyle name="Berechnung 2 17" xfId="14005" hidden="1"/>
    <cellStyle name="Berechnung 2 17" xfId="5566" hidden="1"/>
    <cellStyle name="Berechnung 2 17" xfId="14531" hidden="1"/>
    <cellStyle name="Berechnung 2 17" xfId="14647" hidden="1"/>
    <cellStyle name="Berechnung 2 17" xfId="14496" hidden="1"/>
    <cellStyle name="Berechnung 2 17" xfId="15148" hidden="1"/>
    <cellStyle name="Berechnung 2 17" xfId="15380" hidden="1"/>
    <cellStyle name="Berechnung 2 17" xfId="15467" hidden="1"/>
    <cellStyle name="Berechnung 2 17" xfId="7068" hidden="1"/>
    <cellStyle name="Berechnung 2 17" xfId="15987" hidden="1"/>
    <cellStyle name="Berechnung 2 17" xfId="16103" hidden="1"/>
    <cellStyle name="Berechnung 2 17" xfId="15952" hidden="1"/>
    <cellStyle name="Berechnung 2 17" xfId="16604" hidden="1"/>
    <cellStyle name="Berechnung 2 17" xfId="16836" hidden="1"/>
    <cellStyle name="Berechnung 2 17" xfId="16923" hidden="1"/>
    <cellStyle name="Berechnung 2 17" xfId="8562" hidden="1"/>
    <cellStyle name="Berechnung 2 17" xfId="17429" hidden="1"/>
    <cellStyle name="Berechnung 2 17" xfId="17545" hidden="1"/>
    <cellStyle name="Berechnung 2 17" xfId="17394" hidden="1"/>
    <cellStyle name="Berechnung 2 17" xfId="18046" hidden="1"/>
    <cellStyle name="Berechnung 2 17" xfId="18278" hidden="1"/>
    <cellStyle name="Berechnung 2 17" xfId="18365" hidden="1"/>
    <cellStyle name="Berechnung 2 17" xfId="18903" hidden="1"/>
    <cellStyle name="Berechnung 2 17" xfId="19236" hidden="1"/>
    <cellStyle name="Berechnung 2 17" xfId="19352" hidden="1"/>
    <cellStyle name="Berechnung 2 17" xfId="19201" hidden="1"/>
    <cellStyle name="Berechnung 2 17" xfId="19853" hidden="1"/>
    <cellStyle name="Berechnung 2 17" xfId="20085" hidden="1"/>
    <cellStyle name="Berechnung 2 17" xfId="20172" hidden="1"/>
    <cellStyle name="Berechnung 2 17" xfId="20504" hidden="1"/>
    <cellStyle name="Berechnung 2 17" xfId="20746" hidden="1"/>
    <cellStyle name="Berechnung 2 17" xfId="21144" hidden="1"/>
    <cellStyle name="Berechnung 2 17" xfId="21231" hidden="1"/>
    <cellStyle name="Berechnung 2 17" xfId="20886" hidden="1"/>
    <cellStyle name="Berechnung 2 17" xfId="21762" hidden="1"/>
    <cellStyle name="Berechnung 2 17" xfId="21878" hidden="1"/>
    <cellStyle name="Berechnung 2 17" xfId="21727" hidden="1"/>
    <cellStyle name="Berechnung 2 17" xfId="22386" hidden="1"/>
    <cellStyle name="Berechnung 2 17" xfId="22618" hidden="1"/>
    <cellStyle name="Berechnung 2 17" xfId="22705" hidden="1"/>
    <cellStyle name="Berechnung 2 17" xfId="20736" hidden="1"/>
    <cellStyle name="Berechnung 2 17" xfId="23215" hidden="1"/>
    <cellStyle name="Berechnung 2 17" xfId="23331" hidden="1"/>
    <cellStyle name="Berechnung 2 17" xfId="23180" hidden="1"/>
    <cellStyle name="Berechnung 2 17" xfId="23837" hidden="1"/>
    <cellStyle name="Berechnung 2 17" xfId="24069" hidden="1"/>
    <cellStyle name="Berechnung 2 17" xfId="24156" hidden="1"/>
    <cellStyle name="Berechnung 2 17" xfId="20877" hidden="1"/>
    <cellStyle name="Berechnung 2 17" xfId="24662" hidden="1"/>
    <cellStyle name="Berechnung 2 17" xfId="24778" hidden="1"/>
    <cellStyle name="Berechnung 2 17" xfId="24627" hidden="1"/>
    <cellStyle name="Berechnung 2 17" xfId="25279" hidden="1"/>
    <cellStyle name="Berechnung 2 17" xfId="25511" hidden="1"/>
    <cellStyle name="Berechnung 2 17" xfId="25598" hidden="1"/>
    <cellStyle name="Berechnung 2 17" xfId="25932" hidden="1"/>
    <cellStyle name="Berechnung 2 17" xfId="26258" hidden="1"/>
    <cellStyle name="Berechnung 2 17" xfId="26374" hidden="1"/>
    <cellStyle name="Berechnung 2 17" xfId="26223" hidden="1"/>
    <cellStyle name="Berechnung 2 17" xfId="26875" hidden="1"/>
    <cellStyle name="Berechnung 2 17" xfId="27107" hidden="1"/>
    <cellStyle name="Berechnung 2 17" xfId="27194" hidden="1"/>
    <cellStyle name="Berechnung 2 17" xfId="26021" hidden="1"/>
    <cellStyle name="Berechnung 2 17" xfId="27700" hidden="1"/>
    <cellStyle name="Berechnung 2 17" xfId="27816" hidden="1"/>
    <cellStyle name="Berechnung 2 17" xfId="27665" hidden="1"/>
    <cellStyle name="Berechnung 2 17" xfId="28317" hidden="1"/>
    <cellStyle name="Berechnung 2 17" xfId="28549" hidden="1"/>
    <cellStyle name="Berechnung 2 17" xfId="28636" hidden="1"/>
    <cellStyle name="Berechnung 2 17" xfId="28969" hidden="1"/>
    <cellStyle name="Berechnung 2 17" xfId="29220" hidden="1"/>
    <cellStyle name="Berechnung 2 17" xfId="29336" hidden="1"/>
    <cellStyle name="Berechnung 2 17" xfId="29185" hidden="1"/>
    <cellStyle name="Berechnung 2 17" xfId="29837" hidden="1"/>
    <cellStyle name="Berechnung 2 17" xfId="30069" hidden="1"/>
    <cellStyle name="Berechnung 2 17" xfId="30156" hidden="1"/>
    <cellStyle name="Berechnung 2 17" xfId="30488" hidden="1"/>
    <cellStyle name="Berechnung 2 17" xfId="30730" hidden="1"/>
    <cellStyle name="Berechnung 2 17" xfId="31128" hidden="1"/>
    <cellStyle name="Berechnung 2 17" xfId="31215" hidden="1"/>
    <cellStyle name="Berechnung 2 17" xfId="30870" hidden="1"/>
    <cellStyle name="Berechnung 2 17" xfId="31746" hidden="1"/>
    <cellStyle name="Berechnung 2 17" xfId="31862" hidden="1"/>
    <cellStyle name="Berechnung 2 17" xfId="31711" hidden="1"/>
    <cellStyle name="Berechnung 2 17" xfId="32370" hidden="1"/>
    <cellStyle name="Berechnung 2 17" xfId="32602" hidden="1"/>
    <cellStyle name="Berechnung 2 17" xfId="32689" hidden="1"/>
    <cellStyle name="Berechnung 2 17" xfId="30720" hidden="1"/>
    <cellStyle name="Berechnung 2 17" xfId="33198" hidden="1"/>
    <cellStyle name="Berechnung 2 17" xfId="33314" hidden="1"/>
    <cellStyle name="Berechnung 2 17" xfId="33163" hidden="1"/>
    <cellStyle name="Berechnung 2 17" xfId="33820" hidden="1"/>
    <cellStyle name="Berechnung 2 17" xfId="34052" hidden="1"/>
    <cellStyle name="Berechnung 2 17" xfId="34139" hidden="1"/>
    <cellStyle name="Berechnung 2 17" xfId="30861" hidden="1"/>
    <cellStyle name="Berechnung 2 17" xfId="34645" hidden="1"/>
    <cellStyle name="Berechnung 2 17" xfId="34761" hidden="1"/>
    <cellStyle name="Berechnung 2 17" xfId="34610" hidden="1"/>
    <cellStyle name="Berechnung 2 17" xfId="35262" hidden="1"/>
    <cellStyle name="Berechnung 2 17" xfId="35494" hidden="1"/>
    <cellStyle name="Berechnung 2 17" xfId="35581" hidden="1"/>
    <cellStyle name="Berechnung 2 17" xfId="35915" hidden="1"/>
    <cellStyle name="Berechnung 2 17" xfId="36241" hidden="1"/>
    <cellStyle name="Berechnung 2 17" xfId="36357" hidden="1"/>
    <cellStyle name="Berechnung 2 17" xfId="36206" hidden="1"/>
    <cellStyle name="Berechnung 2 17" xfId="36858" hidden="1"/>
    <cellStyle name="Berechnung 2 17" xfId="37090" hidden="1"/>
    <cellStyle name="Berechnung 2 17" xfId="37177" hidden="1"/>
    <cellStyle name="Berechnung 2 17" xfId="36004" hidden="1"/>
    <cellStyle name="Berechnung 2 17" xfId="37683" hidden="1"/>
    <cellStyle name="Berechnung 2 17" xfId="37799" hidden="1"/>
    <cellStyle name="Berechnung 2 17" xfId="37648" hidden="1"/>
    <cellStyle name="Berechnung 2 17" xfId="38300" hidden="1"/>
    <cellStyle name="Berechnung 2 17" xfId="38532" hidden="1"/>
    <cellStyle name="Berechnung 2 17" xfId="38619" hidden="1"/>
    <cellStyle name="Berechnung 2 17" xfId="38955" hidden="1"/>
    <cellStyle name="Berechnung 2 17" xfId="39223" hidden="1"/>
    <cellStyle name="Berechnung 2 17" xfId="39339" hidden="1"/>
    <cellStyle name="Berechnung 2 17" xfId="39188" hidden="1"/>
    <cellStyle name="Berechnung 2 17" xfId="39840" hidden="1"/>
    <cellStyle name="Berechnung 2 17" xfId="40072" hidden="1"/>
    <cellStyle name="Berechnung 2 17" xfId="40159" hidden="1"/>
    <cellStyle name="Berechnung 2 17" xfId="40491" hidden="1"/>
    <cellStyle name="Berechnung 2 17" xfId="40733" hidden="1"/>
    <cellStyle name="Berechnung 2 17" xfId="41131" hidden="1"/>
    <cellStyle name="Berechnung 2 17" xfId="41218" hidden="1"/>
    <cellStyle name="Berechnung 2 17" xfId="40873" hidden="1"/>
    <cellStyle name="Berechnung 2 17" xfId="41749" hidden="1"/>
    <cellStyle name="Berechnung 2 17" xfId="41865" hidden="1"/>
    <cellStyle name="Berechnung 2 17" xfId="41714" hidden="1"/>
    <cellStyle name="Berechnung 2 17" xfId="42373" hidden="1"/>
    <cellStyle name="Berechnung 2 17" xfId="42605" hidden="1"/>
    <cellStyle name="Berechnung 2 17" xfId="42692" hidden="1"/>
    <cellStyle name="Berechnung 2 17" xfId="40723" hidden="1"/>
    <cellStyle name="Berechnung 2 17" xfId="43201" hidden="1"/>
    <cellStyle name="Berechnung 2 17" xfId="43317" hidden="1"/>
    <cellStyle name="Berechnung 2 17" xfId="43166" hidden="1"/>
    <cellStyle name="Berechnung 2 17" xfId="43823" hidden="1"/>
    <cellStyle name="Berechnung 2 17" xfId="44055" hidden="1"/>
    <cellStyle name="Berechnung 2 17" xfId="44142" hidden="1"/>
    <cellStyle name="Berechnung 2 17" xfId="40864" hidden="1"/>
    <cellStyle name="Berechnung 2 17" xfId="44648" hidden="1"/>
    <cellStyle name="Berechnung 2 17" xfId="44764" hidden="1"/>
    <cellStyle name="Berechnung 2 17" xfId="44613" hidden="1"/>
    <cellStyle name="Berechnung 2 17" xfId="45265" hidden="1"/>
    <cellStyle name="Berechnung 2 17" xfId="45497" hidden="1"/>
    <cellStyle name="Berechnung 2 17" xfId="45584" hidden="1"/>
    <cellStyle name="Berechnung 2 17" xfId="45918" hidden="1"/>
    <cellStyle name="Berechnung 2 17" xfId="46244" hidden="1"/>
    <cellStyle name="Berechnung 2 17" xfId="46360" hidden="1"/>
    <cellStyle name="Berechnung 2 17" xfId="46209" hidden="1"/>
    <cellStyle name="Berechnung 2 17" xfId="46861" hidden="1"/>
    <cellStyle name="Berechnung 2 17" xfId="47093" hidden="1"/>
    <cellStyle name="Berechnung 2 17" xfId="47180" hidden="1"/>
    <cellStyle name="Berechnung 2 17" xfId="46007" hidden="1"/>
    <cellStyle name="Berechnung 2 17" xfId="47686" hidden="1"/>
    <cellStyle name="Berechnung 2 17" xfId="47802" hidden="1"/>
    <cellStyle name="Berechnung 2 17" xfId="47651" hidden="1"/>
    <cellStyle name="Berechnung 2 17" xfId="48303" hidden="1"/>
    <cellStyle name="Berechnung 2 17" xfId="48535" hidden="1"/>
    <cellStyle name="Berechnung 2 17" xfId="48622" hidden="1"/>
    <cellStyle name="Berechnung 2 17" xfId="48954" hidden="1"/>
    <cellStyle name="Berechnung 2 17" xfId="49205" hidden="1"/>
    <cellStyle name="Berechnung 2 17" xfId="49321" hidden="1"/>
    <cellStyle name="Berechnung 2 17" xfId="49170" hidden="1"/>
    <cellStyle name="Berechnung 2 17" xfId="49822" hidden="1"/>
    <cellStyle name="Berechnung 2 17" xfId="50054" hidden="1"/>
    <cellStyle name="Berechnung 2 17" xfId="50141" hidden="1"/>
    <cellStyle name="Berechnung 2 17" xfId="50473" hidden="1"/>
    <cellStyle name="Berechnung 2 17" xfId="50715" hidden="1"/>
    <cellStyle name="Berechnung 2 17" xfId="51113" hidden="1"/>
    <cellStyle name="Berechnung 2 17" xfId="51200" hidden="1"/>
    <cellStyle name="Berechnung 2 17" xfId="50855" hidden="1"/>
    <cellStyle name="Berechnung 2 17" xfId="51731" hidden="1"/>
    <cellStyle name="Berechnung 2 17" xfId="51847" hidden="1"/>
    <cellStyle name="Berechnung 2 17" xfId="51696" hidden="1"/>
    <cellStyle name="Berechnung 2 17" xfId="52355" hidden="1"/>
    <cellStyle name="Berechnung 2 17" xfId="52587" hidden="1"/>
    <cellStyle name="Berechnung 2 17" xfId="52674" hidden="1"/>
    <cellStyle name="Berechnung 2 17" xfId="50705" hidden="1"/>
    <cellStyle name="Berechnung 2 17" xfId="53183" hidden="1"/>
    <cellStyle name="Berechnung 2 17" xfId="53299" hidden="1"/>
    <cellStyle name="Berechnung 2 17" xfId="53148" hidden="1"/>
    <cellStyle name="Berechnung 2 17" xfId="53805" hidden="1"/>
    <cellStyle name="Berechnung 2 17" xfId="54037" hidden="1"/>
    <cellStyle name="Berechnung 2 17" xfId="54124" hidden="1"/>
    <cellStyle name="Berechnung 2 17" xfId="50846" hidden="1"/>
    <cellStyle name="Berechnung 2 17" xfId="54630" hidden="1"/>
    <cellStyle name="Berechnung 2 17" xfId="54746" hidden="1"/>
    <cellStyle name="Berechnung 2 17" xfId="54595" hidden="1"/>
    <cellStyle name="Berechnung 2 17" xfId="55247" hidden="1"/>
    <cellStyle name="Berechnung 2 17" xfId="55479" hidden="1"/>
    <cellStyle name="Berechnung 2 17" xfId="55566" hidden="1"/>
    <cellStyle name="Berechnung 2 17" xfId="55900" hidden="1"/>
    <cellStyle name="Berechnung 2 17" xfId="56226" hidden="1"/>
    <cellStyle name="Berechnung 2 17" xfId="56342" hidden="1"/>
    <cellStyle name="Berechnung 2 17" xfId="56191" hidden="1"/>
    <cellStyle name="Berechnung 2 17" xfId="56843" hidden="1"/>
    <cellStyle name="Berechnung 2 17" xfId="57075" hidden="1"/>
    <cellStyle name="Berechnung 2 17" xfId="57162" hidden="1"/>
    <cellStyle name="Berechnung 2 17" xfId="55989" hidden="1"/>
    <cellStyle name="Berechnung 2 17" xfId="57668" hidden="1"/>
    <cellStyle name="Berechnung 2 17" xfId="57784" hidden="1"/>
    <cellStyle name="Berechnung 2 17" xfId="57633" hidden="1"/>
    <cellStyle name="Berechnung 2 17" xfId="58285" hidden="1"/>
    <cellStyle name="Berechnung 2 17" xfId="58517" hidden="1"/>
    <cellStyle name="Berechnung 2 17" xfId="58604" hidden="1"/>
    <cellStyle name="Berechnung 2 18" xfId="155" hidden="1"/>
    <cellStyle name="Berechnung 2 18" xfId="762" hidden="1"/>
    <cellStyle name="Berechnung 2 18" xfId="876" hidden="1"/>
    <cellStyle name="Berechnung 2 18" xfId="1074" hidden="1"/>
    <cellStyle name="Berechnung 2 18" xfId="1379" hidden="1"/>
    <cellStyle name="Berechnung 2 18" xfId="1611" hidden="1"/>
    <cellStyle name="Berechnung 2 18" xfId="1696" hidden="1"/>
    <cellStyle name="Berechnung 2 18" xfId="2078" hidden="1"/>
    <cellStyle name="Berechnung 2 18" xfId="2632" hidden="1"/>
    <cellStyle name="Berechnung 2 18" xfId="2746" hidden="1"/>
    <cellStyle name="Berechnung 2 18" xfId="2944" hidden="1"/>
    <cellStyle name="Berechnung 2 18" xfId="3249" hidden="1"/>
    <cellStyle name="Berechnung 2 18" xfId="3481" hidden="1"/>
    <cellStyle name="Berechnung 2 18" xfId="3566" hidden="1"/>
    <cellStyle name="Berechnung 2 18" xfId="2363" hidden="1"/>
    <cellStyle name="Berechnung 2 18" xfId="4138" hidden="1"/>
    <cellStyle name="Berechnung 2 18" xfId="4252" hidden="1"/>
    <cellStyle name="Berechnung 2 18" xfId="4450" hidden="1"/>
    <cellStyle name="Berechnung 2 18" xfId="4755" hidden="1"/>
    <cellStyle name="Berechnung 2 18" xfId="4987" hidden="1"/>
    <cellStyle name="Berechnung 2 18" xfId="5072" hidden="1"/>
    <cellStyle name="Berechnung 2 18" xfId="2550" hidden="1"/>
    <cellStyle name="Berechnung 2 18" xfId="5642" hidden="1"/>
    <cellStyle name="Berechnung 2 18" xfId="5756" hidden="1"/>
    <cellStyle name="Berechnung 2 18" xfId="5954" hidden="1"/>
    <cellStyle name="Berechnung 2 18" xfId="6259" hidden="1"/>
    <cellStyle name="Berechnung 2 18" xfId="6491" hidden="1"/>
    <cellStyle name="Berechnung 2 18" xfId="6576" hidden="1"/>
    <cellStyle name="Berechnung 2 18" xfId="4056" hidden="1"/>
    <cellStyle name="Berechnung 2 18" xfId="7140" hidden="1"/>
    <cellStyle name="Berechnung 2 18" xfId="7254" hidden="1"/>
    <cellStyle name="Berechnung 2 18" xfId="7452" hidden="1"/>
    <cellStyle name="Berechnung 2 18" xfId="7757" hidden="1"/>
    <cellStyle name="Berechnung 2 18" xfId="7989" hidden="1"/>
    <cellStyle name="Berechnung 2 18" xfId="8074" hidden="1"/>
    <cellStyle name="Berechnung 2 18" xfId="5560" hidden="1"/>
    <cellStyle name="Berechnung 2 18" xfId="8633" hidden="1"/>
    <cellStyle name="Berechnung 2 18" xfId="8747" hidden="1"/>
    <cellStyle name="Berechnung 2 18" xfId="8945" hidden="1"/>
    <cellStyle name="Berechnung 2 18" xfId="9250" hidden="1"/>
    <cellStyle name="Berechnung 2 18" xfId="9482" hidden="1"/>
    <cellStyle name="Berechnung 2 18" xfId="9567" hidden="1"/>
    <cellStyle name="Berechnung 2 18" xfId="7062" hidden="1"/>
    <cellStyle name="Berechnung 2 18" xfId="10119" hidden="1"/>
    <cellStyle name="Berechnung 2 18" xfId="10233" hidden="1"/>
    <cellStyle name="Berechnung 2 18" xfId="10431" hidden="1"/>
    <cellStyle name="Berechnung 2 18" xfId="10736" hidden="1"/>
    <cellStyle name="Berechnung 2 18" xfId="10968" hidden="1"/>
    <cellStyle name="Berechnung 2 18" xfId="11053" hidden="1"/>
    <cellStyle name="Berechnung 2 18" xfId="8556" hidden="1"/>
    <cellStyle name="Berechnung 2 18" xfId="11599" hidden="1"/>
    <cellStyle name="Berechnung 2 18" xfId="11713" hidden="1"/>
    <cellStyle name="Berechnung 2 18" xfId="11911" hidden="1"/>
    <cellStyle name="Berechnung 2 18" xfId="12216" hidden="1"/>
    <cellStyle name="Berechnung 2 18" xfId="12448" hidden="1"/>
    <cellStyle name="Berechnung 2 18" xfId="12533" hidden="1"/>
    <cellStyle name="Berechnung 2 18" xfId="10047" hidden="1"/>
    <cellStyle name="Berechnung 2 18" xfId="13070" hidden="1"/>
    <cellStyle name="Berechnung 2 18" xfId="13184" hidden="1"/>
    <cellStyle name="Berechnung 2 18" xfId="13382" hidden="1"/>
    <cellStyle name="Berechnung 2 18" xfId="13687" hidden="1"/>
    <cellStyle name="Berechnung 2 18" xfId="13919" hidden="1"/>
    <cellStyle name="Berechnung 2 18" xfId="14004" hidden="1"/>
    <cellStyle name="Berechnung 2 18" xfId="11530" hidden="1"/>
    <cellStyle name="Berechnung 2 18" xfId="14532" hidden="1"/>
    <cellStyle name="Berechnung 2 18" xfId="14646" hidden="1"/>
    <cellStyle name="Berechnung 2 18" xfId="14844" hidden="1"/>
    <cellStyle name="Berechnung 2 18" xfId="15149" hidden="1"/>
    <cellStyle name="Berechnung 2 18" xfId="15381" hidden="1"/>
    <cellStyle name="Berechnung 2 18" xfId="15466" hidden="1"/>
    <cellStyle name="Berechnung 2 18" xfId="13006" hidden="1"/>
    <cellStyle name="Berechnung 2 18" xfId="15988" hidden="1"/>
    <cellStyle name="Berechnung 2 18" xfId="16102" hidden="1"/>
    <cellStyle name="Berechnung 2 18" xfId="16300" hidden="1"/>
    <cellStyle name="Berechnung 2 18" xfId="16605" hidden="1"/>
    <cellStyle name="Berechnung 2 18" xfId="16837" hidden="1"/>
    <cellStyle name="Berechnung 2 18" xfId="16922" hidden="1"/>
    <cellStyle name="Berechnung 2 18" xfId="14472" hidden="1"/>
    <cellStyle name="Berechnung 2 18" xfId="17430" hidden="1"/>
    <cellStyle name="Berechnung 2 18" xfId="17544" hidden="1"/>
    <cellStyle name="Berechnung 2 18" xfId="17742" hidden="1"/>
    <cellStyle name="Berechnung 2 18" xfId="18047" hidden="1"/>
    <cellStyle name="Berechnung 2 18" xfId="18279" hidden="1"/>
    <cellStyle name="Berechnung 2 18" xfId="18364" hidden="1"/>
    <cellStyle name="Berechnung 2 18" xfId="18904" hidden="1"/>
    <cellStyle name="Berechnung 2 18" xfId="19237" hidden="1"/>
    <cellStyle name="Berechnung 2 18" xfId="19351" hidden="1"/>
    <cellStyle name="Berechnung 2 18" xfId="19549" hidden="1"/>
    <cellStyle name="Berechnung 2 18" xfId="19854" hidden="1"/>
    <cellStyle name="Berechnung 2 18" xfId="20086" hidden="1"/>
    <cellStyle name="Berechnung 2 18" xfId="20171" hidden="1"/>
    <cellStyle name="Berechnung 2 18" xfId="20505" hidden="1"/>
    <cellStyle name="Berechnung 2 18" xfId="20747" hidden="1"/>
    <cellStyle name="Berechnung 2 18" xfId="21145" hidden="1"/>
    <cellStyle name="Berechnung 2 18" xfId="21230" hidden="1"/>
    <cellStyle name="Berechnung 2 18" xfId="20885" hidden="1"/>
    <cellStyle name="Berechnung 2 18" xfId="21763" hidden="1"/>
    <cellStyle name="Berechnung 2 18" xfId="21877" hidden="1"/>
    <cellStyle name="Berechnung 2 18" xfId="22078" hidden="1"/>
    <cellStyle name="Berechnung 2 18" xfId="22387" hidden="1"/>
    <cellStyle name="Berechnung 2 18" xfId="22619" hidden="1"/>
    <cellStyle name="Berechnung 2 18" xfId="22704" hidden="1"/>
    <cellStyle name="Berechnung 2 18" xfId="20737" hidden="1"/>
    <cellStyle name="Berechnung 2 18" xfId="23216" hidden="1"/>
    <cellStyle name="Berechnung 2 18" xfId="23330" hidden="1"/>
    <cellStyle name="Berechnung 2 18" xfId="23530" hidden="1"/>
    <cellStyle name="Berechnung 2 18" xfId="23838" hidden="1"/>
    <cellStyle name="Berechnung 2 18" xfId="24070" hidden="1"/>
    <cellStyle name="Berechnung 2 18" xfId="24155" hidden="1"/>
    <cellStyle name="Berechnung 2 18" xfId="20876" hidden="1"/>
    <cellStyle name="Berechnung 2 18" xfId="24663" hidden="1"/>
    <cellStyle name="Berechnung 2 18" xfId="24777" hidden="1"/>
    <cellStyle name="Berechnung 2 18" xfId="24975" hidden="1"/>
    <cellStyle name="Berechnung 2 18" xfId="25280" hidden="1"/>
    <cellStyle name="Berechnung 2 18" xfId="25512" hidden="1"/>
    <cellStyle name="Berechnung 2 18" xfId="25597" hidden="1"/>
    <cellStyle name="Berechnung 2 18" xfId="25933" hidden="1"/>
    <cellStyle name="Berechnung 2 18" xfId="26259" hidden="1"/>
    <cellStyle name="Berechnung 2 18" xfId="26373" hidden="1"/>
    <cellStyle name="Berechnung 2 18" xfId="26571" hidden="1"/>
    <cellStyle name="Berechnung 2 18" xfId="26876" hidden="1"/>
    <cellStyle name="Berechnung 2 18" xfId="27108" hidden="1"/>
    <cellStyle name="Berechnung 2 18" xfId="27193" hidden="1"/>
    <cellStyle name="Berechnung 2 18" xfId="26050" hidden="1"/>
    <cellStyle name="Berechnung 2 18" xfId="27701" hidden="1"/>
    <cellStyle name="Berechnung 2 18" xfId="27815" hidden="1"/>
    <cellStyle name="Berechnung 2 18" xfId="28013" hidden="1"/>
    <cellStyle name="Berechnung 2 18" xfId="28318" hidden="1"/>
    <cellStyle name="Berechnung 2 18" xfId="28550" hidden="1"/>
    <cellStyle name="Berechnung 2 18" xfId="28635" hidden="1"/>
    <cellStyle name="Berechnung 2 18" xfId="28970" hidden="1"/>
    <cellStyle name="Berechnung 2 18" xfId="29221" hidden="1"/>
    <cellStyle name="Berechnung 2 18" xfId="29335" hidden="1"/>
    <cellStyle name="Berechnung 2 18" xfId="29533" hidden="1"/>
    <cellStyle name="Berechnung 2 18" xfId="29838" hidden="1"/>
    <cellStyle name="Berechnung 2 18" xfId="30070" hidden="1"/>
    <cellStyle name="Berechnung 2 18" xfId="30155" hidden="1"/>
    <cellStyle name="Berechnung 2 18" xfId="30489" hidden="1"/>
    <cellStyle name="Berechnung 2 18" xfId="30731" hidden="1"/>
    <cellStyle name="Berechnung 2 18" xfId="31129" hidden="1"/>
    <cellStyle name="Berechnung 2 18" xfId="31214" hidden="1"/>
    <cellStyle name="Berechnung 2 18" xfId="30869" hidden="1"/>
    <cellStyle name="Berechnung 2 18" xfId="31747" hidden="1"/>
    <cellStyle name="Berechnung 2 18" xfId="31861" hidden="1"/>
    <cellStyle name="Berechnung 2 18" xfId="32062" hidden="1"/>
    <cellStyle name="Berechnung 2 18" xfId="32371" hidden="1"/>
    <cellStyle name="Berechnung 2 18" xfId="32603" hidden="1"/>
    <cellStyle name="Berechnung 2 18" xfId="32688" hidden="1"/>
    <cellStyle name="Berechnung 2 18" xfId="30721" hidden="1"/>
    <cellStyle name="Berechnung 2 18" xfId="33199" hidden="1"/>
    <cellStyle name="Berechnung 2 18" xfId="33313" hidden="1"/>
    <cellStyle name="Berechnung 2 18" xfId="33513" hidden="1"/>
    <cellStyle name="Berechnung 2 18" xfId="33821" hidden="1"/>
    <cellStyle name="Berechnung 2 18" xfId="34053" hidden="1"/>
    <cellStyle name="Berechnung 2 18" xfId="34138" hidden="1"/>
    <cellStyle name="Berechnung 2 18" xfId="30860" hidden="1"/>
    <cellStyle name="Berechnung 2 18" xfId="34646" hidden="1"/>
    <cellStyle name="Berechnung 2 18" xfId="34760" hidden="1"/>
    <cellStyle name="Berechnung 2 18" xfId="34958" hidden="1"/>
    <cellStyle name="Berechnung 2 18" xfId="35263" hidden="1"/>
    <cellStyle name="Berechnung 2 18" xfId="35495" hidden="1"/>
    <cellStyle name="Berechnung 2 18" xfId="35580" hidden="1"/>
    <cellStyle name="Berechnung 2 18" xfId="35916" hidden="1"/>
    <cellStyle name="Berechnung 2 18" xfId="36242" hidden="1"/>
    <cellStyle name="Berechnung 2 18" xfId="36356" hidden="1"/>
    <cellStyle name="Berechnung 2 18" xfId="36554" hidden="1"/>
    <cellStyle name="Berechnung 2 18" xfId="36859" hidden="1"/>
    <cellStyle name="Berechnung 2 18" xfId="37091" hidden="1"/>
    <cellStyle name="Berechnung 2 18" xfId="37176" hidden="1"/>
    <cellStyle name="Berechnung 2 18" xfId="36033" hidden="1"/>
    <cellStyle name="Berechnung 2 18" xfId="37684" hidden="1"/>
    <cellStyle name="Berechnung 2 18" xfId="37798" hidden="1"/>
    <cellStyle name="Berechnung 2 18" xfId="37996" hidden="1"/>
    <cellStyle name="Berechnung 2 18" xfId="38301" hidden="1"/>
    <cellStyle name="Berechnung 2 18" xfId="38533" hidden="1"/>
    <cellStyle name="Berechnung 2 18" xfId="38618" hidden="1"/>
    <cellStyle name="Berechnung 2 18" xfId="38956" hidden="1"/>
    <cellStyle name="Berechnung 2 18" xfId="39224" hidden="1"/>
    <cellStyle name="Berechnung 2 18" xfId="39338" hidden="1"/>
    <cellStyle name="Berechnung 2 18" xfId="39536" hidden="1"/>
    <cellStyle name="Berechnung 2 18" xfId="39841" hidden="1"/>
    <cellStyle name="Berechnung 2 18" xfId="40073" hidden="1"/>
    <cellStyle name="Berechnung 2 18" xfId="40158" hidden="1"/>
    <cellStyle name="Berechnung 2 18" xfId="40492" hidden="1"/>
    <cellStyle name="Berechnung 2 18" xfId="40734" hidden="1"/>
    <cellStyle name="Berechnung 2 18" xfId="41132" hidden="1"/>
    <cellStyle name="Berechnung 2 18" xfId="41217" hidden="1"/>
    <cellStyle name="Berechnung 2 18" xfId="40872" hidden="1"/>
    <cellStyle name="Berechnung 2 18" xfId="41750" hidden="1"/>
    <cellStyle name="Berechnung 2 18" xfId="41864" hidden="1"/>
    <cellStyle name="Berechnung 2 18" xfId="42065" hidden="1"/>
    <cellStyle name="Berechnung 2 18" xfId="42374" hidden="1"/>
    <cellStyle name="Berechnung 2 18" xfId="42606" hidden="1"/>
    <cellStyle name="Berechnung 2 18" xfId="42691" hidden="1"/>
    <cellStyle name="Berechnung 2 18" xfId="40724" hidden="1"/>
    <cellStyle name="Berechnung 2 18" xfId="43202" hidden="1"/>
    <cellStyle name="Berechnung 2 18" xfId="43316" hidden="1"/>
    <cellStyle name="Berechnung 2 18" xfId="43516" hidden="1"/>
    <cellStyle name="Berechnung 2 18" xfId="43824" hidden="1"/>
    <cellStyle name="Berechnung 2 18" xfId="44056" hidden="1"/>
    <cellStyle name="Berechnung 2 18" xfId="44141" hidden="1"/>
    <cellStyle name="Berechnung 2 18" xfId="40863" hidden="1"/>
    <cellStyle name="Berechnung 2 18" xfId="44649" hidden="1"/>
    <cellStyle name="Berechnung 2 18" xfId="44763" hidden="1"/>
    <cellStyle name="Berechnung 2 18" xfId="44961" hidden="1"/>
    <cellStyle name="Berechnung 2 18" xfId="45266" hidden="1"/>
    <cellStyle name="Berechnung 2 18" xfId="45498" hidden="1"/>
    <cellStyle name="Berechnung 2 18" xfId="45583" hidden="1"/>
    <cellStyle name="Berechnung 2 18" xfId="45919" hidden="1"/>
    <cellStyle name="Berechnung 2 18" xfId="46245" hidden="1"/>
    <cellStyle name="Berechnung 2 18" xfId="46359" hidden="1"/>
    <cellStyle name="Berechnung 2 18" xfId="46557" hidden="1"/>
    <cellStyle name="Berechnung 2 18" xfId="46862" hidden="1"/>
    <cellStyle name="Berechnung 2 18" xfId="47094" hidden="1"/>
    <cellStyle name="Berechnung 2 18" xfId="47179" hidden="1"/>
    <cellStyle name="Berechnung 2 18" xfId="46036" hidden="1"/>
    <cellStyle name="Berechnung 2 18" xfId="47687" hidden="1"/>
    <cellStyle name="Berechnung 2 18" xfId="47801" hidden="1"/>
    <cellStyle name="Berechnung 2 18" xfId="47999" hidden="1"/>
    <cellStyle name="Berechnung 2 18" xfId="48304" hidden="1"/>
    <cellStyle name="Berechnung 2 18" xfId="48536" hidden="1"/>
    <cellStyle name="Berechnung 2 18" xfId="48621" hidden="1"/>
    <cellStyle name="Berechnung 2 18" xfId="48955" hidden="1"/>
    <cellStyle name="Berechnung 2 18" xfId="49206" hidden="1"/>
    <cellStyle name="Berechnung 2 18" xfId="49320" hidden="1"/>
    <cellStyle name="Berechnung 2 18" xfId="49518" hidden="1"/>
    <cellStyle name="Berechnung 2 18" xfId="49823" hidden="1"/>
    <cellStyle name="Berechnung 2 18" xfId="50055" hidden="1"/>
    <cellStyle name="Berechnung 2 18" xfId="50140" hidden="1"/>
    <cellStyle name="Berechnung 2 18" xfId="50474" hidden="1"/>
    <cellStyle name="Berechnung 2 18" xfId="50716" hidden="1"/>
    <cellStyle name="Berechnung 2 18" xfId="51114" hidden="1"/>
    <cellStyle name="Berechnung 2 18" xfId="51199" hidden="1"/>
    <cellStyle name="Berechnung 2 18" xfId="50854" hidden="1"/>
    <cellStyle name="Berechnung 2 18" xfId="51732" hidden="1"/>
    <cellStyle name="Berechnung 2 18" xfId="51846" hidden="1"/>
    <cellStyle name="Berechnung 2 18" xfId="52047" hidden="1"/>
    <cellStyle name="Berechnung 2 18" xfId="52356" hidden="1"/>
    <cellStyle name="Berechnung 2 18" xfId="52588" hidden="1"/>
    <cellStyle name="Berechnung 2 18" xfId="52673" hidden="1"/>
    <cellStyle name="Berechnung 2 18" xfId="50706" hidden="1"/>
    <cellStyle name="Berechnung 2 18" xfId="53184" hidden="1"/>
    <cellStyle name="Berechnung 2 18" xfId="53298" hidden="1"/>
    <cellStyle name="Berechnung 2 18" xfId="53498" hidden="1"/>
    <cellStyle name="Berechnung 2 18" xfId="53806" hidden="1"/>
    <cellStyle name="Berechnung 2 18" xfId="54038" hidden="1"/>
    <cellStyle name="Berechnung 2 18" xfId="54123" hidden="1"/>
    <cellStyle name="Berechnung 2 18" xfId="50845" hidden="1"/>
    <cellStyle name="Berechnung 2 18" xfId="54631" hidden="1"/>
    <cellStyle name="Berechnung 2 18" xfId="54745" hidden="1"/>
    <cellStyle name="Berechnung 2 18" xfId="54943" hidden="1"/>
    <cellStyle name="Berechnung 2 18" xfId="55248" hidden="1"/>
    <cellStyle name="Berechnung 2 18" xfId="55480" hidden="1"/>
    <cellStyle name="Berechnung 2 18" xfId="55565" hidden="1"/>
    <cellStyle name="Berechnung 2 18" xfId="55901" hidden="1"/>
    <cellStyle name="Berechnung 2 18" xfId="56227" hidden="1"/>
    <cellStyle name="Berechnung 2 18" xfId="56341" hidden="1"/>
    <cellStyle name="Berechnung 2 18" xfId="56539" hidden="1"/>
    <cellStyle name="Berechnung 2 18" xfId="56844" hidden="1"/>
    <cellStyle name="Berechnung 2 18" xfId="57076" hidden="1"/>
    <cellStyle name="Berechnung 2 18" xfId="57161" hidden="1"/>
    <cellStyle name="Berechnung 2 18" xfId="56018" hidden="1"/>
    <cellStyle name="Berechnung 2 18" xfId="57669" hidden="1"/>
    <cellStyle name="Berechnung 2 18" xfId="57783" hidden="1"/>
    <cellStyle name="Berechnung 2 18" xfId="57981" hidden="1"/>
    <cellStyle name="Berechnung 2 18" xfId="58286" hidden="1"/>
    <cellStyle name="Berechnung 2 18" xfId="58518" hidden="1"/>
    <cellStyle name="Berechnung 2 18" xfId="58603" hidden="1"/>
    <cellStyle name="Berechnung 2 19" xfId="156" hidden="1"/>
    <cellStyle name="Berechnung 2 19" xfId="763" hidden="1"/>
    <cellStyle name="Berechnung 2 19" xfId="875" hidden="1"/>
    <cellStyle name="Berechnung 2 19" xfId="751" hidden="1"/>
    <cellStyle name="Berechnung 2 19" xfId="1380" hidden="1"/>
    <cellStyle name="Berechnung 2 19" xfId="1612" hidden="1"/>
    <cellStyle name="Berechnung 2 19" xfId="1695" hidden="1"/>
    <cellStyle name="Berechnung 2 19" xfId="2079" hidden="1"/>
    <cellStyle name="Berechnung 2 19" xfId="2633" hidden="1"/>
    <cellStyle name="Berechnung 2 19" xfId="2745" hidden="1"/>
    <cellStyle name="Berechnung 2 19" xfId="2621" hidden="1"/>
    <cellStyle name="Berechnung 2 19" xfId="3250" hidden="1"/>
    <cellStyle name="Berechnung 2 19" xfId="3482" hidden="1"/>
    <cellStyle name="Berechnung 2 19" xfId="3565" hidden="1"/>
    <cellStyle name="Berechnung 2 19" xfId="2238" hidden="1"/>
    <cellStyle name="Berechnung 2 19" xfId="4139" hidden="1"/>
    <cellStyle name="Berechnung 2 19" xfId="4251" hidden="1"/>
    <cellStyle name="Berechnung 2 19" xfId="4127" hidden="1"/>
    <cellStyle name="Berechnung 2 19" xfId="4756" hidden="1"/>
    <cellStyle name="Berechnung 2 19" xfId="4988" hidden="1"/>
    <cellStyle name="Berechnung 2 19" xfId="5071" hidden="1"/>
    <cellStyle name="Berechnung 2 19" xfId="2069" hidden="1"/>
    <cellStyle name="Berechnung 2 19" xfId="5643" hidden="1"/>
    <cellStyle name="Berechnung 2 19" xfId="5755" hidden="1"/>
    <cellStyle name="Berechnung 2 19" xfId="5631" hidden="1"/>
    <cellStyle name="Berechnung 2 19" xfId="6260" hidden="1"/>
    <cellStyle name="Berechnung 2 19" xfId="6492" hidden="1"/>
    <cellStyle name="Berechnung 2 19" xfId="6575" hidden="1"/>
    <cellStyle name="Berechnung 2 19" xfId="2367" hidden="1"/>
    <cellStyle name="Berechnung 2 19" xfId="7141" hidden="1"/>
    <cellStyle name="Berechnung 2 19" xfId="7253" hidden="1"/>
    <cellStyle name="Berechnung 2 19" xfId="7129" hidden="1"/>
    <cellStyle name="Berechnung 2 19" xfId="7758" hidden="1"/>
    <cellStyle name="Berechnung 2 19" xfId="7990" hidden="1"/>
    <cellStyle name="Berechnung 2 19" xfId="8073" hidden="1"/>
    <cellStyle name="Berechnung 2 19" xfId="2548" hidden="1"/>
    <cellStyle name="Berechnung 2 19" xfId="8634" hidden="1"/>
    <cellStyle name="Berechnung 2 19" xfId="8746" hidden="1"/>
    <cellStyle name="Berechnung 2 19" xfId="8622" hidden="1"/>
    <cellStyle name="Berechnung 2 19" xfId="9251" hidden="1"/>
    <cellStyle name="Berechnung 2 19" xfId="9483" hidden="1"/>
    <cellStyle name="Berechnung 2 19" xfId="9566" hidden="1"/>
    <cellStyle name="Berechnung 2 19" xfId="4054" hidden="1"/>
    <cellStyle name="Berechnung 2 19" xfId="10120" hidden="1"/>
    <cellStyle name="Berechnung 2 19" xfId="10232" hidden="1"/>
    <cellStyle name="Berechnung 2 19" xfId="10108" hidden="1"/>
    <cellStyle name="Berechnung 2 19" xfId="10737" hidden="1"/>
    <cellStyle name="Berechnung 2 19" xfId="10969" hidden="1"/>
    <cellStyle name="Berechnung 2 19" xfId="11052" hidden="1"/>
    <cellStyle name="Berechnung 2 19" xfId="5558" hidden="1"/>
    <cellStyle name="Berechnung 2 19" xfId="11600" hidden="1"/>
    <cellStyle name="Berechnung 2 19" xfId="11712" hidden="1"/>
    <cellStyle name="Berechnung 2 19" xfId="11588" hidden="1"/>
    <cellStyle name="Berechnung 2 19" xfId="12217" hidden="1"/>
    <cellStyle name="Berechnung 2 19" xfId="12449" hidden="1"/>
    <cellStyle name="Berechnung 2 19" xfId="12532" hidden="1"/>
    <cellStyle name="Berechnung 2 19" xfId="7060" hidden="1"/>
    <cellStyle name="Berechnung 2 19" xfId="13071" hidden="1"/>
    <cellStyle name="Berechnung 2 19" xfId="13183" hidden="1"/>
    <cellStyle name="Berechnung 2 19" xfId="13059" hidden="1"/>
    <cellStyle name="Berechnung 2 19" xfId="13688" hidden="1"/>
    <cellStyle name="Berechnung 2 19" xfId="13920" hidden="1"/>
    <cellStyle name="Berechnung 2 19" xfId="14003" hidden="1"/>
    <cellStyle name="Berechnung 2 19" xfId="8555" hidden="1"/>
    <cellStyle name="Berechnung 2 19" xfId="14533" hidden="1"/>
    <cellStyle name="Berechnung 2 19" xfId="14645" hidden="1"/>
    <cellStyle name="Berechnung 2 19" xfId="14521" hidden="1"/>
    <cellStyle name="Berechnung 2 19" xfId="15150" hidden="1"/>
    <cellStyle name="Berechnung 2 19" xfId="15382" hidden="1"/>
    <cellStyle name="Berechnung 2 19" xfId="15465" hidden="1"/>
    <cellStyle name="Berechnung 2 19" xfId="10046" hidden="1"/>
    <cellStyle name="Berechnung 2 19" xfId="15989" hidden="1"/>
    <cellStyle name="Berechnung 2 19" xfId="16101" hidden="1"/>
    <cellStyle name="Berechnung 2 19" xfId="15977" hidden="1"/>
    <cellStyle name="Berechnung 2 19" xfId="16606" hidden="1"/>
    <cellStyle name="Berechnung 2 19" xfId="16838" hidden="1"/>
    <cellStyle name="Berechnung 2 19" xfId="16921" hidden="1"/>
    <cellStyle name="Berechnung 2 19" xfId="11529" hidden="1"/>
    <cellStyle name="Berechnung 2 19" xfId="17431" hidden="1"/>
    <cellStyle name="Berechnung 2 19" xfId="17543" hidden="1"/>
    <cellStyle name="Berechnung 2 19" xfId="17419" hidden="1"/>
    <cellStyle name="Berechnung 2 19" xfId="18048" hidden="1"/>
    <cellStyle name="Berechnung 2 19" xfId="18280" hidden="1"/>
    <cellStyle name="Berechnung 2 19" xfId="18363" hidden="1"/>
    <cellStyle name="Berechnung 2 19" xfId="18905" hidden="1"/>
    <cellStyle name="Berechnung 2 19" xfId="19238" hidden="1"/>
    <cellStyle name="Berechnung 2 19" xfId="19350" hidden="1"/>
    <cellStyle name="Berechnung 2 19" xfId="19226" hidden="1"/>
    <cellStyle name="Berechnung 2 19" xfId="19855" hidden="1"/>
    <cellStyle name="Berechnung 2 19" xfId="20087" hidden="1"/>
    <cellStyle name="Berechnung 2 19" xfId="20170" hidden="1"/>
    <cellStyle name="Berechnung 2 19" xfId="20506" hidden="1"/>
    <cellStyle name="Berechnung 2 19" xfId="20748" hidden="1"/>
    <cellStyle name="Berechnung 2 19" xfId="21146" hidden="1"/>
    <cellStyle name="Berechnung 2 19" xfId="21229" hidden="1"/>
    <cellStyle name="Berechnung 2 19" xfId="20884" hidden="1"/>
    <cellStyle name="Berechnung 2 19" xfId="21764" hidden="1"/>
    <cellStyle name="Berechnung 2 19" xfId="21876" hidden="1"/>
    <cellStyle name="Berechnung 2 19" xfId="21752" hidden="1"/>
    <cellStyle name="Berechnung 2 19" xfId="22388" hidden="1"/>
    <cellStyle name="Berechnung 2 19" xfId="22620" hidden="1"/>
    <cellStyle name="Berechnung 2 19" xfId="22703" hidden="1"/>
    <cellStyle name="Berechnung 2 19" xfId="20916" hidden="1"/>
    <cellStyle name="Berechnung 2 19" xfId="23217" hidden="1"/>
    <cellStyle name="Berechnung 2 19" xfId="23329" hidden="1"/>
    <cellStyle name="Berechnung 2 19" xfId="23205" hidden="1"/>
    <cellStyle name="Berechnung 2 19" xfId="23839" hidden="1"/>
    <cellStyle name="Berechnung 2 19" xfId="24071" hidden="1"/>
    <cellStyle name="Berechnung 2 19" xfId="24154" hidden="1"/>
    <cellStyle name="Berechnung 2 19" xfId="20714" hidden="1"/>
    <cellStyle name="Berechnung 2 19" xfId="24664" hidden="1"/>
    <cellStyle name="Berechnung 2 19" xfId="24776" hidden="1"/>
    <cellStyle name="Berechnung 2 19" xfId="24652" hidden="1"/>
    <cellStyle name="Berechnung 2 19" xfId="25281" hidden="1"/>
    <cellStyle name="Berechnung 2 19" xfId="25513" hidden="1"/>
    <cellStyle name="Berechnung 2 19" xfId="25596" hidden="1"/>
    <cellStyle name="Berechnung 2 19" xfId="25934" hidden="1"/>
    <cellStyle name="Berechnung 2 19" xfId="26260" hidden="1"/>
    <cellStyle name="Berechnung 2 19" xfId="26372" hidden="1"/>
    <cellStyle name="Berechnung 2 19" xfId="26248" hidden="1"/>
    <cellStyle name="Berechnung 2 19" xfId="26877" hidden="1"/>
    <cellStyle name="Berechnung 2 19" xfId="27109" hidden="1"/>
    <cellStyle name="Berechnung 2 19" xfId="27192" hidden="1"/>
    <cellStyle name="Berechnung 2 19" xfId="26019" hidden="1"/>
    <cellStyle name="Berechnung 2 19" xfId="27702" hidden="1"/>
    <cellStyle name="Berechnung 2 19" xfId="27814" hidden="1"/>
    <cellStyle name="Berechnung 2 19" xfId="27690" hidden="1"/>
    <cellStyle name="Berechnung 2 19" xfId="28319" hidden="1"/>
    <cellStyle name="Berechnung 2 19" xfId="28551" hidden="1"/>
    <cellStyle name="Berechnung 2 19" xfId="28634" hidden="1"/>
    <cellStyle name="Berechnung 2 19" xfId="28971" hidden="1"/>
    <cellStyle name="Berechnung 2 19" xfId="29222" hidden="1"/>
    <cellStyle name="Berechnung 2 19" xfId="29334" hidden="1"/>
    <cellStyle name="Berechnung 2 19" xfId="29210" hidden="1"/>
    <cellStyle name="Berechnung 2 19" xfId="29839" hidden="1"/>
    <cellStyle name="Berechnung 2 19" xfId="30071" hidden="1"/>
    <cellStyle name="Berechnung 2 19" xfId="30154" hidden="1"/>
    <cellStyle name="Berechnung 2 19" xfId="30490" hidden="1"/>
    <cellStyle name="Berechnung 2 19" xfId="30732" hidden="1"/>
    <cellStyle name="Berechnung 2 19" xfId="31130" hidden="1"/>
    <cellStyle name="Berechnung 2 19" xfId="31213" hidden="1"/>
    <cellStyle name="Berechnung 2 19" xfId="30868" hidden="1"/>
    <cellStyle name="Berechnung 2 19" xfId="31748" hidden="1"/>
    <cellStyle name="Berechnung 2 19" xfId="31860" hidden="1"/>
    <cellStyle name="Berechnung 2 19" xfId="31736" hidden="1"/>
    <cellStyle name="Berechnung 2 19" xfId="32372" hidden="1"/>
    <cellStyle name="Berechnung 2 19" xfId="32604" hidden="1"/>
    <cellStyle name="Berechnung 2 19" xfId="32687" hidden="1"/>
    <cellStyle name="Berechnung 2 19" xfId="30900" hidden="1"/>
    <cellStyle name="Berechnung 2 19" xfId="33200" hidden="1"/>
    <cellStyle name="Berechnung 2 19" xfId="33312" hidden="1"/>
    <cellStyle name="Berechnung 2 19" xfId="33188" hidden="1"/>
    <cellStyle name="Berechnung 2 19" xfId="33822" hidden="1"/>
    <cellStyle name="Berechnung 2 19" xfId="34054" hidden="1"/>
    <cellStyle name="Berechnung 2 19" xfId="34137" hidden="1"/>
    <cellStyle name="Berechnung 2 19" xfId="30698" hidden="1"/>
    <cellStyle name="Berechnung 2 19" xfId="34647" hidden="1"/>
    <cellStyle name="Berechnung 2 19" xfId="34759" hidden="1"/>
    <cellStyle name="Berechnung 2 19" xfId="34635" hidden="1"/>
    <cellStyle name="Berechnung 2 19" xfId="35264" hidden="1"/>
    <cellStyle name="Berechnung 2 19" xfId="35496" hidden="1"/>
    <cellStyle name="Berechnung 2 19" xfId="35579" hidden="1"/>
    <cellStyle name="Berechnung 2 19" xfId="35917" hidden="1"/>
    <cellStyle name="Berechnung 2 19" xfId="36243" hidden="1"/>
    <cellStyle name="Berechnung 2 19" xfId="36355" hidden="1"/>
    <cellStyle name="Berechnung 2 19" xfId="36231" hidden="1"/>
    <cellStyle name="Berechnung 2 19" xfId="36860" hidden="1"/>
    <cellStyle name="Berechnung 2 19" xfId="37092" hidden="1"/>
    <cellStyle name="Berechnung 2 19" xfId="37175" hidden="1"/>
    <cellStyle name="Berechnung 2 19" xfId="36002" hidden="1"/>
    <cellStyle name="Berechnung 2 19" xfId="37685" hidden="1"/>
    <cellStyle name="Berechnung 2 19" xfId="37797" hidden="1"/>
    <cellStyle name="Berechnung 2 19" xfId="37673" hidden="1"/>
    <cellStyle name="Berechnung 2 19" xfId="38302" hidden="1"/>
    <cellStyle name="Berechnung 2 19" xfId="38534" hidden="1"/>
    <cellStyle name="Berechnung 2 19" xfId="38617" hidden="1"/>
    <cellStyle name="Berechnung 2 19" xfId="38957" hidden="1"/>
    <cellStyle name="Berechnung 2 19" xfId="39225" hidden="1"/>
    <cellStyle name="Berechnung 2 19" xfId="39337" hidden="1"/>
    <cellStyle name="Berechnung 2 19" xfId="39213" hidden="1"/>
    <cellStyle name="Berechnung 2 19" xfId="39842" hidden="1"/>
    <cellStyle name="Berechnung 2 19" xfId="40074" hidden="1"/>
    <cellStyle name="Berechnung 2 19" xfId="40157" hidden="1"/>
    <cellStyle name="Berechnung 2 19" xfId="40493" hidden="1"/>
    <cellStyle name="Berechnung 2 19" xfId="40735" hidden="1"/>
    <cellStyle name="Berechnung 2 19" xfId="41133" hidden="1"/>
    <cellStyle name="Berechnung 2 19" xfId="41216" hidden="1"/>
    <cellStyle name="Berechnung 2 19" xfId="40871" hidden="1"/>
    <cellStyle name="Berechnung 2 19" xfId="41751" hidden="1"/>
    <cellStyle name="Berechnung 2 19" xfId="41863" hidden="1"/>
    <cellStyle name="Berechnung 2 19" xfId="41739" hidden="1"/>
    <cellStyle name="Berechnung 2 19" xfId="42375" hidden="1"/>
    <cellStyle name="Berechnung 2 19" xfId="42607" hidden="1"/>
    <cellStyle name="Berechnung 2 19" xfId="42690" hidden="1"/>
    <cellStyle name="Berechnung 2 19" xfId="40903" hidden="1"/>
    <cellStyle name="Berechnung 2 19" xfId="43203" hidden="1"/>
    <cellStyle name="Berechnung 2 19" xfId="43315" hidden="1"/>
    <cellStyle name="Berechnung 2 19" xfId="43191" hidden="1"/>
    <cellStyle name="Berechnung 2 19" xfId="43825" hidden="1"/>
    <cellStyle name="Berechnung 2 19" xfId="44057" hidden="1"/>
    <cellStyle name="Berechnung 2 19" xfId="44140" hidden="1"/>
    <cellStyle name="Berechnung 2 19" xfId="40701" hidden="1"/>
    <cellStyle name="Berechnung 2 19" xfId="44650" hidden="1"/>
    <cellStyle name="Berechnung 2 19" xfId="44762" hidden="1"/>
    <cellStyle name="Berechnung 2 19" xfId="44638" hidden="1"/>
    <cellStyle name="Berechnung 2 19" xfId="45267" hidden="1"/>
    <cellStyle name="Berechnung 2 19" xfId="45499" hidden="1"/>
    <cellStyle name="Berechnung 2 19" xfId="45582" hidden="1"/>
    <cellStyle name="Berechnung 2 19" xfId="45920" hidden="1"/>
    <cellStyle name="Berechnung 2 19" xfId="46246" hidden="1"/>
    <cellStyle name="Berechnung 2 19" xfId="46358" hidden="1"/>
    <cellStyle name="Berechnung 2 19" xfId="46234" hidden="1"/>
    <cellStyle name="Berechnung 2 19" xfId="46863" hidden="1"/>
    <cellStyle name="Berechnung 2 19" xfId="47095" hidden="1"/>
    <cellStyle name="Berechnung 2 19" xfId="47178" hidden="1"/>
    <cellStyle name="Berechnung 2 19" xfId="46005" hidden="1"/>
    <cellStyle name="Berechnung 2 19" xfId="47688" hidden="1"/>
    <cellStyle name="Berechnung 2 19" xfId="47800" hidden="1"/>
    <cellStyle name="Berechnung 2 19" xfId="47676" hidden="1"/>
    <cellStyle name="Berechnung 2 19" xfId="48305" hidden="1"/>
    <cellStyle name="Berechnung 2 19" xfId="48537" hidden="1"/>
    <cellStyle name="Berechnung 2 19" xfId="48620" hidden="1"/>
    <cellStyle name="Berechnung 2 19" xfId="48956" hidden="1"/>
    <cellStyle name="Berechnung 2 19" xfId="49207" hidden="1"/>
    <cellStyle name="Berechnung 2 19" xfId="49319" hidden="1"/>
    <cellStyle name="Berechnung 2 19" xfId="49195" hidden="1"/>
    <cellStyle name="Berechnung 2 19" xfId="49824" hidden="1"/>
    <cellStyle name="Berechnung 2 19" xfId="50056" hidden="1"/>
    <cellStyle name="Berechnung 2 19" xfId="50139" hidden="1"/>
    <cellStyle name="Berechnung 2 19" xfId="50475" hidden="1"/>
    <cellStyle name="Berechnung 2 19" xfId="50717" hidden="1"/>
    <cellStyle name="Berechnung 2 19" xfId="51115" hidden="1"/>
    <cellStyle name="Berechnung 2 19" xfId="51198" hidden="1"/>
    <cellStyle name="Berechnung 2 19" xfId="50853" hidden="1"/>
    <cellStyle name="Berechnung 2 19" xfId="51733" hidden="1"/>
    <cellStyle name="Berechnung 2 19" xfId="51845" hidden="1"/>
    <cellStyle name="Berechnung 2 19" xfId="51721" hidden="1"/>
    <cellStyle name="Berechnung 2 19" xfId="52357" hidden="1"/>
    <cellStyle name="Berechnung 2 19" xfId="52589" hidden="1"/>
    <cellStyle name="Berechnung 2 19" xfId="52672" hidden="1"/>
    <cellStyle name="Berechnung 2 19" xfId="50885" hidden="1"/>
    <cellStyle name="Berechnung 2 19" xfId="53185" hidden="1"/>
    <cellStyle name="Berechnung 2 19" xfId="53297" hidden="1"/>
    <cellStyle name="Berechnung 2 19" xfId="53173" hidden="1"/>
    <cellStyle name="Berechnung 2 19" xfId="53807" hidden="1"/>
    <cellStyle name="Berechnung 2 19" xfId="54039" hidden="1"/>
    <cellStyle name="Berechnung 2 19" xfId="54122" hidden="1"/>
    <cellStyle name="Berechnung 2 19" xfId="50683" hidden="1"/>
    <cellStyle name="Berechnung 2 19" xfId="54632" hidden="1"/>
    <cellStyle name="Berechnung 2 19" xfId="54744" hidden="1"/>
    <cellStyle name="Berechnung 2 19" xfId="54620" hidden="1"/>
    <cellStyle name="Berechnung 2 19" xfId="55249" hidden="1"/>
    <cellStyle name="Berechnung 2 19" xfId="55481" hidden="1"/>
    <cellStyle name="Berechnung 2 19" xfId="55564" hidden="1"/>
    <cellStyle name="Berechnung 2 19" xfId="55902" hidden="1"/>
    <cellStyle name="Berechnung 2 19" xfId="56228" hidden="1"/>
    <cellStyle name="Berechnung 2 19" xfId="56340" hidden="1"/>
    <cellStyle name="Berechnung 2 19" xfId="56216" hidden="1"/>
    <cellStyle name="Berechnung 2 19" xfId="56845" hidden="1"/>
    <cellStyle name="Berechnung 2 19" xfId="57077" hidden="1"/>
    <cellStyle name="Berechnung 2 19" xfId="57160" hidden="1"/>
    <cellStyle name="Berechnung 2 19" xfId="55987" hidden="1"/>
    <cellStyle name="Berechnung 2 19" xfId="57670" hidden="1"/>
    <cellStyle name="Berechnung 2 19" xfId="57782" hidden="1"/>
    <cellStyle name="Berechnung 2 19" xfId="57658" hidden="1"/>
    <cellStyle name="Berechnung 2 19" xfId="58287" hidden="1"/>
    <cellStyle name="Berechnung 2 19" xfId="58519" hidden="1"/>
    <cellStyle name="Berechnung 2 19" xfId="58602" hidden="1"/>
    <cellStyle name="Berechnung 2 2" xfId="157"/>
    <cellStyle name="Berechnung 2 20" xfId="158" hidden="1"/>
    <cellStyle name="Berechnung 2 20" xfId="764" hidden="1"/>
    <cellStyle name="Berechnung 2 20" xfId="874" hidden="1"/>
    <cellStyle name="Berechnung 2 20" xfId="753" hidden="1"/>
    <cellStyle name="Berechnung 2 20" xfId="1381" hidden="1"/>
    <cellStyle name="Berechnung 2 20" xfId="1613" hidden="1"/>
    <cellStyle name="Berechnung 2 20" xfId="1694" hidden="1"/>
    <cellStyle name="Berechnung 2 20" xfId="2081" hidden="1"/>
    <cellStyle name="Berechnung 2 20" xfId="2634" hidden="1"/>
    <cellStyle name="Berechnung 2 20" xfId="2744" hidden="1"/>
    <cellStyle name="Berechnung 2 20" xfId="2623" hidden="1"/>
    <cellStyle name="Berechnung 2 20" xfId="3251" hidden="1"/>
    <cellStyle name="Berechnung 2 20" xfId="3483" hidden="1"/>
    <cellStyle name="Berechnung 2 20" xfId="3564" hidden="1"/>
    <cellStyle name="Berechnung 2 20" xfId="2243" hidden="1"/>
    <cellStyle name="Berechnung 2 20" xfId="4140" hidden="1"/>
    <cellStyle name="Berechnung 2 20" xfId="4250" hidden="1"/>
    <cellStyle name="Berechnung 2 20" xfId="4129" hidden="1"/>
    <cellStyle name="Berechnung 2 20" xfId="4757" hidden="1"/>
    <cellStyle name="Berechnung 2 20" xfId="4989" hidden="1"/>
    <cellStyle name="Berechnung 2 20" xfId="5070" hidden="1"/>
    <cellStyle name="Berechnung 2 20" xfId="2064" hidden="1"/>
    <cellStyle name="Berechnung 2 20" xfId="5644" hidden="1"/>
    <cellStyle name="Berechnung 2 20" xfId="5754" hidden="1"/>
    <cellStyle name="Berechnung 2 20" xfId="5633" hidden="1"/>
    <cellStyle name="Berechnung 2 20" xfId="6261" hidden="1"/>
    <cellStyle name="Berechnung 2 20" xfId="6493" hidden="1"/>
    <cellStyle name="Berechnung 2 20" xfId="6574" hidden="1"/>
    <cellStyle name="Berechnung 2 20" xfId="2370" hidden="1"/>
    <cellStyle name="Berechnung 2 20" xfId="7142" hidden="1"/>
    <cellStyle name="Berechnung 2 20" xfId="7252" hidden="1"/>
    <cellStyle name="Berechnung 2 20" xfId="7131" hidden="1"/>
    <cellStyle name="Berechnung 2 20" xfId="7759" hidden="1"/>
    <cellStyle name="Berechnung 2 20" xfId="7991" hidden="1"/>
    <cellStyle name="Berechnung 2 20" xfId="8072" hidden="1"/>
    <cellStyle name="Berechnung 2 20" xfId="2545" hidden="1"/>
    <cellStyle name="Berechnung 2 20" xfId="8635" hidden="1"/>
    <cellStyle name="Berechnung 2 20" xfId="8745" hidden="1"/>
    <cellStyle name="Berechnung 2 20" xfId="8624" hidden="1"/>
    <cellStyle name="Berechnung 2 20" xfId="9252" hidden="1"/>
    <cellStyle name="Berechnung 2 20" xfId="9484" hidden="1"/>
    <cellStyle name="Berechnung 2 20" xfId="9565" hidden="1"/>
    <cellStyle name="Berechnung 2 20" xfId="4051" hidden="1"/>
    <cellStyle name="Berechnung 2 20" xfId="10121" hidden="1"/>
    <cellStyle name="Berechnung 2 20" xfId="10231" hidden="1"/>
    <cellStyle name="Berechnung 2 20" xfId="10110" hidden="1"/>
    <cellStyle name="Berechnung 2 20" xfId="10738" hidden="1"/>
    <cellStyle name="Berechnung 2 20" xfId="10970" hidden="1"/>
    <cellStyle name="Berechnung 2 20" xfId="11051" hidden="1"/>
    <cellStyle name="Berechnung 2 20" xfId="5556" hidden="1"/>
    <cellStyle name="Berechnung 2 20" xfId="11601" hidden="1"/>
    <cellStyle name="Berechnung 2 20" xfId="11711" hidden="1"/>
    <cellStyle name="Berechnung 2 20" xfId="11590" hidden="1"/>
    <cellStyle name="Berechnung 2 20" xfId="12218" hidden="1"/>
    <cellStyle name="Berechnung 2 20" xfId="12450" hidden="1"/>
    <cellStyle name="Berechnung 2 20" xfId="12531" hidden="1"/>
    <cellStyle name="Berechnung 2 20" xfId="7058" hidden="1"/>
    <cellStyle name="Berechnung 2 20" xfId="13072" hidden="1"/>
    <cellStyle name="Berechnung 2 20" xfId="13182" hidden="1"/>
    <cellStyle name="Berechnung 2 20" xfId="13061" hidden="1"/>
    <cellStyle name="Berechnung 2 20" xfId="13689" hidden="1"/>
    <cellStyle name="Berechnung 2 20" xfId="13921" hidden="1"/>
    <cellStyle name="Berechnung 2 20" xfId="14002" hidden="1"/>
    <cellStyle name="Berechnung 2 20" xfId="8553" hidden="1"/>
    <cellStyle name="Berechnung 2 20" xfId="14534" hidden="1"/>
    <cellStyle name="Berechnung 2 20" xfId="14644" hidden="1"/>
    <cellStyle name="Berechnung 2 20" xfId="14523" hidden="1"/>
    <cellStyle name="Berechnung 2 20" xfId="15151" hidden="1"/>
    <cellStyle name="Berechnung 2 20" xfId="15383" hidden="1"/>
    <cellStyle name="Berechnung 2 20" xfId="15464" hidden="1"/>
    <cellStyle name="Berechnung 2 20" xfId="10044" hidden="1"/>
    <cellStyle name="Berechnung 2 20" xfId="15990" hidden="1"/>
    <cellStyle name="Berechnung 2 20" xfId="16100" hidden="1"/>
    <cellStyle name="Berechnung 2 20" xfId="15979" hidden="1"/>
    <cellStyle name="Berechnung 2 20" xfId="16607" hidden="1"/>
    <cellStyle name="Berechnung 2 20" xfId="16839" hidden="1"/>
    <cellStyle name="Berechnung 2 20" xfId="16920" hidden="1"/>
    <cellStyle name="Berechnung 2 20" xfId="11527" hidden="1"/>
    <cellStyle name="Berechnung 2 20" xfId="17432" hidden="1"/>
    <cellStyle name="Berechnung 2 20" xfId="17542" hidden="1"/>
    <cellStyle name="Berechnung 2 20" xfId="17421" hidden="1"/>
    <cellStyle name="Berechnung 2 20" xfId="18049" hidden="1"/>
    <cellStyle name="Berechnung 2 20" xfId="18281" hidden="1"/>
    <cellStyle name="Berechnung 2 20" xfId="18362" hidden="1"/>
    <cellStyle name="Berechnung 2 20" xfId="18906" hidden="1"/>
    <cellStyle name="Berechnung 2 20" xfId="19239" hidden="1"/>
    <cellStyle name="Berechnung 2 20" xfId="19349" hidden="1"/>
    <cellStyle name="Berechnung 2 20" xfId="19228" hidden="1"/>
    <cellStyle name="Berechnung 2 20" xfId="19856" hidden="1"/>
    <cellStyle name="Berechnung 2 20" xfId="20088" hidden="1"/>
    <cellStyle name="Berechnung 2 20" xfId="20169" hidden="1"/>
    <cellStyle name="Berechnung 2 20" xfId="20507" hidden="1"/>
    <cellStyle name="Berechnung 2 20" xfId="20749" hidden="1"/>
    <cellStyle name="Berechnung 2 20" xfId="21147" hidden="1"/>
    <cellStyle name="Berechnung 2 20" xfId="21228" hidden="1"/>
    <cellStyle name="Berechnung 2 20" xfId="20882" hidden="1"/>
    <cellStyle name="Berechnung 2 20" xfId="21765" hidden="1"/>
    <cellStyle name="Berechnung 2 20" xfId="21875" hidden="1"/>
    <cellStyle name="Berechnung 2 20" xfId="21754" hidden="1"/>
    <cellStyle name="Berechnung 2 20" xfId="22389" hidden="1"/>
    <cellStyle name="Berechnung 2 20" xfId="22621" hidden="1"/>
    <cellStyle name="Berechnung 2 20" xfId="22702" hidden="1"/>
    <cellStyle name="Berechnung 2 20" xfId="20738" hidden="1"/>
    <cellStyle name="Berechnung 2 20" xfId="23218" hidden="1"/>
    <cellStyle name="Berechnung 2 20" xfId="23328" hidden="1"/>
    <cellStyle name="Berechnung 2 20" xfId="23207" hidden="1"/>
    <cellStyle name="Berechnung 2 20" xfId="23840" hidden="1"/>
    <cellStyle name="Berechnung 2 20" xfId="24072" hidden="1"/>
    <cellStyle name="Berechnung 2 20" xfId="24153" hidden="1"/>
    <cellStyle name="Berechnung 2 20" xfId="20904" hidden="1"/>
    <cellStyle name="Berechnung 2 20" xfId="24665" hidden="1"/>
    <cellStyle name="Berechnung 2 20" xfId="24775" hidden="1"/>
    <cellStyle name="Berechnung 2 20" xfId="24654" hidden="1"/>
    <cellStyle name="Berechnung 2 20" xfId="25282" hidden="1"/>
    <cellStyle name="Berechnung 2 20" xfId="25514" hidden="1"/>
    <cellStyle name="Berechnung 2 20" xfId="25595" hidden="1"/>
    <cellStyle name="Berechnung 2 20" xfId="25935" hidden="1"/>
    <cellStyle name="Berechnung 2 20" xfId="26261" hidden="1"/>
    <cellStyle name="Berechnung 2 20" xfId="26371" hidden="1"/>
    <cellStyle name="Berechnung 2 20" xfId="26250" hidden="1"/>
    <cellStyle name="Berechnung 2 20" xfId="26878" hidden="1"/>
    <cellStyle name="Berechnung 2 20" xfId="27110" hidden="1"/>
    <cellStyle name="Berechnung 2 20" xfId="27191" hidden="1"/>
    <cellStyle name="Berechnung 2 20" xfId="26020" hidden="1"/>
    <cellStyle name="Berechnung 2 20" xfId="27703" hidden="1"/>
    <cellStyle name="Berechnung 2 20" xfId="27813" hidden="1"/>
    <cellStyle name="Berechnung 2 20" xfId="27692" hidden="1"/>
    <cellStyle name="Berechnung 2 20" xfId="28320" hidden="1"/>
    <cellStyle name="Berechnung 2 20" xfId="28552" hidden="1"/>
    <cellStyle name="Berechnung 2 20" xfId="28633" hidden="1"/>
    <cellStyle name="Berechnung 2 20" xfId="28972" hidden="1"/>
    <cellStyle name="Berechnung 2 20" xfId="29223" hidden="1"/>
    <cellStyle name="Berechnung 2 20" xfId="29333" hidden="1"/>
    <cellStyle name="Berechnung 2 20" xfId="29212" hidden="1"/>
    <cellStyle name="Berechnung 2 20" xfId="29840" hidden="1"/>
    <cellStyle name="Berechnung 2 20" xfId="30072" hidden="1"/>
    <cellStyle name="Berechnung 2 20" xfId="30153" hidden="1"/>
    <cellStyle name="Berechnung 2 20" xfId="30491" hidden="1"/>
    <cellStyle name="Berechnung 2 20" xfId="30733" hidden="1"/>
    <cellStyle name="Berechnung 2 20" xfId="31131" hidden="1"/>
    <cellStyle name="Berechnung 2 20" xfId="31212" hidden="1"/>
    <cellStyle name="Berechnung 2 20" xfId="30866" hidden="1"/>
    <cellStyle name="Berechnung 2 20" xfId="31749" hidden="1"/>
    <cellStyle name="Berechnung 2 20" xfId="31859" hidden="1"/>
    <cellStyle name="Berechnung 2 20" xfId="31738" hidden="1"/>
    <cellStyle name="Berechnung 2 20" xfId="32373" hidden="1"/>
    <cellStyle name="Berechnung 2 20" xfId="32605" hidden="1"/>
    <cellStyle name="Berechnung 2 20" xfId="32686" hidden="1"/>
    <cellStyle name="Berechnung 2 20" xfId="30722" hidden="1"/>
    <cellStyle name="Berechnung 2 20" xfId="33201" hidden="1"/>
    <cellStyle name="Berechnung 2 20" xfId="33311" hidden="1"/>
    <cellStyle name="Berechnung 2 20" xfId="33190" hidden="1"/>
    <cellStyle name="Berechnung 2 20" xfId="33823" hidden="1"/>
    <cellStyle name="Berechnung 2 20" xfId="34055" hidden="1"/>
    <cellStyle name="Berechnung 2 20" xfId="34136" hidden="1"/>
    <cellStyle name="Berechnung 2 20" xfId="30888" hidden="1"/>
    <cellStyle name="Berechnung 2 20" xfId="34648" hidden="1"/>
    <cellStyle name="Berechnung 2 20" xfId="34758" hidden="1"/>
    <cellStyle name="Berechnung 2 20" xfId="34637" hidden="1"/>
    <cellStyle name="Berechnung 2 20" xfId="35265" hidden="1"/>
    <cellStyle name="Berechnung 2 20" xfId="35497" hidden="1"/>
    <cellStyle name="Berechnung 2 20" xfId="35578" hidden="1"/>
    <cellStyle name="Berechnung 2 20" xfId="35918" hidden="1"/>
    <cellStyle name="Berechnung 2 20" xfId="36244" hidden="1"/>
    <cellStyle name="Berechnung 2 20" xfId="36354" hidden="1"/>
    <cellStyle name="Berechnung 2 20" xfId="36233" hidden="1"/>
    <cellStyle name="Berechnung 2 20" xfId="36861" hidden="1"/>
    <cellStyle name="Berechnung 2 20" xfId="37093" hidden="1"/>
    <cellStyle name="Berechnung 2 20" xfId="37174" hidden="1"/>
    <cellStyle name="Berechnung 2 20" xfId="36003" hidden="1"/>
    <cellStyle name="Berechnung 2 20" xfId="37686" hidden="1"/>
    <cellStyle name="Berechnung 2 20" xfId="37796" hidden="1"/>
    <cellStyle name="Berechnung 2 20" xfId="37675" hidden="1"/>
    <cellStyle name="Berechnung 2 20" xfId="38303" hidden="1"/>
    <cellStyle name="Berechnung 2 20" xfId="38535" hidden="1"/>
    <cellStyle name="Berechnung 2 20" xfId="38616" hidden="1"/>
    <cellStyle name="Berechnung 2 20" xfId="38958" hidden="1"/>
    <cellStyle name="Berechnung 2 20" xfId="39226" hidden="1"/>
    <cellStyle name="Berechnung 2 20" xfId="39336" hidden="1"/>
    <cellStyle name="Berechnung 2 20" xfId="39215" hidden="1"/>
    <cellStyle name="Berechnung 2 20" xfId="39843" hidden="1"/>
    <cellStyle name="Berechnung 2 20" xfId="40075" hidden="1"/>
    <cellStyle name="Berechnung 2 20" xfId="40156" hidden="1"/>
    <cellStyle name="Berechnung 2 20" xfId="40494" hidden="1"/>
    <cellStyle name="Berechnung 2 20" xfId="40736" hidden="1"/>
    <cellStyle name="Berechnung 2 20" xfId="41134" hidden="1"/>
    <cellStyle name="Berechnung 2 20" xfId="41215" hidden="1"/>
    <cellStyle name="Berechnung 2 20" xfId="40869" hidden="1"/>
    <cellStyle name="Berechnung 2 20" xfId="41752" hidden="1"/>
    <cellStyle name="Berechnung 2 20" xfId="41862" hidden="1"/>
    <cellStyle name="Berechnung 2 20" xfId="41741" hidden="1"/>
    <cellStyle name="Berechnung 2 20" xfId="42376" hidden="1"/>
    <cellStyle name="Berechnung 2 20" xfId="42608" hidden="1"/>
    <cellStyle name="Berechnung 2 20" xfId="42689" hidden="1"/>
    <cellStyle name="Berechnung 2 20" xfId="40725" hidden="1"/>
    <cellStyle name="Berechnung 2 20" xfId="43204" hidden="1"/>
    <cellStyle name="Berechnung 2 20" xfId="43314" hidden="1"/>
    <cellStyle name="Berechnung 2 20" xfId="43193" hidden="1"/>
    <cellStyle name="Berechnung 2 20" xfId="43826" hidden="1"/>
    <cellStyle name="Berechnung 2 20" xfId="44058" hidden="1"/>
    <cellStyle name="Berechnung 2 20" xfId="44139" hidden="1"/>
    <cellStyle name="Berechnung 2 20" xfId="40891" hidden="1"/>
    <cellStyle name="Berechnung 2 20" xfId="44651" hidden="1"/>
    <cellStyle name="Berechnung 2 20" xfId="44761" hidden="1"/>
    <cellStyle name="Berechnung 2 20" xfId="44640" hidden="1"/>
    <cellStyle name="Berechnung 2 20" xfId="45268" hidden="1"/>
    <cellStyle name="Berechnung 2 20" xfId="45500" hidden="1"/>
    <cellStyle name="Berechnung 2 20" xfId="45581" hidden="1"/>
    <cellStyle name="Berechnung 2 20" xfId="45921" hidden="1"/>
    <cellStyle name="Berechnung 2 20" xfId="46247" hidden="1"/>
    <cellStyle name="Berechnung 2 20" xfId="46357" hidden="1"/>
    <cellStyle name="Berechnung 2 20" xfId="46236" hidden="1"/>
    <cellStyle name="Berechnung 2 20" xfId="46864" hidden="1"/>
    <cellStyle name="Berechnung 2 20" xfId="47096" hidden="1"/>
    <cellStyle name="Berechnung 2 20" xfId="47177" hidden="1"/>
    <cellStyle name="Berechnung 2 20" xfId="46006" hidden="1"/>
    <cellStyle name="Berechnung 2 20" xfId="47689" hidden="1"/>
    <cellStyle name="Berechnung 2 20" xfId="47799" hidden="1"/>
    <cellStyle name="Berechnung 2 20" xfId="47678" hidden="1"/>
    <cellStyle name="Berechnung 2 20" xfId="48306" hidden="1"/>
    <cellStyle name="Berechnung 2 20" xfId="48538" hidden="1"/>
    <cellStyle name="Berechnung 2 20" xfId="48619" hidden="1"/>
    <cellStyle name="Berechnung 2 20" xfId="48957" hidden="1"/>
    <cellStyle name="Berechnung 2 20" xfId="49208" hidden="1"/>
    <cellStyle name="Berechnung 2 20" xfId="49318" hidden="1"/>
    <cellStyle name="Berechnung 2 20" xfId="49197" hidden="1"/>
    <cellStyle name="Berechnung 2 20" xfId="49825" hidden="1"/>
    <cellStyle name="Berechnung 2 20" xfId="50057" hidden="1"/>
    <cellStyle name="Berechnung 2 20" xfId="50138" hidden="1"/>
    <cellStyle name="Berechnung 2 20" xfId="50476" hidden="1"/>
    <cellStyle name="Berechnung 2 20" xfId="50718" hidden="1"/>
    <cellStyle name="Berechnung 2 20" xfId="51116" hidden="1"/>
    <cellStyle name="Berechnung 2 20" xfId="51197" hidden="1"/>
    <cellStyle name="Berechnung 2 20" xfId="50851" hidden="1"/>
    <cellStyle name="Berechnung 2 20" xfId="51734" hidden="1"/>
    <cellStyle name="Berechnung 2 20" xfId="51844" hidden="1"/>
    <cellStyle name="Berechnung 2 20" xfId="51723" hidden="1"/>
    <cellStyle name="Berechnung 2 20" xfId="52358" hidden="1"/>
    <cellStyle name="Berechnung 2 20" xfId="52590" hidden="1"/>
    <cellStyle name="Berechnung 2 20" xfId="52671" hidden="1"/>
    <cellStyle name="Berechnung 2 20" xfId="50707" hidden="1"/>
    <cellStyle name="Berechnung 2 20" xfId="53186" hidden="1"/>
    <cellStyle name="Berechnung 2 20" xfId="53296" hidden="1"/>
    <cellStyle name="Berechnung 2 20" xfId="53175" hidden="1"/>
    <cellStyle name="Berechnung 2 20" xfId="53808" hidden="1"/>
    <cellStyle name="Berechnung 2 20" xfId="54040" hidden="1"/>
    <cellStyle name="Berechnung 2 20" xfId="54121" hidden="1"/>
    <cellStyle name="Berechnung 2 20" xfId="50873" hidden="1"/>
    <cellStyle name="Berechnung 2 20" xfId="54633" hidden="1"/>
    <cellStyle name="Berechnung 2 20" xfId="54743" hidden="1"/>
    <cellStyle name="Berechnung 2 20" xfId="54622" hidden="1"/>
    <cellStyle name="Berechnung 2 20" xfId="55250" hidden="1"/>
    <cellStyle name="Berechnung 2 20" xfId="55482" hidden="1"/>
    <cellStyle name="Berechnung 2 20" xfId="55563" hidden="1"/>
    <cellStyle name="Berechnung 2 20" xfId="55903" hidden="1"/>
    <cellStyle name="Berechnung 2 20" xfId="56229" hidden="1"/>
    <cellStyle name="Berechnung 2 20" xfId="56339" hidden="1"/>
    <cellStyle name="Berechnung 2 20" xfId="56218" hidden="1"/>
    <cellStyle name="Berechnung 2 20" xfId="56846" hidden="1"/>
    <cellStyle name="Berechnung 2 20" xfId="57078" hidden="1"/>
    <cellStyle name="Berechnung 2 20" xfId="57159" hidden="1"/>
    <cellStyle name="Berechnung 2 20" xfId="55988" hidden="1"/>
    <cellStyle name="Berechnung 2 20" xfId="57671" hidden="1"/>
    <cellStyle name="Berechnung 2 20" xfId="57781" hidden="1"/>
    <cellStyle name="Berechnung 2 20" xfId="57660" hidden="1"/>
    <cellStyle name="Berechnung 2 20" xfId="58288" hidden="1"/>
    <cellStyle name="Berechnung 2 20" xfId="58520" hidden="1"/>
    <cellStyle name="Berechnung 2 20" xfId="58601" hidden="1"/>
    <cellStyle name="Berechnung 2 21" xfId="159"/>
    <cellStyle name="Berechnung 2 22" xfId="160" hidden="1"/>
    <cellStyle name="Berechnung 2 22" xfId="18907" hidden="1"/>
    <cellStyle name="Berechnung 2 22" xfId="38959" hidden="1"/>
    <cellStyle name="Berechnung 2 3" xfId="161" hidden="1"/>
    <cellStyle name="Berechnung 2 3" xfId="18908" hidden="1"/>
    <cellStyle name="Berechnung 2 3" xfId="38960"/>
    <cellStyle name="Berechnung 2 4" xfId="162" hidden="1"/>
    <cellStyle name="Berechnung 2 4" xfId="18909"/>
    <cellStyle name="Berechnung 2 5" xfId="163"/>
    <cellStyle name="Berechnung 2 6" xfId="164" hidden="1"/>
    <cellStyle name="Berechnung 2 6" xfId="18910"/>
    <cellStyle name="Berechnung 2 7" xfId="165" hidden="1"/>
    <cellStyle name="Berechnung 2 7" xfId="18911"/>
    <cellStyle name="Berechnung 2 8" xfId="166" hidden="1"/>
    <cellStyle name="Berechnung 2 8" xfId="18912"/>
    <cellStyle name="Berechnung 2 9" xfId="167" hidden="1"/>
    <cellStyle name="Berechnung 2 9" xfId="18913"/>
    <cellStyle name="Berechnung 3" xfId="18680" hidden="1"/>
    <cellStyle name="Berechnung 3" xfId="18728"/>
    <cellStyle name="Berechnung 4" xfId="168" hidden="1"/>
    <cellStyle name="Berechnung 4" xfId="18794" hidden="1"/>
    <cellStyle name="Berechnung 4" xfId="18790" hidden="1"/>
    <cellStyle name="Berechnung 4" xfId="18805" hidden="1"/>
    <cellStyle name="Berechnung 4" xfId="18815" hidden="1"/>
    <cellStyle name="Berechnung 4" xfId="18809" hidden="1"/>
    <cellStyle name="Berechnung 4" xfId="18914" hidden="1"/>
    <cellStyle name="Berechnung 4" xfId="18695" hidden="1"/>
    <cellStyle name="Berechnung 4" xfId="19181" hidden="1"/>
    <cellStyle name="Berechnung 4" xfId="18870" hidden="1"/>
    <cellStyle name="Berechnung 4" xfId="18872" hidden="1"/>
    <cellStyle name="Berechnung 4" xfId="38961"/>
    <cellStyle name="Berechnung 5" xfId="18831"/>
    <cellStyle name="Calcul" xfId="18729"/>
    <cellStyle name="Calculation 2" xfId="474"/>
    <cellStyle name="Cellule liée" xfId="18730"/>
    <cellStyle name="Comma 2" xfId="169"/>
    <cellStyle name="Comma 2 2" xfId="170"/>
    <cellStyle name="Comma 2 3" xfId="171"/>
    <cellStyle name="Commentaire" xfId="18731"/>
    <cellStyle name="Commentaire 2" xfId="172"/>
    <cellStyle name="Commentaire 2 2" xfId="173"/>
    <cellStyle name="Commentaire 2 3" xfId="174"/>
    <cellStyle name="Eingabe" xfId="10" builtinId="20" customBuiltin="1"/>
    <cellStyle name="Eingabe 2" xfId="71"/>
    <cellStyle name="Eingabe 2 10" xfId="175" hidden="1"/>
    <cellStyle name="Eingabe 2 10" xfId="541" hidden="1"/>
    <cellStyle name="Eingabe 2 10" xfId="576" hidden="1"/>
    <cellStyle name="Eingabe 2 10" xfId="604" hidden="1"/>
    <cellStyle name="Eingabe 2 10" xfId="639" hidden="1"/>
    <cellStyle name="Eingabe 2 10" xfId="775" hidden="1"/>
    <cellStyle name="Eingabe 2 10" xfId="949" hidden="1"/>
    <cellStyle name="Eingabe 2 10" xfId="984" hidden="1"/>
    <cellStyle name="Eingabe 2 10" xfId="1012" hidden="1"/>
    <cellStyle name="Eingabe 2 10" xfId="1047" hidden="1"/>
    <cellStyle name="Eingabe 2 10" xfId="873" hidden="1"/>
    <cellStyle name="Eingabe 2 10" xfId="1096" hidden="1"/>
    <cellStyle name="Eingabe 2 10" xfId="1131" hidden="1"/>
    <cellStyle name="Eingabe 2 10" xfId="1159" hidden="1"/>
    <cellStyle name="Eingabe 2 10" xfId="1194" hidden="1"/>
    <cellStyle name="Eingabe 2 10" xfId="765" hidden="1"/>
    <cellStyle name="Eingabe 2 10" xfId="1237" hidden="1"/>
    <cellStyle name="Eingabe 2 10" xfId="1272" hidden="1"/>
    <cellStyle name="Eingabe 2 10" xfId="1300" hidden="1"/>
    <cellStyle name="Eingabe 2 10" xfId="1335" hidden="1"/>
    <cellStyle name="Eingabe 2 10" xfId="1382" hidden="1"/>
    <cellStyle name="Eingabe 2 10" xfId="1454" hidden="1"/>
    <cellStyle name="Eingabe 2 10" xfId="1489" hidden="1"/>
    <cellStyle name="Eingabe 2 10" xfId="1517" hidden="1"/>
    <cellStyle name="Eingabe 2 10" xfId="1552" hidden="1"/>
    <cellStyle name="Eingabe 2 10" xfId="1614" hidden="1"/>
    <cellStyle name="Eingabe 2 10" xfId="1746" hidden="1"/>
    <cellStyle name="Eingabe 2 10" xfId="1781" hidden="1"/>
    <cellStyle name="Eingabe 2 10" xfId="1809" hidden="1"/>
    <cellStyle name="Eingabe 2 10" xfId="1844" hidden="1"/>
    <cellStyle name="Eingabe 2 10" xfId="1693" hidden="1"/>
    <cellStyle name="Eingabe 2 10" xfId="1888" hidden="1"/>
    <cellStyle name="Eingabe 2 10" xfId="1923" hidden="1"/>
    <cellStyle name="Eingabe 2 10" xfId="1951" hidden="1"/>
    <cellStyle name="Eingabe 2 10" xfId="1986" hidden="1"/>
    <cellStyle name="Eingabe 2 10" xfId="2098" hidden="1"/>
    <cellStyle name="Eingabe 2 10" xfId="2419" hidden="1"/>
    <cellStyle name="Eingabe 2 10" xfId="2454" hidden="1"/>
    <cellStyle name="Eingabe 2 10" xfId="2482" hidden="1"/>
    <cellStyle name="Eingabe 2 10" xfId="2517" hidden="1"/>
    <cellStyle name="Eingabe 2 10" xfId="2645" hidden="1"/>
    <cellStyle name="Eingabe 2 10" xfId="2819" hidden="1"/>
    <cellStyle name="Eingabe 2 10" xfId="2854" hidden="1"/>
    <cellStyle name="Eingabe 2 10" xfId="2882" hidden="1"/>
    <cellStyle name="Eingabe 2 10" xfId="2917" hidden="1"/>
    <cellStyle name="Eingabe 2 10" xfId="2743" hidden="1"/>
    <cellStyle name="Eingabe 2 10" xfId="2966" hidden="1"/>
    <cellStyle name="Eingabe 2 10" xfId="3001" hidden="1"/>
    <cellStyle name="Eingabe 2 10" xfId="3029" hidden="1"/>
    <cellStyle name="Eingabe 2 10" xfId="3064" hidden="1"/>
    <cellStyle name="Eingabe 2 10" xfId="2635" hidden="1"/>
    <cellStyle name="Eingabe 2 10" xfId="3107" hidden="1"/>
    <cellStyle name="Eingabe 2 10" xfId="3142" hidden="1"/>
    <cellStyle name="Eingabe 2 10" xfId="3170" hidden="1"/>
    <cellStyle name="Eingabe 2 10" xfId="3205" hidden="1"/>
    <cellStyle name="Eingabe 2 10" xfId="3252" hidden="1"/>
    <cellStyle name="Eingabe 2 10" xfId="3324" hidden="1"/>
    <cellStyle name="Eingabe 2 10" xfId="3359" hidden="1"/>
    <cellStyle name="Eingabe 2 10" xfId="3387" hidden="1"/>
    <cellStyle name="Eingabe 2 10" xfId="3422" hidden="1"/>
    <cellStyle name="Eingabe 2 10" xfId="3484" hidden="1"/>
    <cellStyle name="Eingabe 2 10" xfId="3616" hidden="1"/>
    <cellStyle name="Eingabe 2 10" xfId="3651" hidden="1"/>
    <cellStyle name="Eingabe 2 10" xfId="3679" hidden="1"/>
    <cellStyle name="Eingabe 2 10" xfId="3714" hidden="1"/>
    <cellStyle name="Eingabe 2 10" xfId="3563" hidden="1"/>
    <cellStyle name="Eingabe 2 10" xfId="3758" hidden="1"/>
    <cellStyle name="Eingabe 2 10" xfId="3793" hidden="1"/>
    <cellStyle name="Eingabe 2 10" xfId="3821" hidden="1"/>
    <cellStyle name="Eingabe 2 10" xfId="3856" hidden="1"/>
    <cellStyle name="Eingabe 2 10" xfId="2229" hidden="1"/>
    <cellStyle name="Eingabe 2 10" xfId="3925" hidden="1"/>
    <cellStyle name="Eingabe 2 10" xfId="3960" hidden="1"/>
    <cellStyle name="Eingabe 2 10" xfId="3988" hidden="1"/>
    <cellStyle name="Eingabe 2 10" xfId="4023" hidden="1"/>
    <cellStyle name="Eingabe 2 10" xfId="4151" hidden="1"/>
    <cellStyle name="Eingabe 2 10" xfId="4325" hidden="1"/>
    <cellStyle name="Eingabe 2 10" xfId="4360" hidden="1"/>
    <cellStyle name="Eingabe 2 10" xfId="4388" hidden="1"/>
    <cellStyle name="Eingabe 2 10" xfId="4423" hidden="1"/>
    <cellStyle name="Eingabe 2 10" xfId="4249" hidden="1"/>
    <cellStyle name="Eingabe 2 10" xfId="4472" hidden="1"/>
    <cellStyle name="Eingabe 2 10" xfId="4507" hidden="1"/>
    <cellStyle name="Eingabe 2 10" xfId="4535" hidden="1"/>
    <cellStyle name="Eingabe 2 10" xfId="4570" hidden="1"/>
    <cellStyle name="Eingabe 2 10" xfId="4141" hidden="1"/>
    <cellStyle name="Eingabe 2 10" xfId="4613" hidden="1"/>
    <cellStyle name="Eingabe 2 10" xfId="4648" hidden="1"/>
    <cellStyle name="Eingabe 2 10" xfId="4676" hidden="1"/>
    <cellStyle name="Eingabe 2 10" xfId="4711" hidden="1"/>
    <cellStyle name="Eingabe 2 10" xfId="4758" hidden="1"/>
    <cellStyle name="Eingabe 2 10" xfId="4830" hidden="1"/>
    <cellStyle name="Eingabe 2 10" xfId="4865" hidden="1"/>
    <cellStyle name="Eingabe 2 10" xfId="4893" hidden="1"/>
    <cellStyle name="Eingabe 2 10" xfId="4928" hidden="1"/>
    <cellStyle name="Eingabe 2 10" xfId="4990" hidden="1"/>
    <cellStyle name="Eingabe 2 10" xfId="5122" hidden="1"/>
    <cellStyle name="Eingabe 2 10" xfId="5157" hidden="1"/>
    <cellStyle name="Eingabe 2 10" xfId="5185" hidden="1"/>
    <cellStyle name="Eingabe 2 10" xfId="5220" hidden="1"/>
    <cellStyle name="Eingabe 2 10" xfId="5069" hidden="1"/>
    <cellStyle name="Eingabe 2 10" xfId="5264" hidden="1"/>
    <cellStyle name="Eingabe 2 10" xfId="5299" hidden="1"/>
    <cellStyle name="Eingabe 2 10" xfId="5327" hidden="1"/>
    <cellStyle name="Eingabe 2 10" xfId="5362" hidden="1"/>
    <cellStyle name="Eingabe 2 10" xfId="2086" hidden="1"/>
    <cellStyle name="Eingabe 2 10" xfId="5430" hidden="1"/>
    <cellStyle name="Eingabe 2 10" xfId="5465" hidden="1"/>
    <cellStyle name="Eingabe 2 10" xfId="5493" hidden="1"/>
    <cellStyle name="Eingabe 2 10" xfId="5528" hidden="1"/>
    <cellStyle name="Eingabe 2 10" xfId="5655" hidden="1"/>
    <cellStyle name="Eingabe 2 10" xfId="5829" hidden="1"/>
    <cellStyle name="Eingabe 2 10" xfId="5864" hidden="1"/>
    <cellStyle name="Eingabe 2 10" xfId="5892" hidden="1"/>
    <cellStyle name="Eingabe 2 10" xfId="5927" hidden="1"/>
    <cellStyle name="Eingabe 2 10" xfId="5753" hidden="1"/>
    <cellStyle name="Eingabe 2 10" xfId="5976" hidden="1"/>
    <cellStyle name="Eingabe 2 10" xfId="6011" hidden="1"/>
    <cellStyle name="Eingabe 2 10" xfId="6039" hidden="1"/>
    <cellStyle name="Eingabe 2 10" xfId="6074" hidden="1"/>
    <cellStyle name="Eingabe 2 10" xfId="5645" hidden="1"/>
    <cellStyle name="Eingabe 2 10" xfId="6117" hidden="1"/>
    <cellStyle name="Eingabe 2 10" xfId="6152" hidden="1"/>
    <cellStyle name="Eingabe 2 10" xfId="6180" hidden="1"/>
    <cellStyle name="Eingabe 2 10" xfId="6215" hidden="1"/>
    <cellStyle name="Eingabe 2 10" xfId="6262" hidden="1"/>
    <cellStyle name="Eingabe 2 10" xfId="6334" hidden="1"/>
    <cellStyle name="Eingabe 2 10" xfId="6369" hidden="1"/>
    <cellStyle name="Eingabe 2 10" xfId="6397" hidden="1"/>
    <cellStyle name="Eingabe 2 10" xfId="6432" hidden="1"/>
    <cellStyle name="Eingabe 2 10" xfId="6494" hidden="1"/>
    <cellStyle name="Eingabe 2 10" xfId="6626" hidden="1"/>
    <cellStyle name="Eingabe 2 10" xfId="6661" hidden="1"/>
    <cellStyle name="Eingabe 2 10" xfId="6689" hidden="1"/>
    <cellStyle name="Eingabe 2 10" xfId="6724" hidden="1"/>
    <cellStyle name="Eingabe 2 10" xfId="6573" hidden="1"/>
    <cellStyle name="Eingabe 2 10" xfId="6768" hidden="1"/>
    <cellStyle name="Eingabe 2 10" xfId="6803" hidden="1"/>
    <cellStyle name="Eingabe 2 10" xfId="6831" hidden="1"/>
    <cellStyle name="Eingabe 2 10" xfId="6866" hidden="1"/>
    <cellStyle name="Eingabe 2 10" xfId="2240" hidden="1"/>
    <cellStyle name="Eingabe 2 10" xfId="6932" hidden="1"/>
    <cellStyle name="Eingabe 2 10" xfId="6967" hidden="1"/>
    <cellStyle name="Eingabe 2 10" xfId="6995" hidden="1"/>
    <cellStyle name="Eingabe 2 10" xfId="7030" hidden="1"/>
    <cellStyle name="Eingabe 2 10" xfId="7153" hidden="1"/>
    <cellStyle name="Eingabe 2 10" xfId="7327" hidden="1"/>
    <cellStyle name="Eingabe 2 10" xfId="7362" hidden="1"/>
    <cellStyle name="Eingabe 2 10" xfId="7390" hidden="1"/>
    <cellStyle name="Eingabe 2 10" xfId="7425" hidden="1"/>
    <cellStyle name="Eingabe 2 10" xfId="7251" hidden="1"/>
    <cellStyle name="Eingabe 2 10" xfId="7474" hidden="1"/>
    <cellStyle name="Eingabe 2 10" xfId="7509" hidden="1"/>
    <cellStyle name="Eingabe 2 10" xfId="7537" hidden="1"/>
    <cellStyle name="Eingabe 2 10" xfId="7572" hidden="1"/>
    <cellStyle name="Eingabe 2 10" xfId="7143" hidden="1"/>
    <cellStyle name="Eingabe 2 10" xfId="7615" hidden="1"/>
    <cellStyle name="Eingabe 2 10" xfId="7650" hidden="1"/>
    <cellStyle name="Eingabe 2 10" xfId="7678" hidden="1"/>
    <cellStyle name="Eingabe 2 10" xfId="7713" hidden="1"/>
    <cellStyle name="Eingabe 2 10" xfId="7760" hidden="1"/>
    <cellStyle name="Eingabe 2 10" xfId="7832" hidden="1"/>
    <cellStyle name="Eingabe 2 10" xfId="7867" hidden="1"/>
    <cellStyle name="Eingabe 2 10" xfId="7895" hidden="1"/>
    <cellStyle name="Eingabe 2 10" xfId="7930" hidden="1"/>
    <cellStyle name="Eingabe 2 10" xfId="7992" hidden="1"/>
    <cellStyle name="Eingabe 2 10" xfId="8124" hidden="1"/>
    <cellStyle name="Eingabe 2 10" xfId="8159" hidden="1"/>
    <cellStyle name="Eingabe 2 10" xfId="8187" hidden="1"/>
    <cellStyle name="Eingabe 2 10" xfId="8222" hidden="1"/>
    <cellStyle name="Eingabe 2 10" xfId="8071" hidden="1"/>
    <cellStyle name="Eingabe 2 10" xfId="8266" hidden="1"/>
    <cellStyle name="Eingabe 2 10" xfId="8301" hidden="1"/>
    <cellStyle name="Eingabe 2 10" xfId="8329" hidden="1"/>
    <cellStyle name="Eingabe 2 10" xfId="8364" hidden="1"/>
    <cellStyle name="Eingabe 2 10" xfId="2067" hidden="1"/>
    <cellStyle name="Eingabe 2 10" xfId="8427" hidden="1"/>
    <cellStyle name="Eingabe 2 10" xfId="8462" hidden="1"/>
    <cellStyle name="Eingabe 2 10" xfId="8490" hidden="1"/>
    <cellStyle name="Eingabe 2 10" xfId="8525" hidden="1"/>
    <cellStyle name="Eingabe 2 10" xfId="8646" hidden="1"/>
    <cellStyle name="Eingabe 2 10" xfId="8820" hidden="1"/>
    <cellStyle name="Eingabe 2 10" xfId="8855" hidden="1"/>
    <cellStyle name="Eingabe 2 10" xfId="8883" hidden="1"/>
    <cellStyle name="Eingabe 2 10" xfId="8918" hidden="1"/>
    <cellStyle name="Eingabe 2 10" xfId="8744" hidden="1"/>
    <cellStyle name="Eingabe 2 10" xfId="8967" hidden="1"/>
    <cellStyle name="Eingabe 2 10" xfId="9002" hidden="1"/>
    <cellStyle name="Eingabe 2 10" xfId="9030" hidden="1"/>
    <cellStyle name="Eingabe 2 10" xfId="9065" hidden="1"/>
    <cellStyle name="Eingabe 2 10" xfId="8636" hidden="1"/>
    <cellStyle name="Eingabe 2 10" xfId="9108" hidden="1"/>
    <cellStyle name="Eingabe 2 10" xfId="9143" hidden="1"/>
    <cellStyle name="Eingabe 2 10" xfId="9171" hidden="1"/>
    <cellStyle name="Eingabe 2 10" xfId="9206" hidden="1"/>
    <cellStyle name="Eingabe 2 10" xfId="9253" hidden="1"/>
    <cellStyle name="Eingabe 2 10" xfId="9325" hidden="1"/>
    <cellStyle name="Eingabe 2 10" xfId="9360" hidden="1"/>
    <cellStyle name="Eingabe 2 10" xfId="9388" hidden="1"/>
    <cellStyle name="Eingabe 2 10" xfId="9423" hidden="1"/>
    <cellStyle name="Eingabe 2 10" xfId="9485" hidden="1"/>
    <cellStyle name="Eingabe 2 10" xfId="9617" hidden="1"/>
    <cellStyle name="Eingabe 2 10" xfId="9652" hidden="1"/>
    <cellStyle name="Eingabe 2 10" xfId="9680" hidden="1"/>
    <cellStyle name="Eingabe 2 10" xfId="9715" hidden="1"/>
    <cellStyle name="Eingabe 2 10" xfId="9564" hidden="1"/>
    <cellStyle name="Eingabe 2 10" xfId="9759" hidden="1"/>
    <cellStyle name="Eingabe 2 10" xfId="9794" hidden="1"/>
    <cellStyle name="Eingabe 2 10" xfId="9822" hidden="1"/>
    <cellStyle name="Eingabe 2 10" xfId="9857" hidden="1"/>
    <cellStyle name="Eingabe 2 10" xfId="2368" hidden="1"/>
    <cellStyle name="Eingabe 2 10" xfId="9918" hidden="1"/>
    <cellStyle name="Eingabe 2 10" xfId="9953" hidden="1"/>
    <cellStyle name="Eingabe 2 10" xfId="9981" hidden="1"/>
    <cellStyle name="Eingabe 2 10" xfId="10016" hidden="1"/>
    <cellStyle name="Eingabe 2 10" xfId="10132" hidden="1"/>
    <cellStyle name="Eingabe 2 10" xfId="10306" hidden="1"/>
    <cellStyle name="Eingabe 2 10" xfId="10341" hidden="1"/>
    <cellStyle name="Eingabe 2 10" xfId="10369" hidden="1"/>
    <cellStyle name="Eingabe 2 10" xfId="10404" hidden="1"/>
    <cellStyle name="Eingabe 2 10" xfId="10230" hidden="1"/>
    <cellStyle name="Eingabe 2 10" xfId="10453" hidden="1"/>
    <cellStyle name="Eingabe 2 10" xfId="10488" hidden="1"/>
    <cellStyle name="Eingabe 2 10" xfId="10516" hidden="1"/>
    <cellStyle name="Eingabe 2 10" xfId="10551" hidden="1"/>
    <cellStyle name="Eingabe 2 10" xfId="10122" hidden="1"/>
    <cellStyle name="Eingabe 2 10" xfId="10594" hidden="1"/>
    <cellStyle name="Eingabe 2 10" xfId="10629" hidden="1"/>
    <cellStyle name="Eingabe 2 10" xfId="10657" hidden="1"/>
    <cellStyle name="Eingabe 2 10" xfId="10692" hidden="1"/>
    <cellStyle name="Eingabe 2 10" xfId="10739" hidden="1"/>
    <cellStyle name="Eingabe 2 10" xfId="10811" hidden="1"/>
    <cellStyle name="Eingabe 2 10" xfId="10846" hidden="1"/>
    <cellStyle name="Eingabe 2 10" xfId="10874" hidden="1"/>
    <cellStyle name="Eingabe 2 10" xfId="10909" hidden="1"/>
    <cellStyle name="Eingabe 2 10" xfId="10971" hidden="1"/>
    <cellStyle name="Eingabe 2 10" xfId="11103" hidden="1"/>
    <cellStyle name="Eingabe 2 10" xfId="11138" hidden="1"/>
    <cellStyle name="Eingabe 2 10" xfId="11166" hidden="1"/>
    <cellStyle name="Eingabe 2 10" xfId="11201" hidden="1"/>
    <cellStyle name="Eingabe 2 10" xfId="11050" hidden="1"/>
    <cellStyle name="Eingabe 2 10" xfId="11245" hidden="1"/>
    <cellStyle name="Eingabe 2 10" xfId="11280" hidden="1"/>
    <cellStyle name="Eingabe 2 10" xfId="11308" hidden="1"/>
    <cellStyle name="Eingabe 2 10" xfId="11343" hidden="1"/>
    <cellStyle name="Eingabe 2 10" xfId="2016" hidden="1"/>
    <cellStyle name="Eingabe 2 10" xfId="11401" hidden="1"/>
    <cellStyle name="Eingabe 2 10" xfId="11436" hidden="1"/>
    <cellStyle name="Eingabe 2 10" xfId="11464" hidden="1"/>
    <cellStyle name="Eingabe 2 10" xfId="11499" hidden="1"/>
    <cellStyle name="Eingabe 2 10" xfId="11612" hidden="1"/>
    <cellStyle name="Eingabe 2 10" xfId="11786" hidden="1"/>
    <cellStyle name="Eingabe 2 10" xfId="11821" hidden="1"/>
    <cellStyle name="Eingabe 2 10" xfId="11849" hidden="1"/>
    <cellStyle name="Eingabe 2 10" xfId="11884" hidden="1"/>
    <cellStyle name="Eingabe 2 10" xfId="11710" hidden="1"/>
    <cellStyle name="Eingabe 2 10" xfId="11933" hidden="1"/>
    <cellStyle name="Eingabe 2 10" xfId="11968" hidden="1"/>
    <cellStyle name="Eingabe 2 10" xfId="11996" hidden="1"/>
    <cellStyle name="Eingabe 2 10" xfId="12031" hidden="1"/>
    <cellStyle name="Eingabe 2 10" xfId="11602" hidden="1"/>
    <cellStyle name="Eingabe 2 10" xfId="12074" hidden="1"/>
    <cellStyle name="Eingabe 2 10" xfId="12109" hidden="1"/>
    <cellStyle name="Eingabe 2 10" xfId="12137" hidden="1"/>
    <cellStyle name="Eingabe 2 10" xfId="12172" hidden="1"/>
    <cellStyle name="Eingabe 2 10" xfId="12219" hidden="1"/>
    <cellStyle name="Eingabe 2 10" xfId="12291" hidden="1"/>
    <cellStyle name="Eingabe 2 10" xfId="12326" hidden="1"/>
    <cellStyle name="Eingabe 2 10" xfId="12354" hidden="1"/>
    <cellStyle name="Eingabe 2 10" xfId="12389" hidden="1"/>
    <cellStyle name="Eingabe 2 10" xfId="12451" hidden="1"/>
    <cellStyle name="Eingabe 2 10" xfId="12583" hidden="1"/>
    <cellStyle name="Eingabe 2 10" xfId="12618" hidden="1"/>
    <cellStyle name="Eingabe 2 10" xfId="12646" hidden="1"/>
    <cellStyle name="Eingabe 2 10" xfId="12681" hidden="1"/>
    <cellStyle name="Eingabe 2 10" xfId="12530" hidden="1"/>
    <cellStyle name="Eingabe 2 10" xfId="12725" hidden="1"/>
    <cellStyle name="Eingabe 2 10" xfId="12760" hidden="1"/>
    <cellStyle name="Eingabe 2 10" xfId="12788" hidden="1"/>
    <cellStyle name="Eingabe 2 10" xfId="12823" hidden="1"/>
    <cellStyle name="Eingabe 2 10" xfId="2260" hidden="1"/>
    <cellStyle name="Eingabe 2 10" xfId="12880" hidden="1"/>
    <cellStyle name="Eingabe 2 10" xfId="12915" hidden="1"/>
    <cellStyle name="Eingabe 2 10" xfId="12943" hidden="1"/>
    <cellStyle name="Eingabe 2 10" xfId="12978" hidden="1"/>
    <cellStyle name="Eingabe 2 10" xfId="13083" hidden="1"/>
    <cellStyle name="Eingabe 2 10" xfId="13257" hidden="1"/>
    <cellStyle name="Eingabe 2 10" xfId="13292" hidden="1"/>
    <cellStyle name="Eingabe 2 10" xfId="13320" hidden="1"/>
    <cellStyle name="Eingabe 2 10" xfId="13355" hidden="1"/>
    <cellStyle name="Eingabe 2 10" xfId="13181" hidden="1"/>
    <cellStyle name="Eingabe 2 10" xfId="13404" hidden="1"/>
    <cellStyle name="Eingabe 2 10" xfId="13439" hidden="1"/>
    <cellStyle name="Eingabe 2 10" xfId="13467" hidden="1"/>
    <cellStyle name="Eingabe 2 10" xfId="13502" hidden="1"/>
    <cellStyle name="Eingabe 2 10" xfId="13073" hidden="1"/>
    <cellStyle name="Eingabe 2 10" xfId="13545" hidden="1"/>
    <cellStyle name="Eingabe 2 10" xfId="13580" hidden="1"/>
    <cellStyle name="Eingabe 2 10" xfId="13608" hidden="1"/>
    <cellStyle name="Eingabe 2 10" xfId="13643" hidden="1"/>
    <cellStyle name="Eingabe 2 10" xfId="13690" hidden="1"/>
    <cellStyle name="Eingabe 2 10" xfId="13762" hidden="1"/>
    <cellStyle name="Eingabe 2 10" xfId="13797" hidden="1"/>
    <cellStyle name="Eingabe 2 10" xfId="13825" hidden="1"/>
    <cellStyle name="Eingabe 2 10" xfId="13860" hidden="1"/>
    <cellStyle name="Eingabe 2 10" xfId="13922" hidden="1"/>
    <cellStyle name="Eingabe 2 10" xfId="14054" hidden="1"/>
    <cellStyle name="Eingabe 2 10" xfId="14089" hidden="1"/>
    <cellStyle name="Eingabe 2 10" xfId="14117" hidden="1"/>
    <cellStyle name="Eingabe 2 10" xfId="14152" hidden="1"/>
    <cellStyle name="Eingabe 2 10" xfId="14001" hidden="1"/>
    <cellStyle name="Eingabe 2 10" xfId="14196" hidden="1"/>
    <cellStyle name="Eingabe 2 10" xfId="14231" hidden="1"/>
    <cellStyle name="Eingabe 2 10" xfId="14259" hidden="1"/>
    <cellStyle name="Eingabe 2 10" xfId="14294" hidden="1"/>
    <cellStyle name="Eingabe 2 10" xfId="2576" hidden="1"/>
    <cellStyle name="Eingabe 2 10" xfId="14347" hidden="1"/>
    <cellStyle name="Eingabe 2 10" xfId="14382" hidden="1"/>
    <cellStyle name="Eingabe 2 10" xfId="14410" hidden="1"/>
    <cellStyle name="Eingabe 2 10" xfId="14445" hidden="1"/>
    <cellStyle name="Eingabe 2 10" xfId="14545" hidden="1"/>
    <cellStyle name="Eingabe 2 10" xfId="14719" hidden="1"/>
    <cellStyle name="Eingabe 2 10" xfId="14754" hidden="1"/>
    <cellStyle name="Eingabe 2 10" xfId="14782" hidden="1"/>
    <cellStyle name="Eingabe 2 10" xfId="14817" hidden="1"/>
    <cellStyle name="Eingabe 2 10" xfId="14643" hidden="1"/>
    <cellStyle name="Eingabe 2 10" xfId="14866" hidden="1"/>
    <cellStyle name="Eingabe 2 10" xfId="14901" hidden="1"/>
    <cellStyle name="Eingabe 2 10" xfId="14929" hidden="1"/>
    <cellStyle name="Eingabe 2 10" xfId="14964" hidden="1"/>
    <cellStyle name="Eingabe 2 10" xfId="14535" hidden="1"/>
    <cellStyle name="Eingabe 2 10" xfId="15007" hidden="1"/>
    <cellStyle name="Eingabe 2 10" xfId="15042" hidden="1"/>
    <cellStyle name="Eingabe 2 10" xfId="15070" hidden="1"/>
    <cellStyle name="Eingabe 2 10" xfId="15105" hidden="1"/>
    <cellStyle name="Eingabe 2 10" xfId="15152" hidden="1"/>
    <cellStyle name="Eingabe 2 10" xfId="15224" hidden="1"/>
    <cellStyle name="Eingabe 2 10" xfId="15259" hidden="1"/>
    <cellStyle name="Eingabe 2 10" xfId="15287" hidden="1"/>
    <cellStyle name="Eingabe 2 10" xfId="15322" hidden="1"/>
    <cellStyle name="Eingabe 2 10" xfId="15384" hidden="1"/>
    <cellStyle name="Eingabe 2 10" xfId="15516" hidden="1"/>
    <cellStyle name="Eingabe 2 10" xfId="15551" hidden="1"/>
    <cellStyle name="Eingabe 2 10" xfId="15579" hidden="1"/>
    <cellStyle name="Eingabe 2 10" xfId="15614" hidden="1"/>
    <cellStyle name="Eingabe 2 10" xfId="15463" hidden="1"/>
    <cellStyle name="Eingabe 2 10" xfId="15658" hidden="1"/>
    <cellStyle name="Eingabe 2 10" xfId="15693" hidden="1"/>
    <cellStyle name="Eingabe 2 10" xfId="15721" hidden="1"/>
    <cellStyle name="Eingabe 2 10" xfId="15756" hidden="1"/>
    <cellStyle name="Eingabe 2 10" xfId="4082" hidden="1"/>
    <cellStyle name="Eingabe 2 10" xfId="15809" hidden="1"/>
    <cellStyle name="Eingabe 2 10" xfId="15844" hidden="1"/>
    <cellStyle name="Eingabe 2 10" xfId="15872" hidden="1"/>
    <cellStyle name="Eingabe 2 10" xfId="15907" hidden="1"/>
    <cellStyle name="Eingabe 2 10" xfId="16001" hidden="1"/>
    <cellStyle name="Eingabe 2 10" xfId="16175" hidden="1"/>
    <cellStyle name="Eingabe 2 10" xfId="16210" hidden="1"/>
    <cellStyle name="Eingabe 2 10" xfId="16238" hidden="1"/>
    <cellStyle name="Eingabe 2 10" xfId="16273" hidden="1"/>
    <cellStyle name="Eingabe 2 10" xfId="16099" hidden="1"/>
    <cellStyle name="Eingabe 2 10" xfId="16322" hidden="1"/>
    <cellStyle name="Eingabe 2 10" xfId="16357" hidden="1"/>
    <cellStyle name="Eingabe 2 10" xfId="16385" hidden="1"/>
    <cellStyle name="Eingabe 2 10" xfId="16420" hidden="1"/>
    <cellStyle name="Eingabe 2 10" xfId="15991" hidden="1"/>
    <cellStyle name="Eingabe 2 10" xfId="16463" hidden="1"/>
    <cellStyle name="Eingabe 2 10" xfId="16498" hidden="1"/>
    <cellStyle name="Eingabe 2 10" xfId="16526" hidden="1"/>
    <cellStyle name="Eingabe 2 10" xfId="16561" hidden="1"/>
    <cellStyle name="Eingabe 2 10" xfId="16608" hidden="1"/>
    <cellStyle name="Eingabe 2 10" xfId="16680" hidden="1"/>
    <cellStyle name="Eingabe 2 10" xfId="16715" hidden="1"/>
    <cellStyle name="Eingabe 2 10" xfId="16743" hidden="1"/>
    <cellStyle name="Eingabe 2 10" xfId="16778" hidden="1"/>
    <cellStyle name="Eingabe 2 10" xfId="16840" hidden="1"/>
    <cellStyle name="Eingabe 2 10" xfId="16972" hidden="1"/>
    <cellStyle name="Eingabe 2 10" xfId="17007" hidden="1"/>
    <cellStyle name="Eingabe 2 10" xfId="17035" hidden="1"/>
    <cellStyle name="Eingabe 2 10" xfId="17070" hidden="1"/>
    <cellStyle name="Eingabe 2 10" xfId="16919" hidden="1"/>
    <cellStyle name="Eingabe 2 10" xfId="17114" hidden="1"/>
    <cellStyle name="Eingabe 2 10" xfId="17149" hidden="1"/>
    <cellStyle name="Eingabe 2 10" xfId="17177" hidden="1"/>
    <cellStyle name="Eingabe 2 10" xfId="17212" hidden="1"/>
    <cellStyle name="Eingabe 2 10" xfId="5586" hidden="1"/>
    <cellStyle name="Eingabe 2 10" xfId="17254" hidden="1"/>
    <cellStyle name="Eingabe 2 10" xfId="17289" hidden="1"/>
    <cellStyle name="Eingabe 2 10" xfId="17317" hidden="1"/>
    <cellStyle name="Eingabe 2 10" xfId="17352" hidden="1"/>
    <cellStyle name="Eingabe 2 10" xfId="17443" hidden="1"/>
    <cellStyle name="Eingabe 2 10" xfId="17617" hidden="1"/>
    <cellStyle name="Eingabe 2 10" xfId="17652" hidden="1"/>
    <cellStyle name="Eingabe 2 10" xfId="17680" hidden="1"/>
    <cellStyle name="Eingabe 2 10" xfId="17715" hidden="1"/>
    <cellStyle name="Eingabe 2 10" xfId="17541" hidden="1"/>
    <cellStyle name="Eingabe 2 10" xfId="17764" hidden="1"/>
    <cellStyle name="Eingabe 2 10" xfId="17799" hidden="1"/>
    <cellStyle name="Eingabe 2 10" xfId="17827" hidden="1"/>
    <cellStyle name="Eingabe 2 10" xfId="17862" hidden="1"/>
    <cellStyle name="Eingabe 2 10" xfId="17433" hidden="1"/>
    <cellStyle name="Eingabe 2 10" xfId="17905" hidden="1"/>
    <cellStyle name="Eingabe 2 10" xfId="17940" hidden="1"/>
    <cellStyle name="Eingabe 2 10" xfId="17968" hidden="1"/>
    <cellStyle name="Eingabe 2 10" xfId="18003" hidden="1"/>
    <cellStyle name="Eingabe 2 10" xfId="18050" hidden="1"/>
    <cellStyle name="Eingabe 2 10" xfId="18122" hidden="1"/>
    <cellStyle name="Eingabe 2 10" xfId="18157" hidden="1"/>
    <cellStyle name="Eingabe 2 10" xfId="18185" hidden="1"/>
    <cellStyle name="Eingabe 2 10" xfId="18220" hidden="1"/>
    <cellStyle name="Eingabe 2 10" xfId="18282" hidden="1"/>
    <cellStyle name="Eingabe 2 10" xfId="18414" hidden="1"/>
    <cellStyle name="Eingabe 2 10" xfId="18449" hidden="1"/>
    <cellStyle name="Eingabe 2 10" xfId="18477" hidden="1"/>
    <cellStyle name="Eingabe 2 10" xfId="18512" hidden="1"/>
    <cellStyle name="Eingabe 2 10" xfId="18361" hidden="1"/>
    <cellStyle name="Eingabe 2 10" xfId="18556" hidden="1"/>
    <cellStyle name="Eingabe 2 10" xfId="18591" hidden="1"/>
    <cellStyle name="Eingabe 2 10" xfId="18619" hidden="1"/>
    <cellStyle name="Eingabe 2 10" xfId="18654" hidden="1"/>
    <cellStyle name="Eingabe 2 10" xfId="18915" hidden="1"/>
    <cellStyle name="Eingabe 2 10" xfId="19054" hidden="1"/>
    <cellStyle name="Eingabe 2 10" xfId="19089" hidden="1"/>
    <cellStyle name="Eingabe 2 10" xfId="19117" hidden="1"/>
    <cellStyle name="Eingabe 2 10" xfId="19152" hidden="1"/>
    <cellStyle name="Eingabe 2 10" xfId="19250" hidden="1"/>
    <cellStyle name="Eingabe 2 10" xfId="19424" hidden="1"/>
    <cellStyle name="Eingabe 2 10" xfId="19459" hidden="1"/>
    <cellStyle name="Eingabe 2 10" xfId="19487" hidden="1"/>
    <cellStyle name="Eingabe 2 10" xfId="19522" hidden="1"/>
    <cellStyle name="Eingabe 2 10" xfId="19348" hidden="1"/>
    <cellStyle name="Eingabe 2 10" xfId="19571" hidden="1"/>
    <cellStyle name="Eingabe 2 10" xfId="19606" hidden="1"/>
    <cellStyle name="Eingabe 2 10" xfId="19634" hidden="1"/>
    <cellStyle name="Eingabe 2 10" xfId="19669" hidden="1"/>
    <cellStyle name="Eingabe 2 10" xfId="19240" hidden="1"/>
    <cellStyle name="Eingabe 2 10" xfId="19712" hidden="1"/>
    <cellStyle name="Eingabe 2 10" xfId="19747" hidden="1"/>
    <cellStyle name="Eingabe 2 10" xfId="19775" hidden="1"/>
    <cellStyle name="Eingabe 2 10" xfId="19810" hidden="1"/>
    <cellStyle name="Eingabe 2 10" xfId="19857" hidden="1"/>
    <cellStyle name="Eingabe 2 10" xfId="19929" hidden="1"/>
    <cellStyle name="Eingabe 2 10" xfId="19964" hidden="1"/>
    <cellStyle name="Eingabe 2 10" xfId="19992" hidden="1"/>
    <cellStyle name="Eingabe 2 10" xfId="20027" hidden="1"/>
    <cellStyle name="Eingabe 2 10" xfId="20089" hidden="1"/>
    <cellStyle name="Eingabe 2 10" xfId="20221" hidden="1"/>
    <cellStyle name="Eingabe 2 10" xfId="20256" hidden="1"/>
    <cellStyle name="Eingabe 2 10" xfId="20284" hidden="1"/>
    <cellStyle name="Eingabe 2 10" xfId="20319" hidden="1"/>
    <cellStyle name="Eingabe 2 10" xfId="20168" hidden="1"/>
    <cellStyle name="Eingabe 2 10" xfId="20363" hidden="1"/>
    <cellStyle name="Eingabe 2 10" xfId="20398" hidden="1"/>
    <cellStyle name="Eingabe 2 10" xfId="20426" hidden="1"/>
    <cellStyle name="Eingabe 2 10" xfId="20461" hidden="1"/>
    <cellStyle name="Eingabe 2 10" xfId="20508" hidden="1"/>
    <cellStyle name="Eingabe 2 10" xfId="20580" hidden="1"/>
    <cellStyle name="Eingabe 2 10" xfId="20615" hidden="1"/>
    <cellStyle name="Eingabe 2 10" xfId="20643" hidden="1"/>
    <cellStyle name="Eingabe 2 10" xfId="20678" hidden="1"/>
    <cellStyle name="Eingabe 2 10" xfId="20758" hidden="1"/>
    <cellStyle name="Eingabe 2 10" xfId="20971" hidden="1"/>
    <cellStyle name="Eingabe 2 10" xfId="21006" hidden="1"/>
    <cellStyle name="Eingabe 2 10" xfId="21034" hidden="1"/>
    <cellStyle name="Eingabe 2 10" xfId="21069" hidden="1"/>
    <cellStyle name="Eingabe 2 10" xfId="21148" hidden="1"/>
    <cellStyle name="Eingabe 2 10" xfId="21280" hidden="1"/>
    <cellStyle name="Eingabe 2 10" xfId="21315" hidden="1"/>
    <cellStyle name="Eingabe 2 10" xfId="21343" hidden="1"/>
    <cellStyle name="Eingabe 2 10" xfId="21378" hidden="1"/>
    <cellStyle name="Eingabe 2 10" xfId="21227" hidden="1"/>
    <cellStyle name="Eingabe 2 10" xfId="21424" hidden="1"/>
    <cellStyle name="Eingabe 2 10" xfId="21459" hidden="1"/>
    <cellStyle name="Eingabe 2 10" xfId="21487" hidden="1"/>
    <cellStyle name="Eingabe 2 10" xfId="21522" hidden="1"/>
    <cellStyle name="Eingabe 2 10" xfId="20875" hidden="1"/>
    <cellStyle name="Eingabe 2 10" xfId="21581" hidden="1"/>
    <cellStyle name="Eingabe 2 10" xfId="21616" hidden="1"/>
    <cellStyle name="Eingabe 2 10" xfId="21644" hidden="1"/>
    <cellStyle name="Eingabe 2 10" xfId="21679" hidden="1"/>
    <cellStyle name="Eingabe 2 10" xfId="21776" hidden="1"/>
    <cellStyle name="Eingabe 2 10" xfId="21951" hidden="1"/>
    <cellStyle name="Eingabe 2 10" xfId="21986" hidden="1"/>
    <cellStyle name="Eingabe 2 10" xfId="22014" hidden="1"/>
    <cellStyle name="Eingabe 2 10" xfId="22049" hidden="1"/>
    <cellStyle name="Eingabe 2 10" xfId="21874" hidden="1"/>
    <cellStyle name="Eingabe 2 10" xfId="22100" hidden="1"/>
    <cellStyle name="Eingabe 2 10" xfId="22135" hidden="1"/>
    <cellStyle name="Eingabe 2 10" xfId="22163" hidden="1"/>
    <cellStyle name="Eingabe 2 10" xfId="22198" hidden="1"/>
    <cellStyle name="Eingabe 2 10" xfId="21766" hidden="1"/>
    <cellStyle name="Eingabe 2 10" xfId="22243" hidden="1"/>
    <cellStyle name="Eingabe 2 10" xfId="22278" hidden="1"/>
    <cellStyle name="Eingabe 2 10" xfId="22306" hidden="1"/>
    <cellStyle name="Eingabe 2 10" xfId="22341" hidden="1"/>
    <cellStyle name="Eingabe 2 10" xfId="22390" hidden="1"/>
    <cellStyle name="Eingabe 2 10" xfId="22462" hidden="1"/>
    <cellStyle name="Eingabe 2 10" xfId="22497" hidden="1"/>
    <cellStyle name="Eingabe 2 10" xfId="22525" hidden="1"/>
    <cellStyle name="Eingabe 2 10" xfId="22560" hidden="1"/>
    <cellStyle name="Eingabe 2 10" xfId="22622" hidden="1"/>
    <cellStyle name="Eingabe 2 10" xfId="22754" hidden="1"/>
    <cellStyle name="Eingabe 2 10" xfId="22789" hidden="1"/>
    <cellStyle name="Eingabe 2 10" xfId="22817" hidden="1"/>
    <cellStyle name="Eingabe 2 10" xfId="22852" hidden="1"/>
    <cellStyle name="Eingabe 2 10" xfId="22701" hidden="1"/>
    <cellStyle name="Eingabe 2 10" xfId="22896" hidden="1"/>
    <cellStyle name="Eingabe 2 10" xfId="22931" hidden="1"/>
    <cellStyle name="Eingabe 2 10" xfId="22959" hidden="1"/>
    <cellStyle name="Eingabe 2 10" xfId="22994" hidden="1"/>
    <cellStyle name="Eingabe 2 10" xfId="20750" hidden="1"/>
    <cellStyle name="Eingabe 2 10" xfId="23036" hidden="1"/>
    <cellStyle name="Eingabe 2 10" xfId="23071" hidden="1"/>
    <cellStyle name="Eingabe 2 10" xfId="23099" hidden="1"/>
    <cellStyle name="Eingabe 2 10" xfId="23134" hidden="1"/>
    <cellStyle name="Eingabe 2 10" xfId="23229" hidden="1"/>
    <cellStyle name="Eingabe 2 10" xfId="23403" hidden="1"/>
    <cellStyle name="Eingabe 2 10" xfId="23438" hidden="1"/>
    <cellStyle name="Eingabe 2 10" xfId="23466" hidden="1"/>
    <cellStyle name="Eingabe 2 10" xfId="23501" hidden="1"/>
    <cellStyle name="Eingabe 2 10" xfId="23327" hidden="1"/>
    <cellStyle name="Eingabe 2 10" xfId="23552" hidden="1"/>
    <cellStyle name="Eingabe 2 10" xfId="23587" hidden="1"/>
    <cellStyle name="Eingabe 2 10" xfId="23615" hidden="1"/>
    <cellStyle name="Eingabe 2 10" xfId="23650" hidden="1"/>
    <cellStyle name="Eingabe 2 10" xfId="23219" hidden="1"/>
    <cellStyle name="Eingabe 2 10" xfId="23695" hidden="1"/>
    <cellStyle name="Eingabe 2 10" xfId="23730" hidden="1"/>
    <cellStyle name="Eingabe 2 10" xfId="23758" hidden="1"/>
    <cellStyle name="Eingabe 2 10" xfId="23793" hidden="1"/>
    <cellStyle name="Eingabe 2 10" xfId="23841" hidden="1"/>
    <cellStyle name="Eingabe 2 10" xfId="23913" hidden="1"/>
    <cellStyle name="Eingabe 2 10" xfId="23948" hidden="1"/>
    <cellStyle name="Eingabe 2 10" xfId="23976" hidden="1"/>
    <cellStyle name="Eingabe 2 10" xfId="24011" hidden="1"/>
    <cellStyle name="Eingabe 2 10" xfId="24073" hidden="1"/>
    <cellStyle name="Eingabe 2 10" xfId="24205" hidden="1"/>
    <cellStyle name="Eingabe 2 10" xfId="24240" hidden="1"/>
    <cellStyle name="Eingabe 2 10" xfId="24268" hidden="1"/>
    <cellStyle name="Eingabe 2 10" xfId="24303" hidden="1"/>
    <cellStyle name="Eingabe 2 10" xfId="24152" hidden="1"/>
    <cellStyle name="Eingabe 2 10" xfId="24347" hidden="1"/>
    <cellStyle name="Eingabe 2 10" xfId="24382" hidden="1"/>
    <cellStyle name="Eingabe 2 10" xfId="24410" hidden="1"/>
    <cellStyle name="Eingabe 2 10" xfId="24445" hidden="1"/>
    <cellStyle name="Eingabe 2 10" xfId="21103" hidden="1"/>
    <cellStyle name="Eingabe 2 10" xfId="24487" hidden="1"/>
    <cellStyle name="Eingabe 2 10" xfId="24522" hidden="1"/>
    <cellStyle name="Eingabe 2 10" xfId="24550" hidden="1"/>
    <cellStyle name="Eingabe 2 10" xfId="24585" hidden="1"/>
    <cellStyle name="Eingabe 2 10" xfId="24676" hidden="1"/>
    <cellStyle name="Eingabe 2 10" xfId="24850" hidden="1"/>
    <cellStyle name="Eingabe 2 10" xfId="24885" hidden="1"/>
    <cellStyle name="Eingabe 2 10" xfId="24913" hidden="1"/>
    <cellStyle name="Eingabe 2 10" xfId="24948" hidden="1"/>
    <cellStyle name="Eingabe 2 10" xfId="24774" hidden="1"/>
    <cellStyle name="Eingabe 2 10" xfId="24997" hidden="1"/>
    <cellStyle name="Eingabe 2 10" xfId="25032" hidden="1"/>
    <cellStyle name="Eingabe 2 10" xfId="25060" hidden="1"/>
    <cellStyle name="Eingabe 2 10" xfId="25095" hidden="1"/>
    <cellStyle name="Eingabe 2 10" xfId="24666" hidden="1"/>
    <cellStyle name="Eingabe 2 10" xfId="25138" hidden="1"/>
    <cellStyle name="Eingabe 2 10" xfId="25173" hidden="1"/>
    <cellStyle name="Eingabe 2 10" xfId="25201" hidden="1"/>
    <cellStyle name="Eingabe 2 10" xfId="25236" hidden="1"/>
    <cellStyle name="Eingabe 2 10" xfId="25283" hidden="1"/>
    <cellStyle name="Eingabe 2 10" xfId="25355" hidden="1"/>
    <cellStyle name="Eingabe 2 10" xfId="25390" hidden="1"/>
    <cellStyle name="Eingabe 2 10" xfId="25418" hidden="1"/>
    <cellStyle name="Eingabe 2 10" xfId="25453" hidden="1"/>
    <cellStyle name="Eingabe 2 10" xfId="25515" hidden="1"/>
    <cellStyle name="Eingabe 2 10" xfId="25647" hidden="1"/>
    <cellStyle name="Eingabe 2 10" xfId="25682" hidden="1"/>
    <cellStyle name="Eingabe 2 10" xfId="25710" hidden="1"/>
    <cellStyle name="Eingabe 2 10" xfId="25745" hidden="1"/>
    <cellStyle name="Eingabe 2 10" xfId="25594" hidden="1"/>
    <cellStyle name="Eingabe 2 10" xfId="25789" hidden="1"/>
    <cellStyle name="Eingabe 2 10" xfId="25824" hidden="1"/>
    <cellStyle name="Eingabe 2 10" xfId="25852" hidden="1"/>
    <cellStyle name="Eingabe 2 10" xfId="25887" hidden="1"/>
    <cellStyle name="Eingabe 2 10" xfId="25936" hidden="1"/>
    <cellStyle name="Eingabe 2 10" xfId="26082" hidden="1"/>
    <cellStyle name="Eingabe 2 10" xfId="26117" hidden="1"/>
    <cellStyle name="Eingabe 2 10" xfId="26145" hidden="1"/>
    <cellStyle name="Eingabe 2 10" xfId="26180" hidden="1"/>
    <cellStyle name="Eingabe 2 10" xfId="26272" hidden="1"/>
    <cellStyle name="Eingabe 2 10" xfId="26446" hidden="1"/>
    <cellStyle name="Eingabe 2 10" xfId="26481" hidden="1"/>
    <cellStyle name="Eingabe 2 10" xfId="26509" hidden="1"/>
    <cellStyle name="Eingabe 2 10" xfId="26544" hidden="1"/>
    <cellStyle name="Eingabe 2 10" xfId="26370" hidden="1"/>
    <cellStyle name="Eingabe 2 10" xfId="26593" hidden="1"/>
    <cellStyle name="Eingabe 2 10" xfId="26628" hidden="1"/>
    <cellStyle name="Eingabe 2 10" xfId="26656" hidden="1"/>
    <cellStyle name="Eingabe 2 10" xfId="26691" hidden="1"/>
    <cellStyle name="Eingabe 2 10" xfId="26262" hidden="1"/>
    <cellStyle name="Eingabe 2 10" xfId="26734" hidden="1"/>
    <cellStyle name="Eingabe 2 10" xfId="26769" hidden="1"/>
    <cellStyle name="Eingabe 2 10" xfId="26797" hidden="1"/>
    <cellStyle name="Eingabe 2 10" xfId="26832" hidden="1"/>
    <cellStyle name="Eingabe 2 10" xfId="26879" hidden="1"/>
    <cellStyle name="Eingabe 2 10" xfId="26951" hidden="1"/>
    <cellStyle name="Eingabe 2 10" xfId="26986" hidden="1"/>
    <cellStyle name="Eingabe 2 10" xfId="27014" hidden="1"/>
    <cellStyle name="Eingabe 2 10" xfId="27049" hidden="1"/>
    <cellStyle name="Eingabe 2 10" xfId="27111" hidden="1"/>
    <cellStyle name="Eingabe 2 10" xfId="27243" hidden="1"/>
    <cellStyle name="Eingabe 2 10" xfId="27278" hidden="1"/>
    <cellStyle name="Eingabe 2 10" xfId="27306" hidden="1"/>
    <cellStyle name="Eingabe 2 10" xfId="27341" hidden="1"/>
    <cellStyle name="Eingabe 2 10" xfId="27190" hidden="1"/>
    <cellStyle name="Eingabe 2 10" xfId="27385" hidden="1"/>
    <cellStyle name="Eingabe 2 10" xfId="27420" hidden="1"/>
    <cellStyle name="Eingabe 2 10" xfId="27448" hidden="1"/>
    <cellStyle name="Eingabe 2 10" xfId="27483" hidden="1"/>
    <cellStyle name="Eingabe 2 10" xfId="26018" hidden="1"/>
    <cellStyle name="Eingabe 2 10" xfId="27525" hidden="1"/>
    <cellStyle name="Eingabe 2 10" xfId="27560" hidden="1"/>
    <cellStyle name="Eingabe 2 10" xfId="27588" hidden="1"/>
    <cellStyle name="Eingabe 2 10" xfId="27623" hidden="1"/>
    <cellStyle name="Eingabe 2 10" xfId="27714" hidden="1"/>
    <cellStyle name="Eingabe 2 10" xfId="27888" hidden="1"/>
    <cellStyle name="Eingabe 2 10" xfId="27923" hidden="1"/>
    <cellStyle name="Eingabe 2 10" xfId="27951" hidden="1"/>
    <cellStyle name="Eingabe 2 10" xfId="27986" hidden="1"/>
    <cellStyle name="Eingabe 2 10" xfId="27812" hidden="1"/>
    <cellStyle name="Eingabe 2 10" xfId="28035" hidden="1"/>
    <cellStyle name="Eingabe 2 10" xfId="28070" hidden="1"/>
    <cellStyle name="Eingabe 2 10" xfId="28098" hidden="1"/>
    <cellStyle name="Eingabe 2 10" xfId="28133" hidden="1"/>
    <cellStyle name="Eingabe 2 10" xfId="27704" hidden="1"/>
    <cellStyle name="Eingabe 2 10" xfId="28176" hidden="1"/>
    <cellStyle name="Eingabe 2 10" xfId="28211" hidden="1"/>
    <cellStyle name="Eingabe 2 10" xfId="28239" hidden="1"/>
    <cellStyle name="Eingabe 2 10" xfId="28274" hidden="1"/>
    <cellStyle name="Eingabe 2 10" xfId="28321" hidden="1"/>
    <cellStyle name="Eingabe 2 10" xfId="28393" hidden="1"/>
    <cellStyle name="Eingabe 2 10" xfId="28428" hidden="1"/>
    <cellStyle name="Eingabe 2 10" xfId="28456" hidden="1"/>
    <cellStyle name="Eingabe 2 10" xfId="28491" hidden="1"/>
    <cellStyle name="Eingabe 2 10" xfId="28553" hidden="1"/>
    <cellStyle name="Eingabe 2 10" xfId="28685" hidden="1"/>
    <cellStyle name="Eingabe 2 10" xfId="28720" hidden="1"/>
    <cellStyle name="Eingabe 2 10" xfId="28748" hidden="1"/>
    <cellStyle name="Eingabe 2 10" xfId="28783" hidden="1"/>
    <cellStyle name="Eingabe 2 10" xfId="28632" hidden="1"/>
    <cellStyle name="Eingabe 2 10" xfId="28827" hidden="1"/>
    <cellStyle name="Eingabe 2 10" xfId="28862" hidden="1"/>
    <cellStyle name="Eingabe 2 10" xfId="28890" hidden="1"/>
    <cellStyle name="Eingabe 2 10" xfId="28925" hidden="1"/>
    <cellStyle name="Eingabe 2 10" xfId="28973" hidden="1"/>
    <cellStyle name="Eingabe 2 10" xfId="29045" hidden="1"/>
    <cellStyle name="Eingabe 2 10" xfId="29080" hidden="1"/>
    <cellStyle name="Eingabe 2 10" xfId="29108" hidden="1"/>
    <cellStyle name="Eingabe 2 10" xfId="29143" hidden="1"/>
    <cellStyle name="Eingabe 2 10" xfId="29234" hidden="1"/>
    <cellStyle name="Eingabe 2 10" xfId="29408" hidden="1"/>
    <cellStyle name="Eingabe 2 10" xfId="29443" hidden="1"/>
    <cellStyle name="Eingabe 2 10" xfId="29471" hidden="1"/>
    <cellStyle name="Eingabe 2 10" xfId="29506" hidden="1"/>
    <cellStyle name="Eingabe 2 10" xfId="29332" hidden="1"/>
    <cellStyle name="Eingabe 2 10" xfId="29555" hidden="1"/>
    <cellStyle name="Eingabe 2 10" xfId="29590" hidden="1"/>
    <cellStyle name="Eingabe 2 10" xfId="29618" hidden="1"/>
    <cellStyle name="Eingabe 2 10" xfId="29653" hidden="1"/>
    <cellStyle name="Eingabe 2 10" xfId="29224" hidden="1"/>
    <cellStyle name="Eingabe 2 10" xfId="29696" hidden="1"/>
    <cellStyle name="Eingabe 2 10" xfId="29731" hidden="1"/>
    <cellStyle name="Eingabe 2 10" xfId="29759" hidden="1"/>
    <cellStyle name="Eingabe 2 10" xfId="29794" hidden="1"/>
    <cellStyle name="Eingabe 2 10" xfId="29841" hidden="1"/>
    <cellStyle name="Eingabe 2 10" xfId="29913" hidden="1"/>
    <cellStyle name="Eingabe 2 10" xfId="29948" hidden="1"/>
    <cellStyle name="Eingabe 2 10" xfId="29976" hidden="1"/>
    <cellStyle name="Eingabe 2 10" xfId="30011" hidden="1"/>
    <cellStyle name="Eingabe 2 10" xfId="30073" hidden="1"/>
    <cellStyle name="Eingabe 2 10" xfId="30205" hidden="1"/>
    <cellStyle name="Eingabe 2 10" xfId="30240" hidden="1"/>
    <cellStyle name="Eingabe 2 10" xfId="30268" hidden="1"/>
    <cellStyle name="Eingabe 2 10" xfId="30303" hidden="1"/>
    <cellStyle name="Eingabe 2 10" xfId="30152" hidden="1"/>
    <cellStyle name="Eingabe 2 10" xfId="30347" hidden="1"/>
    <cellStyle name="Eingabe 2 10" xfId="30382" hidden="1"/>
    <cellStyle name="Eingabe 2 10" xfId="30410" hidden="1"/>
    <cellStyle name="Eingabe 2 10" xfId="30445" hidden="1"/>
    <cellStyle name="Eingabe 2 10" xfId="30492" hidden="1"/>
    <cellStyle name="Eingabe 2 10" xfId="30564" hidden="1"/>
    <cellStyle name="Eingabe 2 10" xfId="30599" hidden="1"/>
    <cellStyle name="Eingabe 2 10" xfId="30627" hidden="1"/>
    <cellStyle name="Eingabe 2 10" xfId="30662" hidden="1"/>
    <cellStyle name="Eingabe 2 10" xfId="30742" hidden="1"/>
    <cellStyle name="Eingabe 2 10" xfId="30955" hidden="1"/>
    <cellStyle name="Eingabe 2 10" xfId="30990" hidden="1"/>
    <cellStyle name="Eingabe 2 10" xfId="31018" hidden="1"/>
    <cellStyle name="Eingabe 2 10" xfId="31053" hidden="1"/>
    <cellStyle name="Eingabe 2 10" xfId="31132" hidden="1"/>
    <cellStyle name="Eingabe 2 10" xfId="31264" hidden="1"/>
    <cellStyle name="Eingabe 2 10" xfId="31299" hidden="1"/>
    <cellStyle name="Eingabe 2 10" xfId="31327" hidden="1"/>
    <cellStyle name="Eingabe 2 10" xfId="31362" hidden="1"/>
    <cellStyle name="Eingabe 2 10" xfId="31211" hidden="1"/>
    <cellStyle name="Eingabe 2 10" xfId="31408" hidden="1"/>
    <cellStyle name="Eingabe 2 10" xfId="31443" hidden="1"/>
    <cellStyle name="Eingabe 2 10" xfId="31471" hidden="1"/>
    <cellStyle name="Eingabe 2 10" xfId="31506" hidden="1"/>
    <cellStyle name="Eingabe 2 10" xfId="30859" hidden="1"/>
    <cellStyle name="Eingabe 2 10" xfId="31565" hidden="1"/>
    <cellStyle name="Eingabe 2 10" xfId="31600" hidden="1"/>
    <cellStyle name="Eingabe 2 10" xfId="31628" hidden="1"/>
    <cellStyle name="Eingabe 2 10" xfId="31663" hidden="1"/>
    <cellStyle name="Eingabe 2 10" xfId="31760" hidden="1"/>
    <cellStyle name="Eingabe 2 10" xfId="31935" hidden="1"/>
    <cellStyle name="Eingabe 2 10" xfId="31970" hidden="1"/>
    <cellStyle name="Eingabe 2 10" xfId="31998" hidden="1"/>
    <cellStyle name="Eingabe 2 10" xfId="32033" hidden="1"/>
    <cellStyle name="Eingabe 2 10" xfId="31858" hidden="1"/>
    <cellStyle name="Eingabe 2 10" xfId="32084" hidden="1"/>
    <cellStyle name="Eingabe 2 10" xfId="32119" hidden="1"/>
    <cellStyle name="Eingabe 2 10" xfId="32147" hidden="1"/>
    <cellStyle name="Eingabe 2 10" xfId="32182" hidden="1"/>
    <cellStyle name="Eingabe 2 10" xfId="31750" hidden="1"/>
    <cellStyle name="Eingabe 2 10" xfId="32227" hidden="1"/>
    <cellStyle name="Eingabe 2 10" xfId="32262" hidden="1"/>
    <cellStyle name="Eingabe 2 10" xfId="32290" hidden="1"/>
    <cellStyle name="Eingabe 2 10" xfId="32325" hidden="1"/>
    <cellStyle name="Eingabe 2 10" xfId="32374" hidden="1"/>
    <cellStyle name="Eingabe 2 10" xfId="32446" hidden="1"/>
    <cellStyle name="Eingabe 2 10" xfId="32481" hidden="1"/>
    <cellStyle name="Eingabe 2 10" xfId="32509" hidden="1"/>
    <cellStyle name="Eingabe 2 10" xfId="32544" hidden="1"/>
    <cellStyle name="Eingabe 2 10" xfId="32606" hidden="1"/>
    <cellStyle name="Eingabe 2 10" xfId="32738" hidden="1"/>
    <cellStyle name="Eingabe 2 10" xfId="32773" hidden="1"/>
    <cellStyle name="Eingabe 2 10" xfId="32801" hidden="1"/>
    <cellStyle name="Eingabe 2 10" xfId="32836" hidden="1"/>
    <cellStyle name="Eingabe 2 10" xfId="32685" hidden="1"/>
    <cellStyle name="Eingabe 2 10" xfId="32880" hidden="1"/>
    <cellStyle name="Eingabe 2 10" xfId="32915" hidden="1"/>
    <cellStyle name="Eingabe 2 10" xfId="32943" hidden="1"/>
    <cellStyle name="Eingabe 2 10" xfId="32978" hidden="1"/>
    <cellStyle name="Eingabe 2 10" xfId="30734" hidden="1"/>
    <cellStyle name="Eingabe 2 10" xfId="33020" hidden="1"/>
    <cellStyle name="Eingabe 2 10" xfId="33055" hidden="1"/>
    <cellStyle name="Eingabe 2 10" xfId="33083" hidden="1"/>
    <cellStyle name="Eingabe 2 10" xfId="33118" hidden="1"/>
    <cellStyle name="Eingabe 2 10" xfId="33212" hidden="1"/>
    <cellStyle name="Eingabe 2 10" xfId="33386" hidden="1"/>
    <cellStyle name="Eingabe 2 10" xfId="33421" hidden="1"/>
    <cellStyle name="Eingabe 2 10" xfId="33449" hidden="1"/>
    <cellStyle name="Eingabe 2 10" xfId="33484" hidden="1"/>
    <cellStyle name="Eingabe 2 10" xfId="33310" hidden="1"/>
    <cellStyle name="Eingabe 2 10" xfId="33535" hidden="1"/>
    <cellStyle name="Eingabe 2 10" xfId="33570" hidden="1"/>
    <cellStyle name="Eingabe 2 10" xfId="33598" hidden="1"/>
    <cellStyle name="Eingabe 2 10" xfId="33633" hidden="1"/>
    <cellStyle name="Eingabe 2 10" xfId="33202" hidden="1"/>
    <cellStyle name="Eingabe 2 10" xfId="33678" hidden="1"/>
    <cellStyle name="Eingabe 2 10" xfId="33713" hidden="1"/>
    <cellStyle name="Eingabe 2 10" xfId="33741" hidden="1"/>
    <cellStyle name="Eingabe 2 10" xfId="33776" hidden="1"/>
    <cellStyle name="Eingabe 2 10" xfId="33824" hidden="1"/>
    <cellStyle name="Eingabe 2 10" xfId="33896" hidden="1"/>
    <cellStyle name="Eingabe 2 10" xfId="33931" hidden="1"/>
    <cellStyle name="Eingabe 2 10" xfId="33959" hidden="1"/>
    <cellStyle name="Eingabe 2 10" xfId="33994" hidden="1"/>
    <cellStyle name="Eingabe 2 10" xfId="34056" hidden="1"/>
    <cellStyle name="Eingabe 2 10" xfId="34188" hidden="1"/>
    <cellStyle name="Eingabe 2 10" xfId="34223" hidden="1"/>
    <cellStyle name="Eingabe 2 10" xfId="34251" hidden="1"/>
    <cellStyle name="Eingabe 2 10" xfId="34286" hidden="1"/>
    <cellStyle name="Eingabe 2 10" xfId="34135" hidden="1"/>
    <cellStyle name="Eingabe 2 10" xfId="34330" hidden="1"/>
    <cellStyle name="Eingabe 2 10" xfId="34365" hidden="1"/>
    <cellStyle name="Eingabe 2 10" xfId="34393" hidden="1"/>
    <cellStyle name="Eingabe 2 10" xfId="34428" hidden="1"/>
    <cellStyle name="Eingabe 2 10" xfId="31087" hidden="1"/>
    <cellStyle name="Eingabe 2 10" xfId="34470" hidden="1"/>
    <cellStyle name="Eingabe 2 10" xfId="34505" hidden="1"/>
    <cellStyle name="Eingabe 2 10" xfId="34533" hidden="1"/>
    <cellStyle name="Eingabe 2 10" xfId="34568" hidden="1"/>
    <cellStyle name="Eingabe 2 10" xfId="34659" hidden="1"/>
    <cellStyle name="Eingabe 2 10" xfId="34833" hidden="1"/>
    <cellStyle name="Eingabe 2 10" xfId="34868" hidden="1"/>
    <cellStyle name="Eingabe 2 10" xfId="34896" hidden="1"/>
    <cellStyle name="Eingabe 2 10" xfId="34931" hidden="1"/>
    <cellStyle name="Eingabe 2 10" xfId="34757" hidden="1"/>
    <cellStyle name="Eingabe 2 10" xfId="34980" hidden="1"/>
    <cellStyle name="Eingabe 2 10" xfId="35015" hidden="1"/>
    <cellStyle name="Eingabe 2 10" xfId="35043" hidden="1"/>
    <cellStyle name="Eingabe 2 10" xfId="35078" hidden="1"/>
    <cellStyle name="Eingabe 2 10" xfId="34649" hidden="1"/>
    <cellStyle name="Eingabe 2 10" xfId="35121" hidden="1"/>
    <cellStyle name="Eingabe 2 10" xfId="35156" hidden="1"/>
    <cellStyle name="Eingabe 2 10" xfId="35184" hidden="1"/>
    <cellStyle name="Eingabe 2 10" xfId="35219" hidden="1"/>
    <cellStyle name="Eingabe 2 10" xfId="35266" hidden="1"/>
    <cellStyle name="Eingabe 2 10" xfId="35338" hidden="1"/>
    <cellStyle name="Eingabe 2 10" xfId="35373" hidden="1"/>
    <cellStyle name="Eingabe 2 10" xfId="35401" hidden="1"/>
    <cellStyle name="Eingabe 2 10" xfId="35436" hidden="1"/>
    <cellStyle name="Eingabe 2 10" xfId="35498" hidden="1"/>
    <cellStyle name="Eingabe 2 10" xfId="35630" hidden="1"/>
    <cellStyle name="Eingabe 2 10" xfId="35665" hidden="1"/>
    <cellStyle name="Eingabe 2 10" xfId="35693" hidden="1"/>
    <cellStyle name="Eingabe 2 10" xfId="35728" hidden="1"/>
    <cellStyle name="Eingabe 2 10" xfId="35577" hidden="1"/>
    <cellStyle name="Eingabe 2 10" xfId="35772" hidden="1"/>
    <cellStyle name="Eingabe 2 10" xfId="35807" hidden="1"/>
    <cellStyle name="Eingabe 2 10" xfId="35835" hidden="1"/>
    <cellStyle name="Eingabe 2 10" xfId="35870" hidden="1"/>
    <cellStyle name="Eingabe 2 10" xfId="35919" hidden="1"/>
    <cellStyle name="Eingabe 2 10" xfId="36065" hidden="1"/>
    <cellStyle name="Eingabe 2 10" xfId="36100" hidden="1"/>
    <cellStyle name="Eingabe 2 10" xfId="36128" hidden="1"/>
    <cellStyle name="Eingabe 2 10" xfId="36163" hidden="1"/>
    <cellStyle name="Eingabe 2 10" xfId="36255" hidden="1"/>
    <cellStyle name="Eingabe 2 10" xfId="36429" hidden="1"/>
    <cellStyle name="Eingabe 2 10" xfId="36464" hidden="1"/>
    <cellStyle name="Eingabe 2 10" xfId="36492" hidden="1"/>
    <cellStyle name="Eingabe 2 10" xfId="36527" hidden="1"/>
    <cellStyle name="Eingabe 2 10" xfId="36353" hidden="1"/>
    <cellStyle name="Eingabe 2 10" xfId="36576" hidden="1"/>
    <cellStyle name="Eingabe 2 10" xfId="36611" hidden="1"/>
    <cellStyle name="Eingabe 2 10" xfId="36639" hidden="1"/>
    <cellStyle name="Eingabe 2 10" xfId="36674" hidden="1"/>
    <cellStyle name="Eingabe 2 10" xfId="36245" hidden="1"/>
    <cellStyle name="Eingabe 2 10" xfId="36717" hidden="1"/>
    <cellStyle name="Eingabe 2 10" xfId="36752" hidden="1"/>
    <cellStyle name="Eingabe 2 10" xfId="36780" hidden="1"/>
    <cellStyle name="Eingabe 2 10" xfId="36815" hidden="1"/>
    <cellStyle name="Eingabe 2 10" xfId="36862" hidden="1"/>
    <cellStyle name="Eingabe 2 10" xfId="36934" hidden="1"/>
    <cellStyle name="Eingabe 2 10" xfId="36969" hidden="1"/>
    <cellStyle name="Eingabe 2 10" xfId="36997" hidden="1"/>
    <cellStyle name="Eingabe 2 10" xfId="37032" hidden="1"/>
    <cellStyle name="Eingabe 2 10" xfId="37094" hidden="1"/>
    <cellStyle name="Eingabe 2 10" xfId="37226" hidden="1"/>
    <cellStyle name="Eingabe 2 10" xfId="37261" hidden="1"/>
    <cellStyle name="Eingabe 2 10" xfId="37289" hidden="1"/>
    <cellStyle name="Eingabe 2 10" xfId="37324" hidden="1"/>
    <cellStyle name="Eingabe 2 10" xfId="37173" hidden="1"/>
    <cellStyle name="Eingabe 2 10" xfId="37368" hidden="1"/>
    <cellStyle name="Eingabe 2 10" xfId="37403" hidden="1"/>
    <cellStyle name="Eingabe 2 10" xfId="37431" hidden="1"/>
    <cellStyle name="Eingabe 2 10" xfId="37466" hidden="1"/>
    <cellStyle name="Eingabe 2 10" xfId="36001" hidden="1"/>
    <cellStyle name="Eingabe 2 10" xfId="37508" hidden="1"/>
    <cellStyle name="Eingabe 2 10" xfId="37543" hidden="1"/>
    <cellStyle name="Eingabe 2 10" xfId="37571" hidden="1"/>
    <cellStyle name="Eingabe 2 10" xfId="37606" hidden="1"/>
    <cellStyle name="Eingabe 2 10" xfId="37697" hidden="1"/>
    <cellStyle name="Eingabe 2 10" xfId="37871" hidden="1"/>
    <cellStyle name="Eingabe 2 10" xfId="37906" hidden="1"/>
    <cellStyle name="Eingabe 2 10" xfId="37934" hidden="1"/>
    <cellStyle name="Eingabe 2 10" xfId="37969" hidden="1"/>
    <cellStyle name="Eingabe 2 10" xfId="37795" hidden="1"/>
    <cellStyle name="Eingabe 2 10" xfId="38018" hidden="1"/>
    <cellStyle name="Eingabe 2 10" xfId="38053" hidden="1"/>
    <cellStyle name="Eingabe 2 10" xfId="38081" hidden="1"/>
    <cellStyle name="Eingabe 2 10" xfId="38116" hidden="1"/>
    <cellStyle name="Eingabe 2 10" xfId="37687" hidden="1"/>
    <cellStyle name="Eingabe 2 10" xfId="38159" hidden="1"/>
    <cellStyle name="Eingabe 2 10" xfId="38194" hidden="1"/>
    <cellStyle name="Eingabe 2 10" xfId="38222" hidden="1"/>
    <cellStyle name="Eingabe 2 10" xfId="38257" hidden="1"/>
    <cellStyle name="Eingabe 2 10" xfId="38304" hidden="1"/>
    <cellStyle name="Eingabe 2 10" xfId="38376" hidden="1"/>
    <cellStyle name="Eingabe 2 10" xfId="38411" hidden="1"/>
    <cellStyle name="Eingabe 2 10" xfId="38439" hidden="1"/>
    <cellStyle name="Eingabe 2 10" xfId="38474" hidden="1"/>
    <cellStyle name="Eingabe 2 10" xfId="38536" hidden="1"/>
    <cellStyle name="Eingabe 2 10" xfId="38668" hidden="1"/>
    <cellStyle name="Eingabe 2 10" xfId="38703" hidden="1"/>
    <cellStyle name="Eingabe 2 10" xfId="38731" hidden="1"/>
    <cellStyle name="Eingabe 2 10" xfId="38766" hidden="1"/>
    <cellStyle name="Eingabe 2 10" xfId="38615" hidden="1"/>
    <cellStyle name="Eingabe 2 10" xfId="38810" hidden="1"/>
    <cellStyle name="Eingabe 2 10" xfId="38845" hidden="1"/>
    <cellStyle name="Eingabe 2 10" xfId="38873" hidden="1"/>
    <cellStyle name="Eingabe 2 10" xfId="38908" hidden="1"/>
    <cellStyle name="Eingabe 2 10" xfId="38962" hidden="1"/>
    <cellStyle name="Eingabe 2 10" xfId="39048" hidden="1"/>
    <cellStyle name="Eingabe 2 10" xfId="39083" hidden="1"/>
    <cellStyle name="Eingabe 2 10" xfId="39111" hidden="1"/>
    <cellStyle name="Eingabe 2 10" xfId="39146" hidden="1"/>
    <cellStyle name="Eingabe 2 10" xfId="39237" hidden="1"/>
    <cellStyle name="Eingabe 2 10" xfId="39411" hidden="1"/>
    <cellStyle name="Eingabe 2 10" xfId="39446" hidden="1"/>
    <cellStyle name="Eingabe 2 10" xfId="39474" hidden="1"/>
    <cellStyle name="Eingabe 2 10" xfId="39509" hidden="1"/>
    <cellStyle name="Eingabe 2 10" xfId="39335" hidden="1"/>
    <cellStyle name="Eingabe 2 10" xfId="39558" hidden="1"/>
    <cellStyle name="Eingabe 2 10" xfId="39593" hidden="1"/>
    <cellStyle name="Eingabe 2 10" xfId="39621" hidden="1"/>
    <cellStyle name="Eingabe 2 10" xfId="39656" hidden="1"/>
    <cellStyle name="Eingabe 2 10" xfId="39227" hidden="1"/>
    <cellStyle name="Eingabe 2 10" xfId="39699" hidden="1"/>
    <cellStyle name="Eingabe 2 10" xfId="39734" hidden="1"/>
    <cellStyle name="Eingabe 2 10" xfId="39762" hidden="1"/>
    <cellStyle name="Eingabe 2 10" xfId="39797" hidden="1"/>
    <cellStyle name="Eingabe 2 10" xfId="39844" hidden="1"/>
    <cellStyle name="Eingabe 2 10" xfId="39916" hidden="1"/>
    <cellStyle name="Eingabe 2 10" xfId="39951" hidden="1"/>
    <cellStyle name="Eingabe 2 10" xfId="39979" hidden="1"/>
    <cellStyle name="Eingabe 2 10" xfId="40014" hidden="1"/>
    <cellStyle name="Eingabe 2 10" xfId="40076" hidden="1"/>
    <cellStyle name="Eingabe 2 10" xfId="40208" hidden="1"/>
    <cellStyle name="Eingabe 2 10" xfId="40243" hidden="1"/>
    <cellStyle name="Eingabe 2 10" xfId="40271" hidden="1"/>
    <cellStyle name="Eingabe 2 10" xfId="40306" hidden="1"/>
    <cellStyle name="Eingabe 2 10" xfId="40155" hidden="1"/>
    <cellStyle name="Eingabe 2 10" xfId="40350" hidden="1"/>
    <cellStyle name="Eingabe 2 10" xfId="40385" hidden="1"/>
    <cellStyle name="Eingabe 2 10" xfId="40413" hidden="1"/>
    <cellStyle name="Eingabe 2 10" xfId="40448" hidden="1"/>
    <cellStyle name="Eingabe 2 10" xfId="40495" hidden="1"/>
    <cellStyle name="Eingabe 2 10" xfId="40567" hidden="1"/>
    <cellStyle name="Eingabe 2 10" xfId="40602" hidden="1"/>
    <cellStyle name="Eingabe 2 10" xfId="40630" hidden="1"/>
    <cellStyle name="Eingabe 2 10" xfId="40665" hidden="1"/>
    <cellStyle name="Eingabe 2 10" xfId="40745" hidden="1"/>
    <cellStyle name="Eingabe 2 10" xfId="40958" hidden="1"/>
    <cellStyle name="Eingabe 2 10" xfId="40993" hidden="1"/>
    <cellStyle name="Eingabe 2 10" xfId="41021" hidden="1"/>
    <cellStyle name="Eingabe 2 10" xfId="41056" hidden="1"/>
    <cellStyle name="Eingabe 2 10" xfId="41135" hidden="1"/>
    <cellStyle name="Eingabe 2 10" xfId="41267" hidden="1"/>
    <cellStyle name="Eingabe 2 10" xfId="41302" hidden="1"/>
    <cellStyle name="Eingabe 2 10" xfId="41330" hidden="1"/>
    <cellStyle name="Eingabe 2 10" xfId="41365" hidden="1"/>
    <cellStyle name="Eingabe 2 10" xfId="41214" hidden="1"/>
    <cellStyle name="Eingabe 2 10" xfId="41411" hidden="1"/>
    <cellStyle name="Eingabe 2 10" xfId="41446" hidden="1"/>
    <cellStyle name="Eingabe 2 10" xfId="41474" hidden="1"/>
    <cellStyle name="Eingabe 2 10" xfId="41509" hidden="1"/>
    <cellStyle name="Eingabe 2 10" xfId="40862" hidden="1"/>
    <cellStyle name="Eingabe 2 10" xfId="41568" hidden="1"/>
    <cellStyle name="Eingabe 2 10" xfId="41603" hidden="1"/>
    <cellStyle name="Eingabe 2 10" xfId="41631" hidden="1"/>
    <cellStyle name="Eingabe 2 10" xfId="41666" hidden="1"/>
    <cellStyle name="Eingabe 2 10" xfId="41763" hidden="1"/>
    <cellStyle name="Eingabe 2 10" xfId="41938" hidden="1"/>
    <cellStyle name="Eingabe 2 10" xfId="41973" hidden="1"/>
    <cellStyle name="Eingabe 2 10" xfId="42001" hidden="1"/>
    <cellStyle name="Eingabe 2 10" xfId="42036" hidden="1"/>
    <cellStyle name="Eingabe 2 10" xfId="41861" hidden="1"/>
    <cellStyle name="Eingabe 2 10" xfId="42087" hidden="1"/>
    <cellStyle name="Eingabe 2 10" xfId="42122" hidden="1"/>
    <cellStyle name="Eingabe 2 10" xfId="42150" hidden="1"/>
    <cellStyle name="Eingabe 2 10" xfId="42185" hidden="1"/>
    <cellStyle name="Eingabe 2 10" xfId="41753" hidden="1"/>
    <cellStyle name="Eingabe 2 10" xfId="42230" hidden="1"/>
    <cellStyle name="Eingabe 2 10" xfId="42265" hidden="1"/>
    <cellStyle name="Eingabe 2 10" xfId="42293" hidden="1"/>
    <cellStyle name="Eingabe 2 10" xfId="42328" hidden="1"/>
    <cellStyle name="Eingabe 2 10" xfId="42377" hidden="1"/>
    <cellStyle name="Eingabe 2 10" xfId="42449" hidden="1"/>
    <cellStyle name="Eingabe 2 10" xfId="42484" hidden="1"/>
    <cellStyle name="Eingabe 2 10" xfId="42512" hidden="1"/>
    <cellStyle name="Eingabe 2 10" xfId="42547" hidden="1"/>
    <cellStyle name="Eingabe 2 10" xfId="42609" hidden="1"/>
    <cellStyle name="Eingabe 2 10" xfId="42741" hidden="1"/>
    <cellStyle name="Eingabe 2 10" xfId="42776" hidden="1"/>
    <cellStyle name="Eingabe 2 10" xfId="42804" hidden="1"/>
    <cellStyle name="Eingabe 2 10" xfId="42839" hidden="1"/>
    <cellStyle name="Eingabe 2 10" xfId="42688" hidden="1"/>
    <cellStyle name="Eingabe 2 10" xfId="42883" hidden="1"/>
    <cellStyle name="Eingabe 2 10" xfId="42918" hidden="1"/>
    <cellStyle name="Eingabe 2 10" xfId="42946" hidden="1"/>
    <cellStyle name="Eingabe 2 10" xfId="42981" hidden="1"/>
    <cellStyle name="Eingabe 2 10" xfId="40737" hidden="1"/>
    <cellStyle name="Eingabe 2 10" xfId="43023" hidden="1"/>
    <cellStyle name="Eingabe 2 10" xfId="43058" hidden="1"/>
    <cellStyle name="Eingabe 2 10" xfId="43086" hidden="1"/>
    <cellStyle name="Eingabe 2 10" xfId="43121" hidden="1"/>
    <cellStyle name="Eingabe 2 10" xfId="43215" hidden="1"/>
    <cellStyle name="Eingabe 2 10" xfId="43389" hidden="1"/>
    <cellStyle name="Eingabe 2 10" xfId="43424" hidden="1"/>
    <cellStyle name="Eingabe 2 10" xfId="43452" hidden="1"/>
    <cellStyle name="Eingabe 2 10" xfId="43487" hidden="1"/>
    <cellStyle name="Eingabe 2 10" xfId="43313" hidden="1"/>
    <cellStyle name="Eingabe 2 10" xfId="43538" hidden="1"/>
    <cellStyle name="Eingabe 2 10" xfId="43573" hidden="1"/>
    <cellStyle name="Eingabe 2 10" xfId="43601" hidden="1"/>
    <cellStyle name="Eingabe 2 10" xfId="43636" hidden="1"/>
    <cellStyle name="Eingabe 2 10" xfId="43205" hidden="1"/>
    <cellStyle name="Eingabe 2 10" xfId="43681" hidden="1"/>
    <cellStyle name="Eingabe 2 10" xfId="43716" hidden="1"/>
    <cellStyle name="Eingabe 2 10" xfId="43744" hidden="1"/>
    <cellStyle name="Eingabe 2 10" xfId="43779" hidden="1"/>
    <cellStyle name="Eingabe 2 10" xfId="43827" hidden="1"/>
    <cellStyle name="Eingabe 2 10" xfId="43899" hidden="1"/>
    <cellStyle name="Eingabe 2 10" xfId="43934" hidden="1"/>
    <cellStyle name="Eingabe 2 10" xfId="43962" hidden="1"/>
    <cellStyle name="Eingabe 2 10" xfId="43997" hidden="1"/>
    <cellStyle name="Eingabe 2 10" xfId="44059" hidden="1"/>
    <cellStyle name="Eingabe 2 10" xfId="44191" hidden="1"/>
    <cellStyle name="Eingabe 2 10" xfId="44226" hidden="1"/>
    <cellStyle name="Eingabe 2 10" xfId="44254" hidden="1"/>
    <cellStyle name="Eingabe 2 10" xfId="44289" hidden="1"/>
    <cellStyle name="Eingabe 2 10" xfId="44138" hidden="1"/>
    <cellStyle name="Eingabe 2 10" xfId="44333" hidden="1"/>
    <cellStyle name="Eingabe 2 10" xfId="44368" hidden="1"/>
    <cellStyle name="Eingabe 2 10" xfId="44396" hidden="1"/>
    <cellStyle name="Eingabe 2 10" xfId="44431" hidden="1"/>
    <cellStyle name="Eingabe 2 10" xfId="41090" hidden="1"/>
    <cellStyle name="Eingabe 2 10" xfId="44473" hidden="1"/>
    <cellStyle name="Eingabe 2 10" xfId="44508" hidden="1"/>
    <cellStyle name="Eingabe 2 10" xfId="44536" hidden="1"/>
    <cellStyle name="Eingabe 2 10" xfId="44571" hidden="1"/>
    <cellStyle name="Eingabe 2 10" xfId="44662" hidden="1"/>
    <cellStyle name="Eingabe 2 10" xfId="44836" hidden="1"/>
    <cellStyle name="Eingabe 2 10" xfId="44871" hidden="1"/>
    <cellStyle name="Eingabe 2 10" xfId="44899" hidden="1"/>
    <cellStyle name="Eingabe 2 10" xfId="44934" hidden="1"/>
    <cellStyle name="Eingabe 2 10" xfId="44760" hidden="1"/>
    <cellStyle name="Eingabe 2 10" xfId="44983" hidden="1"/>
    <cellStyle name="Eingabe 2 10" xfId="45018" hidden="1"/>
    <cellStyle name="Eingabe 2 10" xfId="45046" hidden="1"/>
    <cellStyle name="Eingabe 2 10" xfId="45081" hidden="1"/>
    <cellStyle name="Eingabe 2 10" xfId="44652" hidden="1"/>
    <cellStyle name="Eingabe 2 10" xfId="45124" hidden="1"/>
    <cellStyle name="Eingabe 2 10" xfId="45159" hidden="1"/>
    <cellStyle name="Eingabe 2 10" xfId="45187" hidden="1"/>
    <cellStyle name="Eingabe 2 10" xfId="45222" hidden="1"/>
    <cellStyle name="Eingabe 2 10" xfId="45269" hidden="1"/>
    <cellStyle name="Eingabe 2 10" xfId="45341" hidden="1"/>
    <cellStyle name="Eingabe 2 10" xfId="45376" hidden="1"/>
    <cellStyle name="Eingabe 2 10" xfId="45404" hidden="1"/>
    <cellStyle name="Eingabe 2 10" xfId="45439" hidden="1"/>
    <cellStyle name="Eingabe 2 10" xfId="45501" hidden="1"/>
    <cellStyle name="Eingabe 2 10" xfId="45633" hidden="1"/>
    <cellStyle name="Eingabe 2 10" xfId="45668" hidden="1"/>
    <cellStyle name="Eingabe 2 10" xfId="45696" hidden="1"/>
    <cellStyle name="Eingabe 2 10" xfId="45731" hidden="1"/>
    <cellStyle name="Eingabe 2 10" xfId="45580" hidden="1"/>
    <cellStyle name="Eingabe 2 10" xfId="45775" hidden="1"/>
    <cellStyle name="Eingabe 2 10" xfId="45810" hidden="1"/>
    <cellStyle name="Eingabe 2 10" xfId="45838" hidden="1"/>
    <cellStyle name="Eingabe 2 10" xfId="45873" hidden="1"/>
    <cellStyle name="Eingabe 2 10" xfId="45922" hidden="1"/>
    <cellStyle name="Eingabe 2 10" xfId="46068" hidden="1"/>
    <cellStyle name="Eingabe 2 10" xfId="46103" hidden="1"/>
    <cellStyle name="Eingabe 2 10" xfId="46131" hidden="1"/>
    <cellStyle name="Eingabe 2 10" xfId="46166" hidden="1"/>
    <cellStyle name="Eingabe 2 10" xfId="46258" hidden="1"/>
    <cellStyle name="Eingabe 2 10" xfId="46432" hidden="1"/>
    <cellStyle name="Eingabe 2 10" xfId="46467" hidden="1"/>
    <cellStyle name="Eingabe 2 10" xfId="46495" hidden="1"/>
    <cellStyle name="Eingabe 2 10" xfId="46530" hidden="1"/>
    <cellStyle name="Eingabe 2 10" xfId="46356" hidden="1"/>
    <cellStyle name="Eingabe 2 10" xfId="46579" hidden="1"/>
    <cellStyle name="Eingabe 2 10" xfId="46614" hidden="1"/>
    <cellStyle name="Eingabe 2 10" xfId="46642" hidden="1"/>
    <cellStyle name="Eingabe 2 10" xfId="46677" hidden="1"/>
    <cellStyle name="Eingabe 2 10" xfId="46248" hidden="1"/>
    <cellStyle name="Eingabe 2 10" xfId="46720" hidden="1"/>
    <cellStyle name="Eingabe 2 10" xfId="46755" hidden="1"/>
    <cellStyle name="Eingabe 2 10" xfId="46783" hidden="1"/>
    <cellStyle name="Eingabe 2 10" xfId="46818" hidden="1"/>
    <cellStyle name="Eingabe 2 10" xfId="46865" hidden="1"/>
    <cellStyle name="Eingabe 2 10" xfId="46937" hidden="1"/>
    <cellStyle name="Eingabe 2 10" xfId="46972" hidden="1"/>
    <cellStyle name="Eingabe 2 10" xfId="47000" hidden="1"/>
    <cellStyle name="Eingabe 2 10" xfId="47035" hidden="1"/>
    <cellStyle name="Eingabe 2 10" xfId="47097" hidden="1"/>
    <cellStyle name="Eingabe 2 10" xfId="47229" hidden="1"/>
    <cellStyle name="Eingabe 2 10" xfId="47264" hidden="1"/>
    <cellStyle name="Eingabe 2 10" xfId="47292" hidden="1"/>
    <cellStyle name="Eingabe 2 10" xfId="47327" hidden="1"/>
    <cellStyle name="Eingabe 2 10" xfId="47176" hidden="1"/>
    <cellStyle name="Eingabe 2 10" xfId="47371" hidden="1"/>
    <cellStyle name="Eingabe 2 10" xfId="47406" hidden="1"/>
    <cellStyle name="Eingabe 2 10" xfId="47434" hidden="1"/>
    <cellStyle name="Eingabe 2 10" xfId="47469" hidden="1"/>
    <cellStyle name="Eingabe 2 10" xfId="46004" hidden="1"/>
    <cellStyle name="Eingabe 2 10" xfId="47511" hidden="1"/>
    <cellStyle name="Eingabe 2 10" xfId="47546" hidden="1"/>
    <cellStyle name="Eingabe 2 10" xfId="47574" hidden="1"/>
    <cellStyle name="Eingabe 2 10" xfId="47609" hidden="1"/>
    <cellStyle name="Eingabe 2 10" xfId="47700" hidden="1"/>
    <cellStyle name="Eingabe 2 10" xfId="47874" hidden="1"/>
    <cellStyle name="Eingabe 2 10" xfId="47909" hidden="1"/>
    <cellStyle name="Eingabe 2 10" xfId="47937" hidden="1"/>
    <cellStyle name="Eingabe 2 10" xfId="47972" hidden="1"/>
    <cellStyle name="Eingabe 2 10" xfId="47798" hidden="1"/>
    <cellStyle name="Eingabe 2 10" xfId="48021" hidden="1"/>
    <cellStyle name="Eingabe 2 10" xfId="48056" hidden="1"/>
    <cellStyle name="Eingabe 2 10" xfId="48084" hidden="1"/>
    <cellStyle name="Eingabe 2 10" xfId="48119" hidden="1"/>
    <cellStyle name="Eingabe 2 10" xfId="47690" hidden="1"/>
    <cellStyle name="Eingabe 2 10" xfId="48162" hidden="1"/>
    <cellStyle name="Eingabe 2 10" xfId="48197" hidden="1"/>
    <cellStyle name="Eingabe 2 10" xfId="48225" hidden="1"/>
    <cellStyle name="Eingabe 2 10" xfId="48260" hidden="1"/>
    <cellStyle name="Eingabe 2 10" xfId="48307" hidden="1"/>
    <cellStyle name="Eingabe 2 10" xfId="48379" hidden="1"/>
    <cellStyle name="Eingabe 2 10" xfId="48414" hidden="1"/>
    <cellStyle name="Eingabe 2 10" xfId="48442" hidden="1"/>
    <cellStyle name="Eingabe 2 10" xfId="48477" hidden="1"/>
    <cellStyle name="Eingabe 2 10" xfId="48539" hidden="1"/>
    <cellStyle name="Eingabe 2 10" xfId="48671" hidden="1"/>
    <cellStyle name="Eingabe 2 10" xfId="48706" hidden="1"/>
    <cellStyle name="Eingabe 2 10" xfId="48734" hidden="1"/>
    <cellStyle name="Eingabe 2 10" xfId="48769" hidden="1"/>
    <cellStyle name="Eingabe 2 10" xfId="48618" hidden="1"/>
    <cellStyle name="Eingabe 2 10" xfId="48813" hidden="1"/>
    <cellStyle name="Eingabe 2 10" xfId="48848" hidden="1"/>
    <cellStyle name="Eingabe 2 10" xfId="48876" hidden="1"/>
    <cellStyle name="Eingabe 2 10" xfId="48911" hidden="1"/>
    <cellStyle name="Eingabe 2 10" xfId="48958" hidden="1"/>
    <cellStyle name="Eingabe 2 10" xfId="49030" hidden="1"/>
    <cellStyle name="Eingabe 2 10" xfId="49065" hidden="1"/>
    <cellStyle name="Eingabe 2 10" xfId="49093" hidden="1"/>
    <cellStyle name="Eingabe 2 10" xfId="49128" hidden="1"/>
    <cellStyle name="Eingabe 2 10" xfId="49219" hidden="1"/>
    <cellStyle name="Eingabe 2 10" xfId="49393" hidden="1"/>
    <cellStyle name="Eingabe 2 10" xfId="49428" hidden="1"/>
    <cellStyle name="Eingabe 2 10" xfId="49456" hidden="1"/>
    <cellStyle name="Eingabe 2 10" xfId="49491" hidden="1"/>
    <cellStyle name="Eingabe 2 10" xfId="49317" hidden="1"/>
    <cellStyle name="Eingabe 2 10" xfId="49540" hidden="1"/>
    <cellStyle name="Eingabe 2 10" xfId="49575" hidden="1"/>
    <cellStyle name="Eingabe 2 10" xfId="49603" hidden="1"/>
    <cellStyle name="Eingabe 2 10" xfId="49638" hidden="1"/>
    <cellStyle name="Eingabe 2 10" xfId="49209" hidden="1"/>
    <cellStyle name="Eingabe 2 10" xfId="49681" hidden="1"/>
    <cellStyle name="Eingabe 2 10" xfId="49716" hidden="1"/>
    <cellStyle name="Eingabe 2 10" xfId="49744" hidden="1"/>
    <cellStyle name="Eingabe 2 10" xfId="49779" hidden="1"/>
    <cellStyle name="Eingabe 2 10" xfId="49826" hidden="1"/>
    <cellStyle name="Eingabe 2 10" xfId="49898" hidden="1"/>
    <cellStyle name="Eingabe 2 10" xfId="49933" hidden="1"/>
    <cellStyle name="Eingabe 2 10" xfId="49961" hidden="1"/>
    <cellStyle name="Eingabe 2 10" xfId="49996" hidden="1"/>
    <cellStyle name="Eingabe 2 10" xfId="50058" hidden="1"/>
    <cellStyle name="Eingabe 2 10" xfId="50190" hidden="1"/>
    <cellStyle name="Eingabe 2 10" xfId="50225" hidden="1"/>
    <cellStyle name="Eingabe 2 10" xfId="50253" hidden="1"/>
    <cellStyle name="Eingabe 2 10" xfId="50288" hidden="1"/>
    <cellStyle name="Eingabe 2 10" xfId="50137" hidden="1"/>
    <cellStyle name="Eingabe 2 10" xfId="50332" hidden="1"/>
    <cellStyle name="Eingabe 2 10" xfId="50367" hidden="1"/>
    <cellStyle name="Eingabe 2 10" xfId="50395" hidden="1"/>
    <cellStyle name="Eingabe 2 10" xfId="50430" hidden="1"/>
    <cellStyle name="Eingabe 2 10" xfId="50477" hidden="1"/>
    <cellStyle name="Eingabe 2 10" xfId="50549" hidden="1"/>
    <cellStyle name="Eingabe 2 10" xfId="50584" hidden="1"/>
    <cellStyle name="Eingabe 2 10" xfId="50612" hidden="1"/>
    <cellStyle name="Eingabe 2 10" xfId="50647" hidden="1"/>
    <cellStyle name="Eingabe 2 10" xfId="50727" hidden="1"/>
    <cellStyle name="Eingabe 2 10" xfId="50940" hidden="1"/>
    <cellStyle name="Eingabe 2 10" xfId="50975" hidden="1"/>
    <cellStyle name="Eingabe 2 10" xfId="51003" hidden="1"/>
    <cellStyle name="Eingabe 2 10" xfId="51038" hidden="1"/>
    <cellStyle name="Eingabe 2 10" xfId="51117" hidden="1"/>
    <cellStyle name="Eingabe 2 10" xfId="51249" hidden="1"/>
    <cellStyle name="Eingabe 2 10" xfId="51284" hidden="1"/>
    <cellStyle name="Eingabe 2 10" xfId="51312" hidden="1"/>
    <cellStyle name="Eingabe 2 10" xfId="51347" hidden="1"/>
    <cellStyle name="Eingabe 2 10" xfId="51196" hidden="1"/>
    <cellStyle name="Eingabe 2 10" xfId="51393" hidden="1"/>
    <cellStyle name="Eingabe 2 10" xfId="51428" hidden="1"/>
    <cellStyle name="Eingabe 2 10" xfId="51456" hidden="1"/>
    <cellStyle name="Eingabe 2 10" xfId="51491" hidden="1"/>
    <cellStyle name="Eingabe 2 10" xfId="50844" hidden="1"/>
    <cellStyle name="Eingabe 2 10" xfId="51550" hidden="1"/>
    <cellStyle name="Eingabe 2 10" xfId="51585" hidden="1"/>
    <cellStyle name="Eingabe 2 10" xfId="51613" hidden="1"/>
    <cellStyle name="Eingabe 2 10" xfId="51648" hidden="1"/>
    <cellStyle name="Eingabe 2 10" xfId="51745" hidden="1"/>
    <cellStyle name="Eingabe 2 10" xfId="51920" hidden="1"/>
    <cellStyle name="Eingabe 2 10" xfId="51955" hidden="1"/>
    <cellStyle name="Eingabe 2 10" xfId="51983" hidden="1"/>
    <cellStyle name="Eingabe 2 10" xfId="52018" hidden="1"/>
    <cellStyle name="Eingabe 2 10" xfId="51843" hidden="1"/>
    <cellStyle name="Eingabe 2 10" xfId="52069" hidden="1"/>
    <cellStyle name="Eingabe 2 10" xfId="52104" hidden="1"/>
    <cellStyle name="Eingabe 2 10" xfId="52132" hidden="1"/>
    <cellStyle name="Eingabe 2 10" xfId="52167" hidden="1"/>
    <cellStyle name="Eingabe 2 10" xfId="51735" hidden="1"/>
    <cellStyle name="Eingabe 2 10" xfId="52212" hidden="1"/>
    <cellStyle name="Eingabe 2 10" xfId="52247" hidden="1"/>
    <cellStyle name="Eingabe 2 10" xfId="52275" hidden="1"/>
    <cellStyle name="Eingabe 2 10" xfId="52310" hidden="1"/>
    <cellStyle name="Eingabe 2 10" xfId="52359" hidden="1"/>
    <cellStyle name="Eingabe 2 10" xfId="52431" hidden="1"/>
    <cellStyle name="Eingabe 2 10" xfId="52466" hidden="1"/>
    <cellStyle name="Eingabe 2 10" xfId="52494" hidden="1"/>
    <cellStyle name="Eingabe 2 10" xfId="52529" hidden="1"/>
    <cellStyle name="Eingabe 2 10" xfId="52591" hidden="1"/>
    <cellStyle name="Eingabe 2 10" xfId="52723" hidden="1"/>
    <cellStyle name="Eingabe 2 10" xfId="52758" hidden="1"/>
    <cellStyle name="Eingabe 2 10" xfId="52786" hidden="1"/>
    <cellStyle name="Eingabe 2 10" xfId="52821" hidden="1"/>
    <cellStyle name="Eingabe 2 10" xfId="52670" hidden="1"/>
    <cellStyle name="Eingabe 2 10" xfId="52865" hidden="1"/>
    <cellStyle name="Eingabe 2 10" xfId="52900" hidden="1"/>
    <cellStyle name="Eingabe 2 10" xfId="52928" hidden="1"/>
    <cellStyle name="Eingabe 2 10" xfId="52963" hidden="1"/>
    <cellStyle name="Eingabe 2 10" xfId="50719" hidden="1"/>
    <cellStyle name="Eingabe 2 10" xfId="53005" hidden="1"/>
    <cellStyle name="Eingabe 2 10" xfId="53040" hidden="1"/>
    <cellStyle name="Eingabe 2 10" xfId="53068" hidden="1"/>
    <cellStyle name="Eingabe 2 10" xfId="53103" hidden="1"/>
    <cellStyle name="Eingabe 2 10" xfId="53197" hidden="1"/>
    <cellStyle name="Eingabe 2 10" xfId="53371" hidden="1"/>
    <cellStyle name="Eingabe 2 10" xfId="53406" hidden="1"/>
    <cellStyle name="Eingabe 2 10" xfId="53434" hidden="1"/>
    <cellStyle name="Eingabe 2 10" xfId="53469" hidden="1"/>
    <cellStyle name="Eingabe 2 10" xfId="53295" hidden="1"/>
    <cellStyle name="Eingabe 2 10" xfId="53520" hidden="1"/>
    <cellStyle name="Eingabe 2 10" xfId="53555" hidden="1"/>
    <cellStyle name="Eingabe 2 10" xfId="53583" hidden="1"/>
    <cellStyle name="Eingabe 2 10" xfId="53618" hidden="1"/>
    <cellStyle name="Eingabe 2 10" xfId="53187" hidden="1"/>
    <cellStyle name="Eingabe 2 10" xfId="53663" hidden="1"/>
    <cellStyle name="Eingabe 2 10" xfId="53698" hidden="1"/>
    <cellStyle name="Eingabe 2 10" xfId="53726" hidden="1"/>
    <cellStyle name="Eingabe 2 10" xfId="53761" hidden="1"/>
    <cellStyle name="Eingabe 2 10" xfId="53809" hidden="1"/>
    <cellStyle name="Eingabe 2 10" xfId="53881" hidden="1"/>
    <cellStyle name="Eingabe 2 10" xfId="53916" hidden="1"/>
    <cellStyle name="Eingabe 2 10" xfId="53944" hidden="1"/>
    <cellStyle name="Eingabe 2 10" xfId="53979" hidden="1"/>
    <cellStyle name="Eingabe 2 10" xfId="54041" hidden="1"/>
    <cellStyle name="Eingabe 2 10" xfId="54173" hidden="1"/>
    <cellStyle name="Eingabe 2 10" xfId="54208" hidden="1"/>
    <cellStyle name="Eingabe 2 10" xfId="54236" hidden="1"/>
    <cellStyle name="Eingabe 2 10" xfId="54271" hidden="1"/>
    <cellStyle name="Eingabe 2 10" xfId="54120" hidden="1"/>
    <cellStyle name="Eingabe 2 10" xfId="54315" hidden="1"/>
    <cellStyle name="Eingabe 2 10" xfId="54350" hidden="1"/>
    <cellStyle name="Eingabe 2 10" xfId="54378" hidden="1"/>
    <cellStyle name="Eingabe 2 10" xfId="54413" hidden="1"/>
    <cellStyle name="Eingabe 2 10" xfId="51072" hidden="1"/>
    <cellStyle name="Eingabe 2 10" xfId="54455" hidden="1"/>
    <cellStyle name="Eingabe 2 10" xfId="54490" hidden="1"/>
    <cellStyle name="Eingabe 2 10" xfId="54518" hidden="1"/>
    <cellStyle name="Eingabe 2 10" xfId="54553" hidden="1"/>
    <cellStyle name="Eingabe 2 10" xfId="54644" hidden="1"/>
    <cellStyle name="Eingabe 2 10" xfId="54818" hidden="1"/>
    <cellStyle name="Eingabe 2 10" xfId="54853" hidden="1"/>
    <cellStyle name="Eingabe 2 10" xfId="54881" hidden="1"/>
    <cellStyle name="Eingabe 2 10" xfId="54916" hidden="1"/>
    <cellStyle name="Eingabe 2 10" xfId="54742" hidden="1"/>
    <cellStyle name="Eingabe 2 10" xfId="54965" hidden="1"/>
    <cellStyle name="Eingabe 2 10" xfId="55000" hidden="1"/>
    <cellStyle name="Eingabe 2 10" xfId="55028" hidden="1"/>
    <cellStyle name="Eingabe 2 10" xfId="55063" hidden="1"/>
    <cellStyle name="Eingabe 2 10" xfId="54634" hidden="1"/>
    <cellStyle name="Eingabe 2 10" xfId="55106" hidden="1"/>
    <cellStyle name="Eingabe 2 10" xfId="55141" hidden="1"/>
    <cellStyle name="Eingabe 2 10" xfId="55169" hidden="1"/>
    <cellStyle name="Eingabe 2 10" xfId="55204" hidden="1"/>
    <cellStyle name="Eingabe 2 10" xfId="55251" hidden="1"/>
    <cellStyle name="Eingabe 2 10" xfId="55323" hidden="1"/>
    <cellStyle name="Eingabe 2 10" xfId="55358" hidden="1"/>
    <cellStyle name="Eingabe 2 10" xfId="55386" hidden="1"/>
    <cellStyle name="Eingabe 2 10" xfId="55421" hidden="1"/>
    <cellStyle name="Eingabe 2 10" xfId="55483" hidden="1"/>
    <cellStyle name="Eingabe 2 10" xfId="55615" hidden="1"/>
    <cellStyle name="Eingabe 2 10" xfId="55650" hidden="1"/>
    <cellStyle name="Eingabe 2 10" xfId="55678" hidden="1"/>
    <cellStyle name="Eingabe 2 10" xfId="55713" hidden="1"/>
    <cellStyle name="Eingabe 2 10" xfId="55562" hidden="1"/>
    <cellStyle name="Eingabe 2 10" xfId="55757" hidden="1"/>
    <cellStyle name="Eingabe 2 10" xfId="55792" hidden="1"/>
    <cellStyle name="Eingabe 2 10" xfId="55820" hidden="1"/>
    <cellStyle name="Eingabe 2 10" xfId="55855" hidden="1"/>
    <cellStyle name="Eingabe 2 10" xfId="55904" hidden="1"/>
    <cellStyle name="Eingabe 2 10" xfId="56050" hidden="1"/>
    <cellStyle name="Eingabe 2 10" xfId="56085" hidden="1"/>
    <cellStyle name="Eingabe 2 10" xfId="56113" hidden="1"/>
    <cellStyle name="Eingabe 2 10" xfId="56148" hidden="1"/>
    <cellStyle name="Eingabe 2 10" xfId="56240" hidden="1"/>
    <cellStyle name="Eingabe 2 10" xfId="56414" hidden="1"/>
    <cellStyle name="Eingabe 2 10" xfId="56449" hidden="1"/>
    <cellStyle name="Eingabe 2 10" xfId="56477" hidden="1"/>
    <cellStyle name="Eingabe 2 10" xfId="56512" hidden="1"/>
    <cellStyle name="Eingabe 2 10" xfId="56338" hidden="1"/>
    <cellStyle name="Eingabe 2 10" xfId="56561" hidden="1"/>
    <cellStyle name="Eingabe 2 10" xfId="56596" hidden="1"/>
    <cellStyle name="Eingabe 2 10" xfId="56624" hidden="1"/>
    <cellStyle name="Eingabe 2 10" xfId="56659" hidden="1"/>
    <cellStyle name="Eingabe 2 10" xfId="56230" hidden="1"/>
    <cellStyle name="Eingabe 2 10" xfId="56702" hidden="1"/>
    <cellStyle name="Eingabe 2 10" xfId="56737" hidden="1"/>
    <cellStyle name="Eingabe 2 10" xfId="56765" hidden="1"/>
    <cellStyle name="Eingabe 2 10" xfId="56800" hidden="1"/>
    <cellStyle name="Eingabe 2 10" xfId="56847" hidden="1"/>
    <cellStyle name="Eingabe 2 10" xfId="56919" hidden="1"/>
    <cellStyle name="Eingabe 2 10" xfId="56954" hidden="1"/>
    <cellStyle name="Eingabe 2 10" xfId="56982" hidden="1"/>
    <cellStyle name="Eingabe 2 10" xfId="57017" hidden="1"/>
    <cellStyle name="Eingabe 2 10" xfId="57079" hidden="1"/>
    <cellStyle name="Eingabe 2 10" xfId="57211" hidden="1"/>
    <cellStyle name="Eingabe 2 10" xfId="57246" hidden="1"/>
    <cellStyle name="Eingabe 2 10" xfId="57274" hidden="1"/>
    <cellStyle name="Eingabe 2 10" xfId="57309" hidden="1"/>
    <cellStyle name="Eingabe 2 10" xfId="57158" hidden="1"/>
    <cellStyle name="Eingabe 2 10" xfId="57353" hidden="1"/>
    <cellStyle name="Eingabe 2 10" xfId="57388" hidden="1"/>
    <cellStyle name="Eingabe 2 10" xfId="57416" hidden="1"/>
    <cellStyle name="Eingabe 2 10" xfId="57451" hidden="1"/>
    <cellStyle name="Eingabe 2 10" xfId="55986" hidden="1"/>
    <cellStyle name="Eingabe 2 10" xfId="57493" hidden="1"/>
    <cellStyle name="Eingabe 2 10" xfId="57528" hidden="1"/>
    <cellStyle name="Eingabe 2 10" xfId="57556" hidden="1"/>
    <cellStyle name="Eingabe 2 10" xfId="57591" hidden="1"/>
    <cellStyle name="Eingabe 2 10" xfId="57682" hidden="1"/>
    <cellStyle name="Eingabe 2 10" xfId="57856" hidden="1"/>
    <cellStyle name="Eingabe 2 10" xfId="57891" hidden="1"/>
    <cellStyle name="Eingabe 2 10" xfId="57919" hidden="1"/>
    <cellStyle name="Eingabe 2 10" xfId="57954" hidden="1"/>
    <cellStyle name="Eingabe 2 10" xfId="57780" hidden="1"/>
    <cellStyle name="Eingabe 2 10" xfId="58003" hidden="1"/>
    <cellStyle name="Eingabe 2 10" xfId="58038" hidden="1"/>
    <cellStyle name="Eingabe 2 10" xfId="58066" hidden="1"/>
    <cellStyle name="Eingabe 2 10" xfId="58101" hidden="1"/>
    <cellStyle name="Eingabe 2 10" xfId="57672" hidden="1"/>
    <cellStyle name="Eingabe 2 10" xfId="58144" hidden="1"/>
    <cellStyle name="Eingabe 2 10" xfId="58179" hidden="1"/>
    <cellStyle name="Eingabe 2 10" xfId="58207" hidden="1"/>
    <cellStyle name="Eingabe 2 10" xfId="58242" hidden="1"/>
    <cellStyle name="Eingabe 2 10" xfId="58289" hidden="1"/>
    <cellStyle name="Eingabe 2 10" xfId="58361" hidden="1"/>
    <cellStyle name="Eingabe 2 10" xfId="58396" hidden="1"/>
    <cellStyle name="Eingabe 2 10" xfId="58424" hidden="1"/>
    <cellStyle name="Eingabe 2 10" xfId="58459" hidden="1"/>
    <cellStyle name="Eingabe 2 10" xfId="58521" hidden="1"/>
    <cellStyle name="Eingabe 2 10" xfId="58653" hidden="1"/>
    <cellStyle name="Eingabe 2 10" xfId="58688" hidden="1"/>
    <cellStyle name="Eingabe 2 10" xfId="58716" hidden="1"/>
    <cellStyle name="Eingabe 2 10" xfId="58751" hidden="1"/>
    <cellStyle name="Eingabe 2 10" xfId="58600" hidden="1"/>
    <cellStyle name="Eingabe 2 10" xfId="58795" hidden="1"/>
    <cellStyle name="Eingabe 2 10" xfId="58830" hidden="1"/>
    <cellStyle name="Eingabe 2 10" xfId="58858" hidden="1"/>
    <cellStyle name="Eingabe 2 10" xfId="58893" hidden="1"/>
    <cellStyle name="Eingabe 2 10" xfId="694"/>
    <cellStyle name="Eingabe 2 11" xfId="176" hidden="1"/>
    <cellStyle name="Eingabe 2 11" xfId="542" hidden="1"/>
    <cellStyle name="Eingabe 2 11" xfId="575" hidden="1"/>
    <cellStyle name="Eingabe 2 11" xfId="605" hidden="1"/>
    <cellStyle name="Eingabe 2 11" xfId="640" hidden="1"/>
    <cellStyle name="Eingabe 2 11" xfId="776" hidden="1"/>
    <cellStyle name="Eingabe 2 11" xfId="950" hidden="1"/>
    <cellStyle name="Eingabe 2 11" xfId="983" hidden="1"/>
    <cellStyle name="Eingabe 2 11" xfId="1013" hidden="1"/>
    <cellStyle name="Eingabe 2 11" xfId="1048" hidden="1"/>
    <cellStyle name="Eingabe 2 11" xfId="872" hidden="1"/>
    <cellStyle name="Eingabe 2 11" xfId="1097" hidden="1"/>
    <cellStyle name="Eingabe 2 11" xfId="1130" hidden="1"/>
    <cellStyle name="Eingabe 2 11" xfId="1160" hidden="1"/>
    <cellStyle name="Eingabe 2 11" xfId="1195" hidden="1"/>
    <cellStyle name="Eingabe 2 11" xfId="766" hidden="1"/>
    <cellStyle name="Eingabe 2 11" xfId="1238" hidden="1"/>
    <cellStyle name="Eingabe 2 11" xfId="1271" hidden="1"/>
    <cellStyle name="Eingabe 2 11" xfId="1301" hidden="1"/>
    <cellStyle name="Eingabe 2 11" xfId="1336" hidden="1"/>
    <cellStyle name="Eingabe 2 11" xfId="1383" hidden="1"/>
    <cellStyle name="Eingabe 2 11" xfId="1455" hidden="1"/>
    <cellStyle name="Eingabe 2 11" xfId="1488" hidden="1"/>
    <cellStyle name="Eingabe 2 11" xfId="1518" hidden="1"/>
    <cellStyle name="Eingabe 2 11" xfId="1553" hidden="1"/>
    <cellStyle name="Eingabe 2 11" xfId="1615" hidden="1"/>
    <cellStyle name="Eingabe 2 11" xfId="1747" hidden="1"/>
    <cellStyle name="Eingabe 2 11" xfId="1780" hidden="1"/>
    <cellStyle name="Eingabe 2 11" xfId="1810" hidden="1"/>
    <cellStyle name="Eingabe 2 11" xfId="1845" hidden="1"/>
    <cellStyle name="Eingabe 2 11" xfId="1692" hidden="1"/>
    <cellStyle name="Eingabe 2 11" xfId="1889" hidden="1"/>
    <cellStyle name="Eingabe 2 11" xfId="1922" hidden="1"/>
    <cellStyle name="Eingabe 2 11" xfId="1952" hidden="1"/>
    <cellStyle name="Eingabe 2 11" xfId="1987" hidden="1"/>
    <cellStyle name="Eingabe 2 11" xfId="2099" hidden="1"/>
    <cellStyle name="Eingabe 2 11" xfId="2420" hidden="1"/>
    <cellStyle name="Eingabe 2 11" xfId="2453" hidden="1"/>
    <cellStyle name="Eingabe 2 11" xfId="2483" hidden="1"/>
    <cellStyle name="Eingabe 2 11" xfId="2518" hidden="1"/>
    <cellStyle name="Eingabe 2 11" xfId="2646" hidden="1"/>
    <cellStyle name="Eingabe 2 11" xfId="2820" hidden="1"/>
    <cellStyle name="Eingabe 2 11" xfId="2853" hidden="1"/>
    <cellStyle name="Eingabe 2 11" xfId="2883" hidden="1"/>
    <cellStyle name="Eingabe 2 11" xfId="2918" hidden="1"/>
    <cellStyle name="Eingabe 2 11" xfId="2742" hidden="1"/>
    <cellStyle name="Eingabe 2 11" xfId="2967" hidden="1"/>
    <cellStyle name="Eingabe 2 11" xfId="3000" hidden="1"/>
    <cellStyle name="Eingabe 2 11" xfId="3030" hidden="1"/>
    <cellStyle name="Eingabe 2 11" xfId="3065" hidden="1"/>
    <cellStyle name="Eingabe 2 11" xfId="2636" hidden="1"/>
    <cellStyle name="Eingabe 2 11" xfId="3108" hidden="1"/>
    <cellStyle name="Eingabe 2 11" xfId="3141" hidden="1"/>
    <cellStyle name="Eingabe 2 11" xfId="3171" hidden="1"/>
    <cellStyle name="Eingabe 2 11" xfId="3206" hidden="1"/>
    <cellStyle name="Eingabe 2 11" xfId="3253" hidden="1"/>
    <cellStyle name="Eingabe 2 11" xfId="3325" hidden="1"/>
    <cellStyle name="Eingabe 2 11" xfId="3358" hidden="1"/>
    <cellStyle name="Eingabe 2 11" xfId="3388" hidden="1"/>
    <cellStyle name="Eingabe 2 11" xfId="3423" hidden="1"/>
    <cellStyle name="Eingabe 2 11" xfId="3485" hidden="1"/>
    <cellStyle name="Eingabe 2 11" xfId="3617" hidden="1"/>
    <cellStyle name="Eingabe 2 11" xfId="3650" hidden="1"/>
    <cellStyle name="Eingabe 2 11" xfId="3680" hidden="1"/>
    <cellStyle name="Eingabe 2 11" xfId="3715" hidden="1"/>
    <cellStyle name="Eingabe 2 11" xfId="3562" hidden="1"/>
    <cellStyle name="Eingabe 2 11" xfId="3759" hidden="1"/>
    <cellStyle name="Eingabe 2 11" xfId="3792" hidden="1"/>
    <cellStyle name="Eingabe 2 11" xfId="3822" hidden="1"/>
    <cellStyle name="Eingabe 2 11" xfId="3857" hidden="1"/>
    <cellStyle name="Eingabe 2 11" xfId="2228" hidden="1"/>
    <cellStyle name="Eingabe 2 11" xfId="3926" hidden="1"/>
    <cellStyle name="Eingabe 2 11" xfId="3959" hidden="1"/>
    <cellStyle name="Eingabe 2 11" xfId="3989" hidden="1"/>
    <cellStyle name="Eingabe 2 11" xfId="4024" hidden="1"/>
    <cellStyle name="Eingabe 2 11" xfId="4152" hidden="1"/>
    <cellStyle name="Eingabe 2 11" xfId="4326" hidden="1"/>
    <cellStyle name="Eingabe 2 11" xfId="4359" hidden="1"/>
    <cellStyle name="Eingabe 2 11" xfId="4389" hidden="1"/>
    <cellStyle name="Eingabe 2 11" xfId="4424" hidden="1"/>
    <cellStyle name="Eingabe 2 11" xfId="4248" hidden="1"/>
    <cellStyle name="Eingabe 2 11" xfId="4473" hidden="1"/>
    <cellStyle name="Eingabe 2 11" xfId="4506" hidden="1"/>
    <cellStyle name="Eingabe 2 11" xfId="4536" hidden="1"/>
    <cellStyle name="Eingabe 2 11" xfId="4571" hidden="1"/>
    <cellStyle name="Eingabe 2 11" xfId="4142" hidden="1"/>
    <cellStyle name="Eingabe 2 11" xfId="4614" hidden="1"/>
    <cellStyle name="Eingabe 2 11" xfId="4647" hidden="1"/>
    <cellStyle name="Eingabe 2 11" xfId="4677" hidden="1"/>
    <cellStyle name="Eingabe 2 11" xfId="4712" hidden="1"/>
    <cellStyle name="Eingabe 2 11" xfId="4759" hidden="1"/>
    <cellStyle name="Eingabe 2 11" xfId="4831" hidden="1"/>
    <cellStyle name="Eingabe 2 11" xfId="4864" hidden="1"/>
    <cellStyle name="Eingabe 2 11" xfId="4894" hidden="1"/>
    <cellStyle name="Eingabe 2 11" xfId="4929" hidden="1"/>
    <cellStyle name="Eingabe 2 11" xfId="4991" hidden="1"/>
    <cellStyle name="Eingabe 2 11" xfId="5123" hidden="1"/>
    <cellStyle name="Eingabe 2 11" xfId="5156" hidden="1"/>
    <cellStyle name="Eingabe 2 11" xfId="5186" hidden="1"/>
    <cellStyle name="Eingabe 2 11" xfId="5221" hidden="1"/>
    <cellStyle name="Eingabe 2 11" xfId="5068" hidden="1"/>
    <cellStyle name="Eingabe 2 11" xfId="5265" hidden="1"/>
    <cellStyle name="Eingabe 2 11" xfId="5298" hidden="1"/>
    <cellStyle name="Eingabe 2 11" xfId="5328" hidden="1"/>
    <cellStyle name="Eingabe 2 11" xfId="5363" hidden="1"/>
    <cellStyle name="Eingabe 2 11" xfId="2087" hidden="1"/>
    <cellStyle name="Eingabe 2 11" xfId="5431" hidden="1"/>
    <cellStyle name="Eingabe 2 11" xfId="5464" hidden="1"/>
    <cellStyle name="Eingabe 2 11" xfId="5494" hidden="1"/>
    <cellStyle name="Eingabe 2 11" xfId="5529" hidden="1"/>
    <cellStyle name="Eingabe 2 11" xfId="5656" hidden="1"/>
    <cellStyle name="Eingabe 2 11" xfId="5830" hidden="1"/>
    <cellStyle name="Eingabe 2 11" xfId="5863" hidden="1"/>
    <cellStyle name="Eingabe 2 11" xfId="5893" hidden="1"/>
    <cellStyle name="Eingabe 2 11" xfId="5928" hidden="1"/>
    <cellStyle name="Eingabe 2 11" xfId="5752" hidden="1"/>
    <cellStyle name="Eingabe 2 11" xfId="5977" hidden="1"/>
    <cellStyle name="Eingabe 2 11" xfId="6010" hidden="1"/>
    <cellStyle name="Eingabe 2 11" xfId="6040" hidden="1"/>
    <cellStyle name="Eingabe 2 11" xfId="6075" hidden="1"/>
    <cellStyle name="Eingabe 2 11" xfId="5646" hidden="1"/>
    <cellStyle name="Eingabe 2 11" xfId="6118" hidden="1"/>
    <cellStyle name="Eingabe 2 11" xfId="6151" hidden="1"/>
    <cellStyle name="Eingabe 2 11" xfId="6181" hidden="1"/>
    <cellStyle name="Eingabe 2 11" xfId="6216" hidden="1"/>
    <cellStyle name="Eingabe 2 11" xfId="6263" hidden="1"/>
    <cellStyle name="Eingabe 2 11" xfId="6335" hidden="1"/>
    <cellStyle name="Eingabe 2 11" xfId="6368" hidden="1"/>
    <cellStyle name="Eingabe 2 11" xfId="6398" hidden="1"/>
    <cellStyle name="Eingabe 2 11" xfId="6433" hidden="1"/>
    <cellStyle name="Eingabe 2 11" xfId="6495" hidden="1"/>
    <cellStyle name="Eingabe 2 11" xfId="6627" hidden="1"/>
    <cellStyle name="Eingabe 2 11" xfId="6660" hidden="1"/>
    <cellStyle name="Eingabe 2 11" xfId="6690" hidden="1"/>
    <cellStyle name="Eingabe 2 11" xfId="6725" hidden="1"/>
    <cellStyle name="Eingabe 2 11" xfId="6572" hidden="1"/>
    <cellStyle name="Eingabe 2 11" xfId="6769" hidden="1"/>
    <cellStyle name="Eingabe 2 11" xfId="6802" hidden="1"/>
    <cellStyle name="Eingabe 2 11" xfId="6832" hidden="1"/>
    <cellStyle name="Eingabe 2 11" xfId="6867" hidden="1"/>
    <cellStyle name="Eingabe 2 11" xfId="423" hidden="1"/>
    <cellStyle name="Eingabe 2 11" xfId="6933" hidden="1"/>
    <cellStyle name="Eingabe 2 11" xfId="6966" hidden="1"/>
    <cellStyle name="Eingabe 2 11" xfId="6996" hidden="1"/>
    <cellStyle name="Eingabe 2 11" xfId="7031" hidden="1"/>
    <cellStyle name="Eingabe 2 11" xfId="7154" hidden="1"/>
    <cellStyle name="Eingabe 2 11" xfId="7328" hidden="1"/>
    <cellStyle name="Eingabe 2 11" xfId="7361" hidden="1"/>
    <cellStyle name="Eingabe 2 11" xfId="7391" hidden="1"/>
    <cellStyle name="Eingabe 2 11" xfId="7426" hidden="1"/>
    <cellStyle name="Eingabe 2 11" xfId="7250" hidden="1"/>
    <cellStyle name="Eingabe 2 11" xfId="7475" hidden="1"/>
    <cellStyle name="Eingabe 2 11" xfId="7508" hidden="1"/>
    <cellStyle name="Eingabe 2 11" xfId="7538" hidden="1"/>
    <cellStyle name="Eingabe 2 11" xfId="7573" hidden="1"/>
    <cellStyle name="Eingabe 2 11" xfId="7144" hidden="1"/>
    <cellStyle name="Eingabe 2 11" xfId="7616" hidden="1"/>
    <cellStyle name="Eingabe 2 11" xfId="7649" hidden="1"/>
    <cellStyle name="Eingabe 2 11" xfId="7679" hidden="1"/>
    <cellStyle name="Eingabe 2 11" xfId="7714" hidden="1"/>
    <cellStyle name="Eingabe 2 11" xfId="7761" hidden="1"/>
    <cellStyle name="Eingabe 2 11" xfId="7833" hidden="1"/>
    <cellStyle name="Eingabe 2 11" xfId="7866" hidden="1"/>
    <cellStyle name="Eingabe 2 11" xfId="7896" hidden="1"/>
    <cellStyle name="Eingabe 2 11" xfId="7931" hidden="1"/>
    <cellStyle name="Eingabe 2 11" xfId="7993" hidden="1"/>
    <cellStyle name="Eingabe 2 11" xfId="8125" hidden="1"/>
    <cellStyle name="Eingabe 2 11" xfId="8158" hidden="1"/>
    <cellStyle name="Eingabe 2 11" xfId="8188" hidden="1"/>
    <cellStyle name="Eingabe 2 11" xfId="8223" hidden="1"/>
    <cellStyle name="Eingabe 2 11" xfId="8070" hidden="1"/>
    <cellStyle name="Eingabe 2 11" xfId="8267" hidden="1"/>
    <cellStyle name="Eingabe 2 11" xfId="8300" hidden="1"/>
    <cellStyle name="Eingabe 2 11" xfId="8330" hidden="1"/>
    <cellStyle name="Eingabe 2 11" xfId="8365" hidden="1"/>
    <cellStyle name="Eingabe 2 11" xfId="2270" hidden="1"/>
    <cellStyle name="Eingabe 2 11" xfId="8428" hidden="1"/>
    <cellStyle name="Eingabe 2 11" xfId="8461" hidden="1"/>
    <cellStyle name="Eingabe 2 11" xfId="8491" hidden="1"/>
    <cellStyle name="Eingabe 2 11" xfId="8526" hidden="1"/>
    <cellStyle name="Eingabe 2 11" xfId="8647" hidden="1"/>
    <cellStyle name="Eingabe 2 11" xfId="8821" hidden="1"/>
    <cellStyle name="Eingabe 2 11" xfId="8854" hidden="1"/>
    <cellStyle name="Eingabe 2 11" xfId="8884" hidden="1"/>
    <cellStyle name="Eingabe 2 11" xfId="8919" hidden="1"/>
    <cellStyle name="Eingabe 2 11" xfId="8743" hidden="1"/>
    <cellStyle name="Eingabe 2 11" xfId="8968" hidden="1"/>
    <cellStyle name="Eingabe 2 11" xfId="9001" hidden="1"/>
    <cellStyle name="Eingabe 2 11" xfId="9031" hidden="1"/>
    <cellStyle name="Eingabe 2 11" xfId="9066" hidden="1"/>
    <cellStyle name="Eingabe 2 11" xfId="8637" hidden="1"/>
    <cellStyle name="Eingabe 2 11" xfId="9109" hidden="1"/>
    <cellStyle name="Eingabe 2 11" xfId="9142" hidden="1"/>
    <cellStyle name="Eingabe 2 11" xfId="9172" hidden="1"/>
    <cellStyle name="Eingabe 2 11" xfId="9207" hidden="1"/>
    <cellStyle name="Eingabe 2 11" xfId="9254" hidden="1"/>
    <cellStyle name="Eingabe 2 11" xfId="9326" hidden="1"/>
    <cellStyle name="Eingabe 2 11" xfId="9359" hidden="1"/>
    <cellStyle name="Eingabe 2 11" xfId="9389" hidden="1"/>
    <cellStyle name="Eingabe 2 11" xfId="9424" hidden="1"/>
    <cellStyle name="Eingabe 2 11" xfId="9486" hidden="1"/>
    <cellStyle name="Eingabe 2 11" xfId="9618" hidden="1"/>
    <cellStyle name="Eingabe 2 11" xfId="9651" hidden="1"/>
    <cellStyle name="Eingabe 2 11" xfId="9681" hidden="1"/>
    <cellStyle name="Eingabe 2 11" xfId="9716" hidden="1"/>
    <cellStyle name="Eingabe 2 11" xfId="9563" hidden="1"/>
    <cellStyle name="Eingabe 2 11" xfId="9760" hidden="1"/>
    <cellStyle name="Eingabe 2 11" xfId="9793" hidden="1"/>
    <cellStyle name="Eingabe 2 11" xfId="9823" hidden="1"/>
    <cellStyle name="Eingabe 2 11" xfId="9858" hidden="1"/>
    <cellStyle name="Eingabe 2 11" xfId="2309" hidden="1"/>
    <cellStyle name="Eingabe 2 11" xfId="9919" hidden="1"/>
    <cellStyle name="Eingabe 2 11" xfId="9952" hidden="1"/>
    <cellStyle name="Eingabe 2 11" xfId="9982" hidden="1"/>
    <cellStyle name="Eingabe 2 11" xfId="10017" hidden="1"/>
    <cellStyle name="Eingabe 2 11" xfId="10133" hidden="1"/>
    <cellStyle name="Eingabe 2 11" xfId="10307" hidden="1"/>
    <cellStyle name="Eingabe 2 11" xfId="10340" hidden="1"/>
    <cellStyle name="Eingabe 2 11" xfId="10370" hidden="1"/>
    <cellStyle name="Eingabe 2 11" xfId="10405" hidden="1"/>
    <cellStyle name="Eingabe 2 11" xfId="10229" hidden="1"/>
    <cellStyle name="Eingabe 2 11" xfId="10454" hidden="1"/>
    <cellStyle name="Eingabe 2 11" xfId="10487" hidden="1"/>
    <cellStyle name="Eingabe 2 11" xfId="10517" hidden="1"/>
    <cellStyle name="Eingabe 2 11" xfId="10552" hidden="1"/>
    <cellStyle name="Eingabe 2 11" xfId="10123" hidden="1"/>
    <cellStyle name="Eingabe 2 11" xfId="10595" hidden="1"/>
    <cellStyle name="Eingabe 2 11" xfId="10628" hidden="1"/>
    <cellStyle name="Eingabe 2 11" xfId="10658" hidden="1"/>
    <cellStyle name="Eingabe 2 11" xfId="10693" hidden="1"/>
    <cellStyle name="Eingabe 2 11" xfId="10740" hidden="1"/>
    <cellStyle name="Eingabe 2 11" xfId="10812" hidden="1"/>
    <cellStyle name="Eingabe 2 11" xfId="10845" hidden="1"/>
    <cellStyle name="Eingabe 2 11" xfId="10875" hidden="1"/>
    <cellStyle name="Eingabe 2 11" xfId="10910" hidden="1"/>
    <cellStyle name="Eingabe 2 11" xfId="10972" hidden="1"/>
    <cellStyle name="Eingabe 2 11" xfId="11104" hidden="1"/>
    <cellStyle name="Eingabe 2 11" xfId="11137" hidden="1"/>
    <cellStyle name="Eingabe 2 11" xfId="11167" hidden="1"/>
    <cellStyle name="Eingabe 2 11" xfId="11202" hidden="1"/>
    <cellStyle name="Eingabe 2 11" xfId="11049" hidden="1"/>
    <cellStyle name="Eingabe 2 11" xfId="11246" hidden="1"/>
    <cellStyle name="Eingabe 2 11" xfId="11279" hidden="1"/>
    <cellStyle name="Eingabe 2 11" xfId="11309" hidden="1"/>
    <cellStyle name="Eingabe 2 11" xfId="11344" hidden="1"/>
    <cellStyle name="Eingabe 2 11" xfId="2039" hidden="1"/>
    <cellStyle name="Eingabe 2 11" xfId="11402" hidden="1"/>
    <cellStyle name="Eingabe 2 11" xfId="11435" hidden="1"/>
    <cellStyle name="Eingabe 2 11" xfId="11465" hidden="1"/>
    <cellStyle name="Eingabe 2 11" xfId="11500" hidden="1"/>
    <cellStyle name="Eingabe 2 11" xfId="11613" hidden="1"/>
    <cellStyle name="Eingabe 2 11" xfId="11787" hidden="1"/>
    <cellStyle name="Eingabe 2 11" xfId="11820" hidden="1"/>
    <cellStyle name="Eingabe 2 11" xfId="11850" hidden="1"/>
    <cellStyle name="Eingabe 2 11" xfId="11885" hidden="1"/>
    <cellStyle name="Eingabe 2 11" xfId="11709" hidden="1"/>
    <cellStyle name="Eingabe 2 11" xfId="11934" hidden="1"/>
    <cellStyle name="Eingabe 2 11" xfId="11967" hidden="1"/>
    <cellStyle name="Eingabe 2 11" xfId="11997" hidden="1"/>
    <cellStyle name="Eingabe 2 11" xfId="12032" hidden="1"/>
    <cellStyle name="Eingabe 2 11" xfId="11603" hidden="1"/>
    <cellStyle name="Eingabe 2 11" xfId="12075" hidden="1"/>
    <cellStyle name="Eingabe 2 11" xfId="12108" hidden="1"/>
    <cellStyle name="Eingabe 2 11" xfId="12138" hidden="1"/>
    <cellStyle name="Eingabe 2 11" xfId="12173" hidden="1"/>
    <cellStyle name="Eingabe 2 11" xfId="12220" hidden="1"/>
    <cellStyle name="Eingabe 2 11" xfId="12292" hidden="1"/>
    <cellStyle name="Eingabe 2 11" xfId="12325" hidden="1"/>
    <cellStyle name="Eingabe 2 11" xfId="12355" hidden="1"/>
    <cellStyle name="Eingabe 2 11" xfId="12390" hidden="1"/>
    <cellStyle name="Eingabe 2 11" xfId="12452" hidden="1"/>
    <cellStyle name="Eingabe 2 11" xfId="12584" hidden="1"/>
    <cellStyle name="Eingabe 2 11" xfId="12617" hidden="1"/>
    <cellStyle name="Eingabe 2 11" xfId="12647" hidden="1"/>
    <cellStyle name="Eingabe 2 11" xfId="12682" hidden="1"/>
    <cellStyle name="Eingabe 2 11" xfId="12529" hidden="1"/>
    <cellStyle name="Eingabe 2 11" xfId="12726" hidden="1"/>
    <cellStyle name="Eingabe 2 11" xfId="12759" hidden="1"/>
    <cellStyle name="Eingabe 2 11" xfId="12789" hidden="1"/>
    <cellStyle name="Eingabe 2 11" xfId="12824" hidden="1"/>
    <cellStyle name="Eingabe 2 11" xfId="2394" hidden="1"/>
    <cellStyle name="Eingabe 2 11" xfId="12881" hidden="1"/>
    <cellStyle name="Eingabe 2 11" xfId="12914" hidden="1"/>
    <cellStyle name="Eingabe 2 11" xfId="12944" hidden="1"/>
    <cellStyle name="Eingabe 2 11" xfId="12979" hidden="1"/>
    <cellStyle name="Eingabe 2 11" xfId="13084" hidden="1"/>
    <cellStyle name="Eingabe 2 11" xfId="13258" hidden="1"/>
    <cellStyle name="Eingabe 2 11" xfId="13291" hidden="1"/>
    <cellStyle name="Eingabe 2 11" xfId="13321" hidden="1"/>
    <cellStyle name="Eingabe 2 11" xfId="13356" hidden="1"/>
    <cellStyle name="Eingabe 2 11" xfId="13180" hidden="1"/>
    <cellStyle name="Eingabe 2 11" xfId="13405" hidden="1"/>
    <cellStyle name="Eingabe 2 11" xfId="13438" hidden="1"/>
    <cellStyle name="Eingabe 2 11" xfId="13468" hidden="1"/>
    <cellStyle name="Eingabe 2 11" xfId="13503" hidden="1"/>
    <cellStyle name="Eingabe 2 11" xfId="13074" hidden="1"/>
    <cellStyle name="Eingabe 2 11" xfId="13546" hidden="1"/>
    <cellStyle name="Eingabe 2 11" xfId="13579" hidden="1"/>
    <cellStyle name="Eingabe 2 11" xfId="13609" hidden="1"/>
    <cellStyle name="Eingabe 2 11" xfId="13644" hidden="1"/>
    <cellStyle name="Eingabe 2 11" xfId="13691" hidden="1"/>
    <cellStyle name="Eingabe 2 11" xfId="13763" hidden="1"/>
    <cellStyle name="Eingabe 2 11" xfId="13796" hidden="1"/>
    <cellStyle name="Eingabe 2 11" xfId="13826" hidden="1"/>
    <cellStyle name="Eingabe 2 11" xfId="13861" hidden="1"/>
    <cellStyle name="Eingabe 2 11" xfId="13923" hidden="1"/>
    <cellStyle name="Eingabe 2 11" xfId="14055" hidden="1"/>
    <cellStyle name="Eingabe 2 11" xfId="14088" hidden="1"/>
    <cellStyle name="Eingabe 2 11" xfId="14118" hidden="1"/>
    <cellStyle name="Eingabe 2 11" xfId="14153" hidden="1"/>
    <cellStyle name="Eingabe 2 11" xfId="14000" hidden="1"/>
    <cellStyle name="Eingabe 2 11" xfId="14197" hidden="1"/>
    <cellStyle name="Eingabe 2 11" xfId="14230" hidden="1"/>
    <cellStyle name="Eingabe 2 11" xfId="14260" hidden="1"/>
    <cellStyle name="Eingabe 2 11" xfId="14295" hidden="1"/>
    <cellStyle name="Eingabe 2 11" xfId="3900" hidden="1"/>
    <cellStyle name="Eingabe 2 11" xfId="14348" hidden="1"/>
    <cellStyle name="Eingabe 2 11" xfId="14381" hidden="1"/>
    <cellStyle name="Eingabe 2 11" xfId="14411" hidden="1"/>
    <cellStyle name="Eingabe 2 11" xfId="14446" hidden="1"/>
    <cellStyle name="Eingabe 2 11" xfId="14546" hidden="1"/>
    <cellStyle name="Eingabe 2 11" xfId="14720" hidden="1"/>
    <cellStyle name="Eingabe 2 11" xfId="14753" hidden="1"/>
    <cellStyle name="Eingabe 2 11" xfId="14783" hidden="1"/>
    <cellStyle name="Eingabe 2 11" xfId="14818" hidden="1"/>
    <cellStyle name="Eingabe 2 11" xfId="14642" hidden="1"/>
    <cellStyle name="Eingabe 2 11" xfId="14867" hidden="1"/>
    <cellStyle name="Eingabe 2 11" xfId="14900" hidden="1"/>
    <cellStyle name="Eingabe 2 11" xfId="14930" hidden="1"/>
    <cellStyle name="Eingabe 2 11" xfId="14965" hidden="1"/>
    <cellStyle name="Eingabe 2 11" xfId="14536" hidden="1"/>
    <cellStyle name="Eingabe 2 11" xfId="15008" hidden="1"/>
    <cellStyle name="Eingabe 2 11" xfId="15041" hidden="1"/>
    <cellStyle name="Eingabe 2 11" xfId="15071" hidden="1"/>
    <cellStyle name="Eingabe 2 11" xfId="15106" hidden="1"/>
    <cellStyle name="Eingabe 2 11" xfId="15153" hidden="1"/>
    <cellStyle name="Eingabe 2 11" xfId="15225" hidden="1"/>
    <cellStyle name="Eingabe 2 11" xfId="15258" hidden="1"/>
    <cellStyle name="Eingabe 2 11" xfId="15288" hidden="1"/>
    <cellStyle name="Eingabe 2 11" xfId="15323" hidden="1"/>
    <cellStyle name="Eingabe 2 11" xfId="15385" hidden="1"/>
    <cellStyle name="Eingabe 2 11" xfId="15517" hidden="1"/>
    <cellStyle name="Eingabe 2 11" xfId="15550" hidden="1"/>
    <cellStyle name="Eingabe 2 11" xfId="15580" hidden="1"/>
    <cellStyle name="Eingabe 2 11" xfId="15615" hidden="1"/>
    <cellStyle name="Eingabe 2 11" xfId="15462" hidden="1"/>
    <cellStyle name="Eingabe 2 11" xfId="15659" hidden="1"/>
    <cellStyle name="Eingabe 2 11" xfId="15692" hidden="1"/>
    <cellStyle name="Eingabe 2 11" xfId="15722" hidden="1"/>
    <cellStyle name="Eingabe 2 11" xfId="15757" hidden="1"/>
    <cellStyle name="Eingabe 2 11" xfId="5405" hidden="1"/>
    <cellStyle name="Eingabe 2 11" xfId="15810" hidden="1"/>
    <cellStyle name="Eingabe 2 11" xfId="15843" hidden="1"/>
    <cellStyle name="Eingabe 2 11" xfId="15873" hidden="1"/>
    <cellStyle name="Eingabe 2 11" xfId="15908" hidden="1"/>
    <cellStyle name="Eingabe 2 11" xfId="16002" hidden="1"/>
    <cellStyle name="Eingabe 2 11" xfId="16176" hidden="1"/>
    <cellStyle name="Eingabe 2 11" xfId="16209" hidden="1"/>
    <cellStyle name="Eingabe 2 11" xfId="16239" hidden="1"/>
    <cellStyle name="Eingabe 2 11" xfId="16274" hidden="1"/>
    <cellStyle name="Eingabe 2 11" xfId="16098" hidden="1"/>
    <cellStyle name="Eingabe 2 11" xfId="16323" hidden="1"/>
    <cellStyle name="Eingabe 2 11" xfId="16356" hidden="1"/>
    <cellStyle name="Eingabe 2 11" xfId="16386" hidden="1"/>
    <cellStyle name="Eingabe 2 11" xfId="16421" hidden="1"/>
    <cellStyle name="Eingabe 2 11" xfId="15992" hidden="1"/>
    <cellStyle name="Eingabe 2 11" xfId="16464" hidden="1"/>
    <cellStyle name="Eingabe 2 11" xfId="16497" hidden="1"/>
    <cellStyle name="Eingabe 2 11" xfId="16527" hidden="1"/>
    <cellStyle name="Eingabe 2 11" xfId="16562" hidden="1"/>
    <cellStyle name="Eingabe 2 11" xfId="16609" hidden="1"/>
    <cellStyle name="Eingabe 2 11" xfId="16681" hidden="1"/>
    <cellStyle name="Eingabe 2 11" xfId="16714" hidden="1"/>
    <cellStyle name="Eingabe 2 11" xfId="16744" hidden="1"/>
    <cellStyle name="Eingabe 2 11" xfId="16779" hidden="1"/>
    <cellStyle name="Eingabe 2 11" xfId="16841" hidden="1"/>
    <cellStyle name="Eingabe 2 11" xfId="16973" hidden="1"/>
    <cellStyle name="Eingabe 2 11" xfId="17006" hidden="1"/>
    <cellStyle name="Eingabe 2 11" xfId="17036" hidden="1"/>
    <cellStyle name="Eingabe 2 11" xfId="17071" hidden="1"/>
    <cellStyle name="Eingabe 2 11" xfId="16918" hidden="1"/>
    <cellStyle name="Eingabe 2 11" xfId="17115" hidden="1"/>
    <cellStyle name="Eingabe 2 11" xfId="17148" hidden="1"/>
    <cellStyle name="Eingabe 2 11" xfId="17178" hidden="1"/>
    <cellStyle name="Eingabe 2 11" xfId="17213" hidden="1"/>
    <cellStyle name="Eingabe 2 11" xfId="6908" hidden="1"/>
    <cellStyle name="Eingabe 2 11" xfId="17255" hidden="1"/>
    <cellStyle name="Eingabe 2 11" xfId="17288" hidden="1"/>
    <cellStyle name="Eingabe 2 11" xfId="17318" hidden="1"/>
    <cellStyle name="Eingabe 2 11" xfId="17353" hidden="1"/>
    <cellStyle name="Eingabe 2 11" xfId="17444" hidden="1"/>
    <cellStyle name="Eingabe 2 11" xfId="17618" hidden="1"/>
    <cellStyle name="Eingabe 2 11" xfId="17651" hidden="1"/>
    <cellStyle name="Eingabe 2 11" xfId="17681" hidden="1"/>
    <cellStyle name="Eingabe 2 11" xfId="17716" hidden="1"/>
    <cellStyle name="Eingabe 2 11" xfId="17540" hidden="1"/>
    <cellStyle name="Eingabe 2 11" xfId="17765" hidden="1"/>
    <cellStyle name="Eingabe 2 11" xfId="17798" hidden="1"/>
    <cellStyle name="Eingabe 2 11" xfId="17828" hidden="1"/>
    <cellStyle name="Eingabe 2 11" xfId="17863" hidden="1"/>
    <cellStyle name="Eingabe 2 11" xfId="17434" hidden="1"/>
    <cellStyle name="Eingabe 2 11" xfId="17906" hidden="1"/>
    <cellStyle name="Eingabe 2 11" xfId="17939" hidden="1"/>
    <cellStyle name="Eingabe 2 11" xfId="17969" hidden="1"/>
    <cellStyle name="Eingabe 2 11" xfId="18004" hidden="1"/>
    <cellStyle name="Eingabe 2 11" xfId="18051" hidden="1"/>
    <cellStyle name="Eingabe 2 11" xfId="18123" hidden="1"/>
    <cellStyle name="Eingabe 2 11" xfId="18156" hidden="1"/>
    <cellStyle name="Eingabe 2 11" xfId="18186" hidden="1"/>
    <cellStyle name="Eingabe 2 11" xfId="18221" hidden="1"/>
    <cellStyle name="Eingabe 2 11" xfId="18283" hidden="1"/>
    <cellStyle name="Eingabe 2 11" xfId="18415" hidden="1"/>
    <cellStyle name="Eingabe 2 11" xfId="18448" hidden="1"/>
    <cellStyle name="Eingabe 2 11" xfId="18478" hidden="1"/>
    <cellStyle name="Eingabe 2 11" xfId="18513" hidden="1"/>
    <cellStyle name="Eingabe 2 11" xfId="18360" hidden="1"/>
    <cellStyle name="Eingabe 2 11" xfId="18557" hidden="1"/>
    <cellStyle name="Eingabe 2 11" xfId="18590" hidden="1"/>
    <cellStyle name="Eingabe 2 11" xfId="18620" hidden="1"/>
    <cellStyle name="Eingabe 2 11" xfId="18655" hidden="1"/>
    <cellStyle name="Eingabe 2 11" xfId="18916" hidden="1"/>
    <cellStyle name="Eingabe 2 11" xfId="19055" hidden="1"/>
    <cellStyle name="Eingabe 2 11" xfId="19088" hidden="1"/>
    <cellStyle name="Eingabe 2 11" xfId="19118" hidden="1"/>
    <cellStyle name="Eingabe 2 11" xfId="19153" hidden="1"/>
    <cellStyle name="Eingabe 2 11" xfId="19251" hidden="1"/>
    <cellStyle name="Eingabe 2 11" xfId="19425" hidden="1"/>
    <cellStyle name="Eingabe 2 11" xfId="19458" hidden="1"/>
    <cellStyle name="Eingabe 2 11" xfId="19488" hidden="1"/>
    <cellStyle name="Eingabe 2 11" xfId="19523" hidden="1"/>
    <cellStyle name="Eingabe 2 11" xfId="19347" hidden="1"/>
    <cellStyle name="Eingabe 2 11" xfId="19572" hidden="1"/>
    <cellStyle name="Eingabe 2 11" xfId="19605" hidden="1"/>
    <cellStyle name="Eingabe 2 11" xfId="19635" hidden="1"/>
    <cellStyle name="Eingabe 2 11" xfId="19670" hidden="1"/>
    <cellStyle name="Eingabe 2 11" xfId="19241" hidden="1"/>
    <cellStyle name="Eingabe 2 11" xfId="19713" hidden="1"/>
    <cellStyle name="Eingabe 2 11" xfId="19746" hidden="1"/>
    <cellStyle name="Eingabe 2 11" xfId="19776" hidden="1"/>
    <cellStyle name="Eingabe 2 11" xfId="19811" hidden="1"/>
    <cellStyle name="Eingabe 2 11" xfId="19858" hidden="1"/>
    <cellStyle name="Eingabe 2 11" xfId="19930" hidden="1"/>
    <cellStyle name="Eingabe 2 11" xfId="19963" hidden="1"/>
    <cellStyle name="Eingabe 2 11" xfId="19993" hidden="1"/>
    <cellStyle name="Eingabe 2 11" xfId="20028" hidden="1"/>
    <cellStyle name="Eingabe 2 11" xfId="20090" hidden="1"/>
    <cellStyle name="Eingabe 2 11" xfId="20222" hidden="1"/>
    <cellStyle name="Eingabe 2 11" xfId="20255" hidden="1"/>
    <cellStyle name="Eingabe 2 11" xfId="20285" hidden="1"/>
    <cellStyle name="Eingabe 2 11" xfId="20320" hidden="1"/>
    <cellStyle name="Eingabe 2 11" xfId="20167" hidden="1"/>
    <cellStyle name="Eingabe 2 11" xfId="20364" hidden="1"/>
    <cellStyle name="Eingabe 2 11" xfId="20397" hidden="1"/>
    <cellStyle name="Eingabe 2 11" xfId="20427" hidden="1"/>
    <cellStyle name="Eingabe 2 11" xfId="20462" hidden="1"/>
    <cellStyle name="Eingabe 2 11" xfId="20509" hidden="1"/>
    <cellStyle name="Eingabe 2 11" xfId="20581" hidden="1"/>
    <cellStyle name="Eingabe 2 11" xfId="20614" hidden="1"/>
    <cellStyle name="Eingabe 2 11" xfId="20644" hidden="1"/>
    <cellStyle name="Eingabe 2 11" xfId="20679" hidden="1"/>
    <cellStyle name="Eingabe 2 11" xfId="20759" hidden="1"/>
    <cellStyle name="Eingabe 2 11" xfId="20972" hidden="1"/>
    <cellStyle name="Eingabe 2 11" xfId="21005" hidden="1"/>
    <cellStyle name="Eingabe 2 11" xfId="21035" hidden="1"/>
    <cellStyle name="Eingabe 2 11" xfId="21070" hidden="1"/>
    <cellStyle name="Eingabe 2 11" xfId="21149" hidden="1"/>
    <cellStyle name="Eingabe 2 11" xfId="21281" hidden="1"/>
    <cellStyle name="Eingabe 2 11" xfId="21314" hidden="1"/>
    <cellStyle name="Eingabe 2 11" xfId="21344" hidden="1"/>
    <cellStyle name="Eingabe 2 11" xfId="21379" hidden="1"/>
    <cellStyle name="Eingabe 2 11" xfId="21226" hidden="1"/>
    <cellStyle name="Eingabe 2 11" xfId="21425" hidden="1"/>
    <cellStyle name="Eingabe 2 11" xfId="21458" hidden="1"/>
    <cellStyle name="Eingabe 2 11" xfId="21488" hidden="1"/>
    <cellStyle name="Eingabe 2 11" xfId="21523" hidden="1"/>
    <cellStyle name="Eingabe 2 11" xfId="20874" hidden="1"/>
    <cellStyle name="Eingabe 2 11" xfId="21582" hidden="1"/>
    <cellStyle name="Eingabe 2 11" xfId="21615" hidden="1"/>
    <cellStyle name="Eingabe 2 11" xfId="21645" hidden="1"/>
    <cellStyle name="Eingabe 2 11" xfId="21680" hidden="1"/>
    <cellStyle name="Eingabe 2 11" xfId="21777" hidden="1"/>
    <cellStyle name="Eingabe 2 11" xfId="21952" hidden="1"/>
    <cellStyle name="Eingabe 2 11" xfId="21985" hidden="1"/>
    <cellStyle name="Eingabe 2 11" xfId="22015" hidden="1"/>
    <cellStyle name="Eingabe 2 11" xfId="22050" hidden="1"/>
    <cellStyle name="Eingabe 2 11" xfId="21873" hidden="1"/>
    <cellStyle name="Eingabe 2 11" xfId="22101" hidden="1"/>
    <cellStyle name="Eingabe 2 11" xfId="22134" hidden="1"/>
    <cellStyle name="Eingabe 2 11" xfId="22164" hidden="1"/>
    <cellStyle name="Eingabe 2 11" xfId="22199" hidden="1"/>
    <cellStyle name="Eingabe 2 11" xfId="21767" hidden="1"/>
    <cellStyle name="Eingabe 2 11" xfId="22244" hidden="1"/>
    <cellStyle name="Eingabe 2 11" xfId="22277" hidden="1"/>
    <cellStyle name="Eingabe 2 11" xfId="22307" hidden="1"/>
    <cellStyle name="Eingabe 2 11" xfId="22342" hidden="1"/>
    <cellStyle name="Eingabe 2 11" xfId="22391" hidden="1"/>
    <cellStyle name="Eingabe 2 11" xfId="22463" hidden="1"/>
    <cellStyle name="Eingabe 2 11" xfId="22496" hidden="1"/>
    <cellStyle name="Eingabe 2 11" xfId="22526" hidden="1"/>
    <cellStyle name="Eingabe 2 11" xfId="22561" hidden="1"/>
    <cellStyle name="Eingabe 2 11" xfId="22623" hidden="1"/>
    <cellStyle name="Eingabe 2 11" xfId="22755" hidden="1"/>
    <cellStyle name="Eingabe 2 11" xfId="22788" hidden="1"/>
    <cellStyle name="Eingabe 2 11" xfId="22818" hidden="1"/>
    <cellStyle name="Eingabe 2 11" xfId="22853" hidden="1"/>
    <cellStyle name="Eingabe 2 11" xfId="22700" hidden="1"/>
    <cellStyle name="Eingabe 2 11" xfId="22897" hidden="1"/>
    <cellStyle name="Eingabe 2 11" xfId="22930" hidden="1"/>
    <cellStyle name="Eingabe 2 11" xfId="22960" hidden="1"/>
    <cellStyle name="Eingabe 2 11" xfId="22995" hidden="1"/>
    <cellStyle name="Eingabe 2 11" xfId="20751" hidden="1"/>
    <cellStyle name="Eingabe 2 11" xfId="23037" hidden="1"/>
    <cellStyle name="Eingabe 2 11" xfId="23070" hidden="1"/>
    <cellStyle name="Eingabe 2 11" xfId="23100" hidden="1"/>
    <cellStyle name="Eingabe 2 11" xfId="23135" hidden="1"/>
    <cellStyle name="Eingabe 2 11" xfId="23230" hidden="1"/>
    <cellStyle name="Eingabe 2 11" xfId="23404" hidden="1"/>
    <cellStyle name="Eingabe 2 11" xfId="23437" hidden="1"/>
    <cellStyle name="Eingabe 2 11" xfId="23467" hidden="1"/>
    <cellStyle name="Eingabe 2 11" xfId="23502" hidden="1"/>
    <cellStyle name="Eingabe 2 11" xfId="23326" hidden="1"/>
    <cellStyle name="Eingabe 2 11" xfId="23553" hidden="1"/>
    <cellStyle name="Eingabe 2 11" xfId="23586" hidden="1"/>
    <cellStyle name="Eingabe 2 11" xfId="23616" hidden="1"/>
    <cellStyle name="Eingabe 2 11" xfId="23651" hidden="1"/>
    <cellStyle name="Eingabe 2 11" xfId="23220" hidden="1"/>
    <cellStyle name="Eingabe 2 11" xfId="23696" hidden="1"/>
    <cellStyle name="Eingabe 2 11" xfId="23729" hidden="1"/>
    <cellStyle name="Eingabe 2 11" xfId="23759" hidden="1"/>
    <cellStyle name="Eingabe 2 11" xfId="23794" hidden="1"/>
    <cellStyle name="Eingabe 2 11" xfId="23842" hidden="1"/>
    <cellStyle name="Eingabe 2 11" xfId="23914" hidden="1"/>
    <cellStyle name="Eingabe 2 11" xfId="23947" hidden="1"/>
    <cellStyle name="Eingabe 2 11" xfId="23977" hidden="1"/>
    <cellStyle name="Eingabe 2 11" xfId="24012" hidden="1"/>
    <cellStyle name="Eingabe 2 11" xfId="24074" hidden="1"/>
    <cellStyle name="Eingabe 2 11" xfId="24206" hidden="1"/>
    <cellStyle name="Eingabe 2 11" xfId="24239" hidden="1"/>
    <cellStyle name="Eingabe 2 11" xfId="24269" hidden="1"/>
    <cellStyle name="Eingabe 2 11" xfId="24304" hidden="1"/>
    <cellStyle name="Eingabe 2 11" xfId="24151" hidden="1"/>
    <cellStyle name="Eingabe 2 11" xfId="24348" hidden="1"/>
    <cellStyle name="Eingabe 2 11" xfId="24381" hidden="1"/>
    <cellStyle name="Eingabe 2 11" xfId="24411" hidden="1"/>
    <cellStyle name="Eingabe 2 11" xfId="24446" hidden="1"/>
    <cellStyle name="Eingabe 2 11" xfId="21707" hidden="1"/>
    <cellStyle name="Eingabe 2 11" xfId="24488" hidden="1"/>
    <cellStyle name="Eingabe 2 11" xfId="24521" hidden="1"/>
    <cellStyle name="Eingabe 2 11" xfId="24551" hidden="1"/>
    <cellStyle name="Eingabe 2 11" xfId="24586" hidden="1"/>
    <cellStyle name="Eingabe 2 11" xfId="24677" hidden="1"/>
    <cellStyle name="Eingabe 2 11" xfId="24851" hidden="1"/>
    <cellStyle name="Eingabe 2 11" xfId="24884" hidden="1"/>
    <cellStyle name="Eingabe 2 11" xfId="24914" hidden="1"/>
    <cellStyle name="Eingabe 2 11" xfId="24949" hidden="1"/>
    <cellStyle name="Eingabe 2 11" xfId="24773" hidden="1"/>
    <cellStyle name="Eingabe 2 11" xfId="24998" hidden="1"/>
    <cellStyle name="Eingabe 2 11" xfId="25031" hidden="1"/>
    <cellStyle name="Eingabe 2 11" xfId="25061" hidden="1"/>
    <cellStyle name="Eingabe 2 11" xfId="25096" hidden="1"/>
    <cellStyle name="Eingabe 2 11" xfId="24667" hidden="1"/>
    <cellStyle name="Eingabe 2 11" xfId="25139" hidden="1"/>
    <cellStyle name="Eingabe 2 11" xfId="25172" hidden="1"/>
    <cellStyle name="Eingabe 2 11" xfId="25202" hidden="1"/>
    <cellStyle name="Eingabe 2 11" xfId="25237" hidden="1"/>
    <cellStyle name="Eingabe 2 11" xfId="25284" hidden="1"/>
    <cellStyle name="Eingabe 2 11" xfId="25356" hidden="1"/>
    <cellStyle name="Eingabe 2 11" xfId="25389" hidden="1"/>
    <cellStyle name="Eingabe 2 11" xfId="25419" hidden="1"/>
    <cellStyle name="Eingabe 2 11" xfId="25454" hidden="1"/>
    <cellStyle name="Eingabe 2 11" xfId="25516" hidden="1"/>
    <cellStyle name="Eingabe 2 11" xfId="25648" hidden="1"/>
    <cellStyle name="Eingabe 2 11" xfId="25681" hidden="1"/>
    <cellStyle name="Eingabe 2 11" xfId="25711" hidden="1"/>
    <cellStyle name="Eingabe 2 11" xfId="25746" hidden="1"/>
    <cellStyle name="Eingabe 2 11" xfId="25593" hidden="1"/>
    <cellStyle name="Eingabe 2 11" xfId="25790" hidden="1"/>
    <cellStyle name="Eingabe 2 11" xfId="25823" hidden="1"/>
    <cellStyle name="Eingabe 2 11" xfId="25853" hidden="1"/>
    <cellStyle name="Eingabe 2 11" xfId="25888" hidden="1"/>
    <cellStyle name="Eingabe 2 11" xfId="25937" hidden="1"/>
    <cellStyle name="Eingabe 2 11" xfId="26083" hidden="1"/>
    <cellStyle name="Eingabe 2 11" xfId="26116" hidden="1"/>
    <cellStyle name="Eingabe 2 11" xfId="26146" hidden="1"/>
    <cellStyle name="Eingabe 2 11" xfId="26181" hidden="1"/>
    <cellStyle name="Eingabe 2 11" xfId="26273" hidden="1"/>
    <cellStyle name="Eingabe 2 11" xfId="26447" hidden="1"/>
    <cellStyle name="Eingabe 2 11" xfId="26480" hidden="1"/>
    <cellStyle name="Eingabe 2 11" xfId="26510" hidden="1"/>
    <cellStyle name="Eingabe 2 11" xfId="26545" hidden="1"/>
    <cellStyle name="Eingabe 2 11" xfId="26369" hidden="1"/>
    <cellStyle name="Eingabe 2 11" xfId="26594" hidden="1"/>
    <cellStyle name="Eingabe 2 11" xfId="26627" hidden="1"/>
    <cellStyle name="Eingabe 2 11" xfId="26657" hidden="1"/>
    <cellStyle name="Eingabe 2 11" xfId="26692" hidden="1"/>
    <cellStyle name="Eingabe 2 11" xfId="26263" hidden="1"/>
    <cellStyle name="Eingabe 2 11" xfId="26735" hidden="1"/>
    <cellStyle name="Eingabe 2 11" xfId="26768" hidden="1"/>
    <cellStyle name="Eingabe 2 11" xfId="26798" hidden="1"/>
    <cellStyle name="Eingabe 2 11" xfId="26833" hidden="1"/>
    <cellStyle name="Eingabe 2 11" xfId="26880" hidden="1"/>
    <cellStyle name="Eingabe 2 11" xfId="26952" hidden="1"/>
    <cellStyle name="Eingabe 2 11" xfId="26985" hidden="1"/>
    <cellStyle name="Eingabe 2 11" xfId="27015" hidden="1"/>
    <cellStyle name="Eingabe 2 11" xfId="27050" hidden="1"/>
    <cellStyle name="Eingabe 2 11" xfId="27112" hidden="1"/>
    <cellStyle name="Eingabe 2 11" xfId="27244" hidden="1"/>
    <cellStyle name="Eingabe 2 11" xfId="27277" hidden="1"/>
    <cellStyle name="Eingabe 2 11" xfId="27307" hidden="1"/>
    <cellStyle name="Eingabe 2 11" xfId="27342" hidden="1"/>
    <cellStyle name="Eingabe 2 11" xfId="27189" hidden="1"/>
    <cellStyle name="Eingabe 2 11" xfId="27386" hidden="1"/>
    <cellStyle name="Eingabe 2 11" xfId="27419" hidden="1"/>
    <cellStyle name="Eingabe 2 11" xfId="27449" hidden="1"/>
    <cellStyle name="Eingabe 2 11" xfId="27484" hidden="1"/>
    <cellStyle name="Eingabe 2 11" xfId="26017" hidden="1"/>
    <cellStyle name="Eingabe 2 11" xfId="27526" hidden="1"/>
    <cellStyle name="Eingabe 2 11" xfId="27559" hidden="1"/>
    <cellStyle name="Eingabe 2 11" xfId="27589" hidden="1"/>
    <cellStyle name="Eingabe 2 11" xfId="27624" hidden="1"/>
    <cellStyle name="Eingabe 2 11" xfId="27715" hidden="1"/>
    <cellStyle name="Eingabe 2 11" xfId="27889" hidden="1"/>
    <cellStyle name="Eingabe 2 11" xfId="27922" hidden="1"/>
    <cellStyle name="Eingabe 2 11" xfId="27952" hidden="1"/>
    <cellStyle name="Eingabe 2 11" xfId="27987" hidden="1"/>
    <cellStyle name="Eingabe 2 11" xfId="27811" hidden="1"/>
    <cellStyle name="Eingabe 2 11" xfId="28036" hidden="1"/>
    <cellStyle name="Eingabe 2 11" xfId="28069" hidden="1"/>
    <cellStyle name="Eingabe 2 11" xfId="28099" hidden="1"/>
    <cellStyle name="Eingabe 2 11" xfId="28134" hidden="1"/>
    <cellStyle name="Eingabe 2 11" xfId="27705" hidden="1"/>
    <cellStyle name="Eingabe 2 11" xfId="28177" hidden="1"/>
    <cellStyle name="Eingabe 2 11" xfId="28210" hidden="1"/>
    <cellStyle name="Eingabe 2 11" xfId="28240" hidden="1"/>
    <cellStyle name="Eingabe 2 11" xfId="28275" hidden="1"/>
    <cellStyle name="Eingabe 2 11" xfId="28322" hidden="1"/>
    <cellStyle name="Eingabe 2 11" xfId="28394" hidden="1"/>
    <cellStyle name="Eingabe 2 11" xfId="28427" hidden="1"/>
    <cellStyle name="Eingabe 2 11" xfId="28457" hidden="1"/>
    <cellStyle name="Eingabe 2 11" xfId="28492" hidden="1"/>
    <cellStyle name="Eingabe 2 11" xfId="28554" hidden="1"/>
    <cellStyle name="Eingabe 2 11" xfId="28686" hidden="1"/>
    <cellStyle name="Eingabe 2 11" xfId="28719" hidden="1"/>
    <cellStyle name="Eingabe 2 11" xfId="28749" hidden="1"/>
    <cellStyle name="Eingabe 2 11" xfId="28784" hidden="1"/>
    <cellStyle name="Eingabe 2 11" xfId="28631" hidden="1"/>
    <cellStyle name="Eingabe 2 11" xfId="28828" hidden="1"/>
    <cellStyle name="Eingabe 2 11" xfId="28861" hidden="1"/>
    <cellStyle name="Eingabe 2 11" xfId="28891" hidden="1"/>
    <cellStyle name="Eingabe 2 11" xfId="28926" hidden="1"/>
    <cellStyle name="Eingabe 2 11" xfId="28974" hidden="1"/>
    <cellStyle name="Eingabe 2 11" xfId="29046" hidden="1"/>
    <cellStyle name="Eingabe 2 11" xfId="29079" hidden="1"/>
    <cellStyle name="Eingabe 2 11" xfId="29109" hidden="1"/>
    <cellStyle name="Eingabe 2 11" xfId="29144" hidden="1"/>
    <cellStyle name="Eingabe 2 11" xfId="29235" hidden="1"/>
    <cellStyle name="Eingabe 2 11" xfId="29409" hidden="1"/>
    <cellStyle name="Eingabe 2 11" xfId="29442" hidden="1"/>
    <cellStyle name="Eingabe 2 11" xfId="29472" hidden="1"/>
    <cellStyle name="Eingabe 2 11" xfId="29507" hidden="1"/>
    <cellStyle name="Eingabe 2 11" xfId="29331" hidden="1"/>
    <cellStyle name="Eingabe 2 11" xfId="29556" hidden="1"/>
    <cellStyle name="Eingabe 2 11" xfId="29589" hidden="1"/>
    <cellStyle name="Eingabe 2 11" xfId="29619" hidden="1"/>
    <cellStyle name="Eingabe 2 11" xfId="29654" hidden="1"/>
    <cellStyle name="Eingabe 2 11" xfId="29225" hidden="1"/>
    <cellStyle name="Eingabe 2 11" xfId="29697" hidden="1"/>
    <cellStyle name="Eingabe 2 11" xfId="29730" hidden="1"/>
    <cellStyle name="Eingabe 2 11" xfId="29760" hidden="1"/>
    <cellStyle name="Eingabe 2 11" xfId="29795" hidden="1"/>
    <cellStyle name="Eingabe 2 11" xfId="29842" hidden="1"/>
    <cellStyle name="Eingabe 2 11" xfId="29914" hidden="1"/>
    <cellStyle name="Eingabe 2 11" xfId="29947" hidden="1"/>
    <cellStyle name="Eingabe 2 11" xfId="29977" hidden="1"/>
    <cellStyle name="Eingabe 2 11" xfId="30012" hidden="1"/>
    <cellStyle name="Eingabe 2 11" xfId="30074" hidden="1"/>
    <cellStyle name="Eingabe 2 11" xfId="30206" hidden="1"/>
    <cellStyle name="Eingabe 2 11" xfId="30239" hidden="1"/>
    <cellStyle name="Eingabe 2 11" xfId="30269" hidden="1"/>
    <cellStyle name="Eingabe 2 11" xfId="30304" hidden="1"/>
    <cellStyle name="Eingabe 2 11" xfId="30151" hidden="1"/>
    <cellStyle name="Eingabe 2 11" xfId="30348" hidden="1"/>
    <cellStyle name="Eingabe 2 11" xfId="30381" hidden="1"/>
    <cellStyle name="Eingabe 2 11" xfId="30411" hidden="1"/>
    <cellStyle name="Eingabe 2 11" xfId="30446" hidden="1"/>
    <cellStyle name="Eingabe 2 11" xfId="30493" hidden="1"/>
    <cellStyle name="Eingabe 2 11" xfId="30565" hidden="1"/>
    <cellStyle name="Eingabe 2 11" xfId="30598" hidden="1"/>
    <cellStyle name="Eingabe 2 11" xfId="30628" hidden="1"/>
    <cellStyle name="Eingabe 2 11" xfId="30663" hidden="1"/>
    <cellStyle name="Eingabe 2 11" xfId="30743" hidden="1"/>
    <cellStyle name="Eingabe 2 11" xfId="30956" hidden="1"/>
    <cellStyle name="Eingabe 2 11" xfId="30989" hidden="1"/>
    <cellStyle name="Eingabe 2 11" xfId="31019" hidden="1"/>
    <cellStyle name="Eingabe 2 11" xfId="31054" hidden="1"/>
    <cellStyle name="Eingabe 2 11" xfId="31133" hidden="1"/>
    <cellStyle name="Eingabe 2 11" xfId="31265" hidden="1"/>
    <cellStyle name="Eingabe 2 11" xfId="31298" hidden="1"/>
    <cellStyle name="Eingabe 2 11" xfId="31328" hidden="1"/>
    <cellStyle name="Eingabe 2 11" xfId="31363" hidden="1"/>
    <cellStyle name="Eingabe 2 11" xfId="31210" hidden="1"/>
    <cellStyle name="Eingabe 2 11" xfId="31409" hidden="1"/>
    <cellStyle name="Eingabe 2 11" xfId="31442" hidden="1"/>
    <cellStyle name="Eingabe 2 11" xfId="31472" hidden="1"/>
    <cellStyle name="Eingabe 2 11" xfId="31507" hidden="1"/>
    <cellStyle name="Eingabe 2 11" xfId="30858" hidden="1"/>
    <cellStyle name="Eingabe 2 11" xfId="31566" hidden="1"/>
    <cellStyle name="Eingabe 2 11" xfId="31599" hidden="1"/>
    <cellStyle name="Eingabe 2 11" xfId="31629" hidden="1"/>
    <cellStyle name="Eingabe 2 11" xfId="31664" hidden="1"/>
    <cellStyle name="Eingabe 2 11" xfId="31761" hidden="1"/>
    <cellStyle name="Eingabe 2 11" xfId="31936" hidden="1"/>
    <cellStyle name="Eingabe 2 11" xfId="31969" hidden="1"/>
    <cellStyle name="Eingabe 2 11" xfId="31999" hidden="1"/>
    <cellStyle name="Eingabe 2 11" xfId="32034" hidden="1"/>
    <cellStyle name="Eingabe 2 11" xfId="31857" hidden="1"/>
    <cellStyle name="Eingabe 2 11" xfId="32085" hidden="1"/>
    <cellStyle name="Eingabe 2 11" xfId="32118" hidden="1"/>
    <cellStyle name="Eingabe 2 11" xfId="32148" hidden="1"/>
    <cellStyle name="Eingabe 2 11" xfId="32183" hidden="1"/>
    <cellStyle name="Eingabe 2 11" xfId="31751" hidden="1"/>
    <cellStyle name="Eingabe 2 11" xfId="32228" hidden="1"/>
    <cellStyle name="Eingabe 2 11" xfId="32261" hidden="1"/>
    <cellStyle name="Eingabe 2 11" xfId="32291" hidden="1"/>
    <cellStyle name="Eingabe 2 11" xfId="32326" hidden="1"/>
    <cellStyle name="Eingabe 2 11" xfId="32375" hidden="1"/>
    <cellStyle name="Eingabe 2 11" xfId="32447" hidden="1"/>
    <cellStyle name="Eingabe 2 11" xfId="32480" hidden="1"/>
    <cellStyle name="Eingabe 2 11" xfId="32510" hidden="1"/>
    <cellStyle name="Eingabe 2 11" xfId="32545" hidden="1"/>
    <cellStyle name="Eingabe 2 11" xfId="32607" hidden="1"/>
    <cellStyle name="Eingabe 2 11" xfId="32739" hidden="1"/>
    <cellStyle name="Eingabe 2 11" xfId="32772" hidden="1"/>
    <cellStyle name="Eingabe 2 11" xfId="32802" hidden="1"/>
    <cellStyle name="Eingabe 2 11" xfId="32837" hidden="1"/>
    <cellStyle name="Eingabe 2 11" xfId="32684" hidden="1"/>
    <cellStyle name="Eingabe 2 11" xfId="32881" hidden="1"/>
    <cellStyle name="Eingabe 2 11" xfId="32914" hidden="1"/>
    <cellStyle name="Eingabe 2 11" xfId="32944" hidden="1"/>
    <cellStyle name="Eingabe 2 11" xfId="32979" hidden="1"/>
    <cellStyle name="Eingabe 2 11" xfId="30735" hidden="1"/>
    <cellStyle name="Eingabe 2 11" xfId="33021" hidden="1"/>
    <cellStyle name="Eingabe 2 11" xfId="33054" hidden="1"/>
    <cellStyle name="Eingabe 2 11" xfId="33084" hidden="1"/>
    <cellStyle name="Eingabe 2 11" xfId="33119" hidden="1"/>
    <cellStyle name="Eingabe 2 11" xfId="33213" hidden="1"/>
    <cellStyle name="Eingabe 2 11" xfId="33387" hidden="1"/>
    <cellStyle name="Eingabe 2 11" xfId="33420" hidden="1"/>
    <cellStyle name="Eingabe 2 11" xfId="33450" hidden="1"/>
    <cellStyle name="Eingabe 2 11" xfId="33485" hidden="1"/>
    <cellStyle name="Eingabe 2 11" xfId="33309" hidden="1"/>
    <cellStyle name="Eingabe 2 11" xfId="33536" hidden="1"/>
    <cellStyle name="Eingabe 2 11" xfId="33569" hidden="1"/>
    <cellStyle name="Eingabe 2 11" xfId="33599" hidden="1"/>
    <cellStyle name="Eingabe 2 11" xfId="33634" hidden="1"/>
    <cellStyle name="Eingabe 2 11" xfId="33203" hidden="1"/>
    <cellStyle name="Eingabe 2 11" xfId="33679" hidden="1"/>
    <cellStyle name="Eingabe 2 11" xfId="33712" hidden="1"/>
    <cellStyle name="Eingabe 2 11" xfId="33742" hidden="1"/>
    <cellStyle name="Eingabe 2 11" xfId="33777" hidden="1"/>
    <cellStyle name="Eingabe 2 11" xfId="33825" hidden="1"/>
    <cellStyle name="Eingabe 2 11" xfId="33897" hidden="1"/>
    <cellStyle name="Eingabe 2 11" xfId="33930" hidden="1"/>
    <cellStyle name="Eingabe 2 11" xfId="33960" hidden="1"/>
    <cellStyle name="Eingabe 2 11" xfId="33995" hidden="1"/>
    <cellStyle name="Eingabe 2 11" xfId="34057" hidden="1"/>
    <cellStyle name="Eingabe 2 11" xfId="34189" hidden="1"/>
    <cellStyle name="Eingabe 2 11" xfId="34222" hidden="1"/>
    <cellStyle name="Eingabe 2 11" xfId="34252" hidden="1"/>
    <cellStyle name="Eingabe 2 11" xfId="34287" hidden="1"/>
    <cellStyle name="Eingabe 2 11" xfId="34134" hidden="1"/>
    <cellStyle name="Eingabe 2 11" xfId="34331" hidden="1"/>
    <cellStyle name="Eingabe 2 11" xfId="34364" hidden="1"/>
    <cellStyle name="Eingabe 2 11" xfId="34394" hidden="1"/>
    <cellStyle name="Eingabe 2 11" xfId="34429" hidden="1"/>
    <cellStyle name="Eingabe 2 11" xfId="31691" hidden="1"/>
    <cellStyle name="Eingabe 2 11" xfId="34471" hidden="1"/>
    <cellStyle name="Eingabe 2 11" xfId="34504" hidden="1"/>
    <cellStyle name="Eingabe 2 11" xfId="34534" hidden="1"/>
    <cellStyle name="Eingabe 2 11" xfId="34569" hidden="1"/>
    <cellStyle name="Eingabe 2 11" xfId="34660" hidden="1"/>
    <cellStyle name="Eingabe 2 11" xfId="34834" hidden="1"/>
    <cellStyle name="Eingabe 2 11" xfId="34867" hidden="1"/>
    <cellStyle name="Eingabe 2 11" xfId="34897" hidden="1"/>
    <cellStyle name="Eingabe 2 11" xfId="34932" hidden="1"/>
    <cellStyle name="Eingabe 2 11" xfId="34756" hidden="1"/>
    <cellStyle name="Eingabe 2 11" xfId="34981" hidden="1"/>
    <cellStyle name="Eingabe 2 11" xfId="35014" hidden="1"/>
    <cellStyle name="Eingabe 2 11" xfId="35044" hidden="1"/>
    <cellStyle name="Eingabe 2 11" xfId="35079" hidden="1"/>
    <cellStyle name="Eingabe 2 11" xfId="34650" hidden="1"/>
    <cellStyle name="Eingabe 2 11" xfId="35122" hidden="1"/>
    <cellStyle name="Eingabe 2 11" xfId="35155" hidden="1"/>
    <cellStyle name="Eingabe 2 11" xfId="35185" hidden="1"/>
    <cellStyle name="Eingabe 2 11" xfId="35220" hidden="1"/>
    <cellStyle name="Eingabe 2 11" xfId="35267" hidden="1"/>
    <cellStyle name="Eingabe 2 11" xfId="35339" hidden="1"/>
    <cellStyle name="Eingabe 2 11" xfId="35372" hidden="1"/>
    <cellStyle name="Eingabe 2 11" xfId="35402" hidden="1"/>
    <cellStyle name="Eingabe 2 11" xfId="35437" hidden="1"/>
    <cellStyle name="Eingabe 2 11" xfId="35499" hidden="1"/>
    <cellStyle name="Eingabe 2 11" xfId="35631" hidden="1"/>
    <cellStyle name="Eingabe 2 11" xfId="35664" hidden="1"/>
    <cellStyle name="Eingabe 2 11" xfId="35694" hidden="1"/>
    <cellStyle name="Eingabe 2 11" xfId="35729" hidden="1"/>
    <cellStyle name="Eingabe 2 11" xfId="35576" hidden="1"/>
    <cellStyle name="Eingabe 2 11" xfId="35773" hidden="1"/>
    <cellStyle name="Eingabe 2 11" xfId="35806" hidden="1"/>
    <cellStyle name="Eingabe 2 11" xfId="35836" hidden="1"/>
    <cellStyle name="Eingabe 2 11" xfId="35871" hidden="1"/>
    <cellStyle name="Eingabe 2 11" xfId="35920" hidden="1"/>
    <cellStyle name="Eingabe 2 11" xfId="36066" hidden="1"/>
    <cellStyle name="Eingabe 2 11" xfId="36099" hidden="1"/>
    <cellStyle name="Eingabe 2 11" xfId="36129" hidden="1"/>
    <cellStyle name="Eingabe 2 11" xfId="36164" hidden="1"/>
    <cellStyle name="Eingabe 2 11" xfId="36256" hidden="1"/>
    <cellStyle name="Eingabe 2 11" xfId="36430" hidden="1"/>
    <cellStyle name="Eingabe 2 11" xfId="36463" hidden="1"/>
    <cellStyle name="Eingabe 2 11" xfId="36493" hidden="1"/>
    <cellStyle name="Eingabe 2 11" xfId="36528" hidden="1"/>
    <cellStyle name="Eingabe 2 11" xfId="36352" hidden="1"/>
    <cellStyle name="Eingabe 2 11" xfId="36577" hidden="1"/>
    <cellStyle name="Eingabe 2 11" xfId="36610" hidden="1"/>
    <cellStyle name="Eingabe 2 11" xfId="36640" hidden="1"/>
    <cellStyle name="Eingabe 2 11" xfId="36675" hidden="1"/>
    <cellStyle name="Eingabe 2 11" xfId="36246" hidden="1"/>
    <cellStyle name="Eingabe 2 11" xfId="36718" hidden="1"/>
    <cellStyle name="Eingabe 2 11" xfId="36751" hidden="1"/>
    <cellStyle name="Eingabe 2 11" xfId="36781" hidden="1"/>
    <cellStyle name="Eingabe 2 11" xfId="36816" hidden="1"/>
    <cellStyle name="Eingabe 2 11" xfId="36863" hidden="1"/>
    <cellStyle name="Eingabe 2 11" xfId="36935" hidden="1"/>
    <cellStyle name="Eingabe 2 11" xfId="36968" hidden="1"/>
    <cellStyle name="Eingabe 2 11" xfId="36998" hidden="1"/>
    <cellStyle name="Eingabe 2 11" xfId="37033" hidden="1"/>
    <cellStyle name="Eingabe 2 11" xfId="37095" hidden="1"/>
    <cellStyle name="Eingabe 2 11" xfId="37227" hidden="1"/>
    <cellStyle name="Eingabe 2 11" xfId="37260" hidden="1"/>
    <cellStyle name="Eingabe 2 11" xfId="37290" hidden="1"/>
    <cellStyle name="Eingabe 2 11" xfId="37325" hidden="1"/>
    <cellStyle name="Eingabe 2 11" xfId="37172" hidden="1"/>
    <cellStyle name="Eingabe 2 11" xfId="37369" hidden="1"/>
    <cellStyle name="Eingabe 2 11" xfId="37402" hidden="1"/>
    <cellStyle name="Eingabe 2 11" xfId="37432" hidden="1"/>
    <cellStyle name="Eingabe 2 11" xfId="37467" hidden="1"/>
    <cellStyle name="Eingabe 2 11" xfId="36000" hidden="1"/>
    <cellStyle name="Eingabe 2 11" xfId="37509" hidden="1"/>
    <cellStyle name="Eingabe 2 11" xfId="37542" hidden="1"/>
    <cellStyle name="Eingabe 2 11" xfId="37572" hidden="1"/>
    <cellStyle name="Eingabe 2 11" xfId="37607" hidden="1"/>
    <cellStyle name="Eingabe 2 11" xfId="37698" hidden="1"/>
    <cellStyle name="Eingabe 2 11" xfId="37872" hidden="1"/>
    <cellStyle name="Eingabe 2 11" xfId="37905" hidden="1"/>
    <cellStyle name="Eingabe 2 11" xfId="37935" hidden="1"/>
    <cellStyle name="Eingabe 2 11" xfId="37970" hidden="1"/>
    <cellStyle name="Eingabe 2 11" xfId="37794" hidden="1"/>
    <cellStyle name="Eingabe 2 11" xfId="38019" hidden="1"/>
    <cellStyle name="Eingabe 2 11" xfId="38052" hidden="1"/>
    <cellStyle name="Eingabe 2 11" xfId="38082" hidden="1"/>
    <cellStyle name="Eingabe 2 11" xfId="38117" hidden="1"/>
    <cellStyle name="Eingabe 2 11" xfId="37688" hidden="1"/>
    <cellStyle name="Eingabe 2 11" xfId="38160" hidden="1"/>
    <cellStyle name="Eingabe 2 11" xfId="38193" hidden="1"/>
    <cellStyle name="Eingabe 2 11" xfId="38223" hidden="1"/>
    <cellStyle name="Eingabe 2 11" xfId="38258" hidden="1"/>
    <cellStyle name="Eingabe 2 11" xfId="38305" hidden="1"/>
    <cellStyle name="Eingabe 2 11" xfId="38377" hidden="1"/>
    <cellStyle name="Eingabe 2 11" xfId="38410" hidden="1"/>
    <cellStyle name="Eingabe 2 11" xfId="38440" hidden="1"/>
    <cellStyle name="Eingabe 2 11" xfId="38475" hidden="1"/>
    <cellStyle name="Eingabe 2 11" xfId="38537" hidden="1"/>
    <cellStyle name="Eingabe 2 11" xfId="38669" hidden="1"/>
    <cellStyle name="Eingabe 2 11" xfId="38702" hidden="1"/>
    <cellStyle name="Eingabe 2 11" xfId="38732" hidden="1"/>
    <cellStyle name="Eingabe 2 11" xfId="38767" hidden="1"/>
    <cellStyle name="Eingabe 2 11" xfId="38614" hidden="1"/>
    <cellStyle name="Eingabe 2 11" xfId="38811" hidden="1"/>
    <cellStyle name="Eingabe 2 11" xfId="38844" hidden="1"/>
    <cellStyle name="Eingabe 2 11" xfId="38874" hidden="1"/>
    <cellStyle name="Eingabe 2 11" xfId="38909" hidden="1"/>
    <cellStyle name="Eingabe 2 11" xfId="38963" hidden="1"/>
    <cellStyle name="Eingabe 2 11" xfId="39049" hidden="1"/>
    <cellStyle name="Eingabe 2 11" xfId="39082" hidden="1"/>
    <cellStyle name="Eingabe 2 11" xfId="39112" hidden="1"/>
    <cellStyle name="Eingabe 2 11" xfId="39147" hidden="1"/>
    <cellStyle name="Eingabe 2 11" xfId="39238" hidden="1"/>
    <cellStyle name="Eingabe 2 11" xfId="39412" hidden="1"/>
    <cellStyle name="Eingabe 2 11" xfId="39445" hidden="1"/>
    <cellStyle name="Eingabe 2 11" xfId="39475" hidden="1"/>
    <cellStyle name="Eingabe 2 11" xfId="39510" hidden="1"/>
    <cellStyle name="Eingabe 2 11" xfId="39334" hidden="1"/>
    <cellStyle name="Eingabe 2 11" xfId="39559" hidden="1"/>
    <cellStyle name="Eingabe 2 11" xfId="39592" hidden="1"/>
    <cellStyle name="Eingabe 2 11" xfId="39622" hidden="1"/>
    <cellStyle name="Eingabe 2 11" xfId="39657" hidden="1"/>
    <cellStyle name="Eingabe 2 11" xfId="39228" hidden="1"/>
    <cellStyle name="Eingabe 2 11" xfId="39700" hidden="1"/>
    <cellStyle name="Eingabe 2 11" xfId="39733" hidden="1"/>
    <cellStyle name="Eingabe 2 11" xfId="39763" hidden="1"/>
    <cellStyle name="Eingabe 2 11" xfId="39798" hidden="1"/>
    <cellStyle name="Eingabe 2 11" xfId="39845" hidden="1"/>
    <cellStyle name="Eingabe 2 11" xfId="39917" hidden="1"/>
    <cellStyle name="Eingabe 2 11" xfId="39950" hidden="1"/>
    <cellStyle name="Eingabe 2 11" xfId="39980" hidden="1"/>
    <cellStyle name="Eingabe 2 11" xfId="40015" hidden="1"/>
    <cellStyle name="Eingabe 2 11" xfId="40077" hidden="1"/>
    <cellStyle name="Eingabe 2 11" xfId="40209" hidden="1"/>
    <cellStyle name="Eingabe 2 11" xfId="40242" hidden="1"/>
    <cellStyle name="Eingabe 2 11" xfId="40272" hidden="1"/>
    <cellStyle name="Eingabe 2 11" xfId="40307" hidden="1"/>
    <cellStyle name="Eingabe 2 11" xfId="40154" hidden="1"/>
    <cellStyle name="Eingabe 2 11" xfId="40351" hidden="1"/>
    <cellStyle name="Eingabe 2 11" xfId="40384" hidden="1"/>
    <cellStyle name="Eingabe 2 11" xfId="40414" hidden="1"/>
    <cellStyle name="Eingabe 2 11" xfId="40449" hidden="1"/>
    <cellStyle name="Eingabe 2 11" xfId="40496" hidden="1"/>
    <cellStyle name="Eingabe 2 11" xfId="40568" hidden="1"/>
    <cellStyle name="Eingabe 2 11" xfId="40601" hidden="1"/>
    <cellStyle name="Eingabe 2 11" xfId="40631" hidden="1"/>
    <cellStyle name="Eingabe 2 11" xfId="40666" hidden="1"/>
    <cellStyle name="Eingabe 2 11" xfId="40746" hidden="1"/>
    <cellStyle name="Eingabe 2 11" xfId="40959" hidden="1"/>
    <cellStyle name="Eingabe 2 11" xfId="40992" hidden="1"/>
    <cellStyle name="Eingabe 2 11" xfId="41022" hidden="1"/>
    <cellStyle name="Eingabe 2 11" xfId="41057" hidden="1"/>
    <cellStyle name="Eingabe 2 11" xfId="41136" hidden="1"/>
    <cellStyle name="Eingabe 2 11" xfId="41268" hidden="1"/>
    <cellStyle name="Eingabe 2 11" xfId="41301" hidden="1"/>
    <cellStyle name="Eingabe 2 11" xfId="41331" hidden="1"/>
    <cellStyle name="Eingabe 2 11" xfId="41366" hidden="1"/>
    <cellStyle name="Eingabe 2 11" xfId="41213" hidden="1"/>
    <cellStyle name="Eingabe 2 11" xfId="41412" hidden="1"/>
    <cellStyle name="Eingabe 2 11" xfId="41445" hidden="1"/>
    <cellStyle name="Eingabe 2 11" xfId="41475" hidden="1"/>
    <cellStyle name="Eingabe 2 11" xfId="41510" hidden="1"/>
    <cellStyle name="Eingabe 2 11" xfId="40861" hidden="1"/>
    <cellStyle name="Eingabe 2 11" xfId="41569" hidden="1"/>
    <cellStyle name="Eingabe 2 11" xfId="41602" hidden="1"/>
    <cellStyle name="Eingabe 2 11" xfId="41632" hidden="1"/>
    <cellStyle name="Eingabe 2 11" xfId="41667" hidden="1"/>
    <cellStyle name="Eingabe 2 11" xfId="41764" hidden="1"/>
    <cellStyle name="Eingabe 2 11" xfId="41939" hidden="1"/>
    <cellStyle name="Eingabe 2 11" xfId="41972" hidden="1"/>
    <cellStyle name="Eingabe 2 11" xfId="42002" hidden="1"/>
    <cellStyle name="Eingabe 2 11" xfId="42037" hidden="1"/>
    <cellStyle name="Eingabe 2 11" xfId="41860" hidden="1"/>
    <cellStyle name="Eingabe 2 11" xfId="42088" hidden="1"/>
    <cellStyle name="Eingabe 2 11" xfId="42121" hidden="1"/>
    <cellStyle name="Eingabe 2 11" xfId="42151" hidden="1"/>
    <cellStyle name="Eingabe 2 11" xfId="42186" hidden="1"/>
    <cellStyle name="Eingabe 2 11" xfId="41754" hidden="1"/>
    <cellStyle name="Eingabe 2 11" xfId="42231" hidden="1"/>
    <cellStyle name="Eingabe 2 11" xfId="42264" hidden="1"/>
    <cellStyle name="Eingabe 2 11" xfId="42294" hidden="1"/>
    <cellStyle name="Eingabe 2 11" xfId="42329" hidden="1"/>
    <cellStyle name="Eingabe 2 11" xfId="42378" hidden="1"/>
    <cellStyle name="Eingabe 2 11" xfId="42450" hidden="1"/>
    <cellStyle name="Eingabe 2 11" xfId="42483" hidden="1"/>
    <cellStyle name="Eingabe 2 11" xfId="42513" hidden="1"/>
    <cellStyle name="Eingabe 2 11" xfId="42548" hidden="1"/>
    <cellStyle name="Eingabe 2 11" xfId="42610" hidden="1"/>
    <cellStyle name="Eingabe 2 11" xfId="42742" hidden="1"/>
    <cellStyle name="Eingabe 2 11" xfId="42775" hidden="1"/>
    <cellStyle name="Eingabe 2 11" xfId="42805" hidden="1"/>
    <cellStyle name="Eingabe 2 11" xfId="42840" hidden="1"/>
    <cellStyle name="Eingabe 2 11" xfId="42687" hidden="1"/>
    <cellStyle name="Eingabe 2 11" xfId="42884" hidden="1"/>
    <cellStyle name="Eingabe 2 11" xfId="42917" hidden="1"/>
    <cellStyle name="Eingabe 2 11" xfId="42947" hidden="1"/>
    <cellStyle name="Eingabe 2 11" xfId="42982" hidden="1"/>
    <cellStyle name="Eingabe 2 11" xfId="40738" hidden="1"/>
    <cellStyle name="Eingabe 2 11" xfId="43024" hidden="1"/>
    <cellStyle name="Eingabe 2 11" xfId="43057" hidden="1"/>
    <cellStyle name="Eingabe 2 11" xfId="43087" hidden="1"/>
    <cellStyle name="Eingabe 2 11" xfId="43122" hidden="1"/>
    <cellStyle name="Eingabe 2 11" xfId="43216" hidden="1"/>
    <cellStyle name="Eingabe 2 11" xfId="43390" hidden="1"/>
    <cellStyle name="Eingabe 2 11" xfId="43423" hidden="1"/>
    <cellStyle name="Eingabe 2 11" xfId="43453" hidden="1"/>
    <cellStyle name="Eingabe 2 11" xfId="43488" hidden="1"/>
    <cellStyle name="Eingabe 2 11" xfId="43312" hidden="1"/>
    <cellStyle name="Eingabe 2 11" xfId="43539" hidden="1"/>
    <cellStyle name="Eingabe 2 11" xfId="43572" hidden="1"/>
    <cellStyle name="Eingabe 2 11" xfId="43602" hidden="1"/>
    <cellStyle name="Eingabe 2 11" xfId="43637" hidden="1"/>
    <cellStyle name="Eingabe 2 11" xfId="43206" hidden="1"/>
    <cellStyle name="Eingabe 2 11" xfId="43682" hidden="1"/>
    <cellStyle name="Eingabe 2 11" xfId="43715" hidden="1"/>
    <cellStyle name="Eingabe 2 11" xfId="43745" hidden="1"/>
    <cellStyle name="Eingabe 2 11" xfId="43780" hidden="1"/>
    <cellStyle name="Eingabe 2 11" xfId="43828" hidden="1"/>
    <cellStyle name="Eingabe 2 11" xfId="43900" hidden="1"/>
    <cellStyle name="Eingabe 2 11" xfId="43933" hidden="1"/>
    <cellStyle name="Eingabe 2 11" xfId="43963" hidden="1"/>
    <cellStyle name="Eingabe 2 11" xfId="43998" hidden="1"/>
    <cellStyle name="Eingabe 2 11" xfId="44060" hidden="1"/>
    <cellStyle name="Eingabe 2 11" xfId="44192" hidden="1"/>
    <cellStyle name="Eingabe 2 11" xfId="44225" hidden="1"/>
    <cellStyle name="Eingabe 2 11" xfId="44255" hidden="1"/>
    <cellStyle name="Eingabe 2 11" xfId="44290" hidden="1"/>
    <cellStyle name="Eingabe 2 11" xfId="44137" hidden="1"/>
    <cellStyle name="Eingabe 2 11" xfId="44334" hidden="1"/>
    <cellStyle name="Eingabe 2 11" xfId="44367" hidden="1"/>
    <cellStyle name="Eingabe 2 11" xfId="44397" hidden="1"/>
    <cellStyle name="Eingabe 2 11" xfId="44432" hidden="1"/>
    <cellStyle name="Eingabe 2 11" xfId="41694" hidden="1"/>
    <cellStyle name="Eingabe 2 11" xfId="44474" hidden="1"/>
    <cellStyle name="Eingabe 2 11" xfId="44507" hidden="1"/>
    <cellStyle name="Eingabe 2 11" xfId="44537" hidden="1"/>
    <cellStyle name="Eingabe 2 11" xfId="44572" hidden="1"/>
    <cellStyle name="Eingabe 2 11" xfId="44663" hidden="1"/>
    <cellStyle name="Eingabe 2 11" xfId="44837" hidden="1"/>
    <cellStyle name="Eingabe 2 11" xfId="44870" hidden="1"/>
    <cellStyle name="Eingabe 2 11" xfId="44900" hidden="1"/>
    <cellStyle name="Eingabe 2 11" xfId="44935" hidden="1"/>
    <cellStyle name="Eingabe 2 11" xfId="44759" hidden="1"/>
    <cellStyle name="Eingabe 2 11" xfId="44984" hidden="1"/>
    <cellStyle name="Eingabe 2 11" xfId="45017" hidden="1"/>
    <cellStyle name="Eingabe 2 11" xfId="45047" hidden="1"/>
    <cellStyle name="Eingabe 2 11" xfId="45082" hidden="1"/>
    <cellStyle name="Eingabe 2 11" xfId="44653" hidden="1"/>
    <cellStyle name="Eingabe 2 11" xfId="45125" hidden="1"/>
    <cellStyle name="Eingabe 2 11" xfId="45158" hidden="1"/>
    <cellStyle name="Eingabe 2 11" xfId="45188" hidden="1"/>
    <cellStyle name="Eingabe 2 11" xfId="45223" hidden="1"/>
    <cellStyle name="Eingabe 2 11" xfId="45270" hidden="1"/>
    <cellStyle name="Eingabe 2 11" xfId="45342" hidden="1"/>
    <cellStyle name="Eingabe 2 11" xfId="45375" hidden="1"/>
    <cellStyle name="Eingabe 2 11" xfId="45405" hidden="1"/>
    <cellStyle name="Eingabe 2 11" xfId="45440" hidden="1"/>
    <cellStyle name="Eingabe 2 11" xfId="45502" hidden="1"/>
    <cellStyle name="Eingabe 2 11" xfId="45634" hidden="1"/>
    <cellStyle name="Eingabe 2 11" xfId="45667" hidden="1"/>
    <cellStyle name="Eingabe 2 11" xfId="45697" hidden="1"/>
    <cellStyle name="Eingabe 2 11" xfId="45732" hidden="1"/>
    <cellStyle name="Eingabe 2 11" xfId="45579" hidden="1"/>
    <cellStyle name="Eingabe 2 11" xfId="45776" hidden="1"/>
    <cellStyle name="Eingabe 2 11" xfId="45809" hidden="1"/>
    <cellStyle name="Eingabe 2 11" xfId="45839" hidden="1"/>
    <cellStyle name="Eingabe 2 11" xfId="45874" hidden="1"/>
    <cellStyle name="Eingabe 2 11" xfId="45923" hidden="1"/>
    <cellStyle name="Eingabe 2 11" xfId="46069" hidden="1"/>
    <cellStyle name="Eingabe 2 11" xfId="46102" hidden="1"/>
    <cellStyle name="Eingabe 2 11" xfId="46132" hidden="1"/>
    <cellStyle name="Eingabe 2 11" xfId="46167" hidden="1"/>
    <cellStyle name="Eingabe 2 11" xfId="46259" hidden="1"/>
    <cellStyle name="Eingabe 2 11" xfId="46433" hidden="1"/>
    <cellStyle name="Eingabe 2 11" xfId="46466" hidden="1"/>
    <cellStyle name="Eingabe 2 11" xfId="46496" hidden="1"/>
    <cellStyle name="Eingabe 2 11" xfId="46531" hidden="1"/>
    <cellStyle name="Eingabe 2 11" xfId="46355" hidden="1"/>
    <cellStyle name="Eingabe 2 11" xfId="46580" hidden="1"/>
    <cellStyle name="Eingabe 2 11" xfId="46613" hidden="1"/>
    <cellStyle name="Eingabe 2 11" xfId="46643" hidden="1"/>
    <cellStyle name="Eingabe 2 11" xfId="46678" hidden="1"/>
    <cellStyle name="Eingabe 2 11" xfId="46249" hidden="1"/>
    <cellStyle name="Eingabe 2 11" xfId="46721" hidden="1"/>
    <cellStyle name="Eingabe 2 11" xfId="46754" hidden="1"/>
    <cellStyle name="Eingabe 2 11" xfId="46784" hidden="1"/>
    <cellStyle name="Eingabe 2 11" xfId="46819" hidden="1"/>
    <cellStyle name="Eingabe 2 11" xfId="46866" hidden="1"/>
    <cellStyle name="Eingabe 2 11" xfId="46938" hidden="1"/>
    <cellStyle name="Eingabe 2 11" xfId="46971" hidden="1"/>
    <cellStyle name="Eingabe 2 11" xfId="47001" hidden="1"/>
    <cellStyle name="Eingabe 2 11" xfId="47036" hidden="1"/>
    <cellStyle name="Eingabe 2 11" xfId="47098" hidden="1"/>
    <cellStyle name="Eingabe 2 11" xfId="47230" hidden="1"/>
    <cellStyle name="Eingabe 2 11" xfId="47263" hidden="1"/>
    <cellStyle name="Eingabe 2 11" xfId="47293" hidden="1"/>
    <cellStyle name="Eingabe 2 11" xfId="47328" hidden="1"/>
    <cellStyle name="Eingabe 2 11" xfId="47175" hidden="1"/>
    <cellStyle name="Eingabe 2 11" xfId="47372" hidden="1"/>
    <cellStyle name="Eingabe 2 11" xfId="47405" hidden="1"/>
    <cellStyle name="Eingabe 2 11" xfId="47435" hidden="1"/>
    <cellStyle name="Eingabe 2 11" xfId="47470" hidden="1"/>
    <cellStyle name="Eingabe 2 11" xfId="46003" hidden="1"/>
    <cellStyle name="Eingabe 2 11" xfId="47512" hidden="1"/>
    <cellStyle name="Eingabe 2 11" xfId="47545" hidden="1"/>
    <cellStyle name="Eingabe 2 11" xfId="47575" hidden="1"/>
    <cellStyle name="Eingabe 2 11" xfId="47610" hidden="1"/>
    <cellStyle name="Eingabe 2 11" xfId="47701" hidden="1"/>
    <cellStyle name="Eingabe 2 11" xfId="47875" hidden="1"/>
    <cellStyle name="Eingabe 2 11" xfId="47908" hidden="1"/>
    <cellStyle name="Eingabe 2 11" xfId="47938" hidden="1"/>
    <cellStyle name="Eingabe 2 11" xfId="47973" hidden="1"/>
    <cellStyle name="Eingabe 2 11" xfId="47797" hidden="1"/>
    <cellStyle name="Eingabe 2 11" xfId="48022" hidden="1"/>
    <cellStyle name="Eingabe 2 11" xfId="48055" hidden="1"/>
    <cellStyle name="Eingabe 2 11" xfId="48085" hidden="1"/>
    <cellStyle name="Eingabe 2 11" xfId="48120" hidden="1"/>
    <cellStyle name="Eingabe 2 11" xfId="47691" hidden="1"/>
    <cellStyle name="Eingabe 2 11" xfId="48163" hidden="1"/>
    <cellStyle name="Eingabe 2 11" xfId="48196" hidden="1"/>
    <cellStyle name="Eingabe 2 11" xfId="48226" hidden="1"/>
    <cellStyle name="Eingabe 2 11" xfId="48261" hidden="1"/>
    <cellStyle name="Eingabe 2 11" xfId="48308" hidden="1"/>
    <cellStyle name="Eingabe 2 11" xfId="48380" hidden="1"/>
    <cellStyle name="Eingabe 2 11" xfId="48413" hidden="1"/>
    <cellStyle name="Eingabe 2 11" xfId="48443" hidden="1"/>
    <cellStyle name="Eingabe 2 11" xfId="48478" hidden="1"/>
    <cellStyle name="Eingabe 2 11" xfId="48540" hidden="1"/>
    <cellStyle name="Eingabe 2 11" xfId="48672" hidden="1"/>
    <cellStyle name="Eingabe 2 11" xfId="48705" hidden="1"/>
    <cellStyle name="Eingabe 2 11" xfId="48735" hidden="1"/>
    <cellStyle name="Eingabe 2 11" xfId="48770" hidden="1"/>
    <cellStyle name="Eingabe 2 11" xfId="48617" hidden="1"/>
    <cellStyle name="Eingabe 2 11" xfId="48814" hidden="1"/>
    <cellStyle name="Eingabe 2 11" xfId="48847" hidden="1"/>
    <cellStyle name="Eingabe 2 11" xfId="48877" hidden="1"/>
    <cellStyle name="Eingabe 2 11" xfId="48912" hidden="1"/>
    <cellStyle name="Eingabe 2 11" xfId="48959" hidden="1"/>
    <cellStyle name="Eingabe 2 11" xfId="49031" hidden="1"/>
    <cellStyle name="Eingabe 2 11" xfId="49064" hidden="1"/>
    <cellStyle name="Eingabe 2 11" xfId="49094" hidden="1"/>
    <cellStyle name="Eingabe 2 11" xfId="49129" hidden="1"/>
    <cellStyle name="Eingabe 2 11" xfId="49220" hidden="1"/>
    <cellStyle name="Eingabe 2 11" xfId="49394" hidden="1"/>
    <cellStyle name="Eingabe 2 11" xfId="49427" hidden="1"/>
    <cellStyle name="Eingabe 2 11" xfId="49457" hidden="1"/>
    <cellStyle name="Eingabe 2 11" xfId="49492" hidden="1"/>
    <cellStyle name="Eingabe 2 11" xfId="49316" hidden="1"/>
    <cellStyle name="Eingabe 2 11" xfId="49541" hidden="1"/>
    <cellStyle name="Eingabe 2 11" xfId="49574" hidden="1"/>
    <cellStyle name="Eingabe 2 11" xfId="49604" hidden="1"/>
    <cellStyle name="Eingabe 2 11" xfId="49639" hidden="1"/>
    <cellStyle name="Eingabe 2 11" xfId="49210" hidden="1"/>
    <cellStyle name="Eingabe 2 11" xfId="49682" hidden="1"/>
    <cellStyle name="Eingabe 2 11" xfId="49715" hidden="1"/>
    <cellStyle name="Eingabe 2 11" xfId="49745" hidden="1"/>
    <cellStyle name="Eingabe 2 11" xfId="49780" hidden="1"/>
    <cellStyle name="Eingabe 2 11" xfId="49827" hidden="1"/>
    <cellStyle name="Eingabe 2 11" xfId="49899" hidden="1"/>
    <cellStyle name="Eingabe 2 11" xfId="49932" hidden="1"/>
    <cellStyle name="Eingabe 2 11" xfId="49962" hidden="1"/>
    <cellStyle name="Eingabe 2 11" xfId="49997" hidden="1"/>
    <cellStyle name="Eingabe 2 11" xfId="50059" hidden="1"/>
    <cellStyle name="Eingabe 2 11" xfId="50191" hidden="1"/>
    <cellStyle name="Eingabe 2 11" xfId="50224" hidden="1"/>
    <cellStyle name="Eingabe 2 11" xfId="50254" hidden="1"/>
    <cellStyle name="Eingabe 2 11" xfId="50289" hidden="1"/>
    <cellStyle name="Eingabe 2 11" xfId="50136" hidden="1"/>
    <cellStyle name="Eingabe 2 11" xfId="50333" hidden="1"/>
    <cellStyle name="Eingabe 2 11" xfId="50366" hidden="1"/>
    <cellStyle name="Eingabe 2 11" xfId="50396" hidden="1"/>
    <cellStyle name="Eingabe 2 11" xfId="50431" hidden="1"/>
    <cellStyle name="Eingabe 2 11" xfId="50478" hidden="1"/>
    <cellStyle name="Eingabe 2 11" xfId="50550" hidden="1"/>
    <cellStyle name="Eingabe 2 11" xfId="50583" hidden="1"/>
    <cellStyle name="Eingabe 2 11" xfId="50613" hidden="1"/>
    <cellStyle name="Eingabe 2 11" xfId="50648" hidden="1"/>
    <cellStyle name="Eingabe 2 11" xfId="50728" hidden="1"/>
    <cellStyle name="Eingabe 2 11" xfId="50941" hidden="1"/>
    <cellStyle name="Eingabe 2 11" xfId="50974" hidden="1"/>
    <cellStyle name="Eingabe 2 11" xfId="51004" hidden="1"/>
    <cellStyle name="Eingabe 2 11" xfId="51039" hidden="1"/>
    <cellStyle name="Eingabe 2 11" xfId="51118" hidden="1"/>
    <cellStyle name="Eingabe 2 11" xfId="51250" hidden="1"/>
    <cellStyle name="Eingabe 2 11" xfId="51283" hidden="1"/>
    <cellStyle name="Eingabe 2 11" xfId="51313" hidden="1"/>
    <cellStyle name="Eingabe 2 11" xfId="51348" hidden="1"/>
    <cellStyle name="Eingabe 2 11" xfId="51195" hidden="1"/>
    <cellStyle name="Eingabe 2 11" xfId="51394" hidden="1"/>
    <cellStyle name="Eingabe 2 11" xfId="51427" hidden="1"/>
    <cellStyle name="Eingabe 2 11" xfId="51457" hidden="1"/>
    <cellStyle name="Eingabe 2 11" xfId="51492" hidden="1"/>
    <cellStyle name="Eingabe 2 11" xfId="50843" hidden="1"/>
    <cellStyle name="Eingabe 2 11" xfId="51551" hidden="1"/>
    <cellStyle name="Eingabe 2 11" xfId="51584" hidden="1"/>
    <cellStyle name="Eingabe 2 11" xfId="51614" hidden="1"/>
    <cellStyle name="Eingabe 2 11" xfId="51649" hidden="1"/>
    <cellStyle name="Eingabe 2 11" xfId="51746" hidden="1"/>
    <cellStyle name="Eingabe 2 11" xfId="51921" hidden="1"/>
    <cellStyle name="Eingabe 2 11" xfId="51954" hidden="1"/>
    <cellStyle name="Eingabe 2 11" xfId="51984" hidden="1"/>
    <cellStyle name="Eingabe 2 11" xfId="52019" hidden="1"/>
    <cellStyle name="Eingabe 2 11" xfId="51842" hidden="1"/>
    <cellStyle name="Eingabe 2 11" xfId="52070" hidden="1"/>
    <cellStyle name="Eingabe 2 11" xfId="52103" hidden="1"/>
    <cellStyle name="Eingabe 2 11" xfId="52133" hidden="1"/>
    <cellStyle name="Eingabe 2 11" xfId="52168" hidden="1"/>
    <cellStyle name="Eingabe 2 11" xfId="51736" hidden="1"/>
    <cellStyle name="Eingabe 2 11" xfId="52213" hidden="1"/>
    <cellStyle name="Eingabe 2 11" xfId="52246" hidden="1"/>
    <cellStyle name="Eingabe 2 11" xfId="52276" hidden="1"/>
    <cellStyle name="Eingabe 2 11" xfId="52311" hidden="1"/>
    <cellStyle name="Eingabe 2 11" xfId="52360" hidden="1"/>
    <cellStyle name="Eingabe 2 11" xfId="52432" hidden="1"/>
    <cellStyle name="Eingabe 2 11" xfId="52465" hidden="1"/>
    <cellStyle name="Eingabe 2 11" xfId="52495" hidden="1"/>
    <cellStyle name="Eingabe 2 11" xfId="52530" hidden="1"/>
    <cellStyle name="Eingabe 2 11" xfId="52592" hidden="1"/>
    <cellStyle name="Eingabe 2 11" xfId="52724" hidden="1"/>
    <cellStyle name="Eingabe 2 11" xfId="52757" hidden="1"/>
    <cellStyle name="Eingabe 2 11" xfId="52787" hidden="1"/>
    <cellStyle name="Eingabe 2 11" xfId="52822" hidden="1"/>
    <cellStyle name="Eingabe 2 11" xfId="52669" hidden="1"/>
    <cellStyle name="Eingabe 2 11" xfId="52866" hidden="1"/>
    <cellStyle name="Eingabe 2 11" xfId="52899" hidden="1"/>
    <cellStyle name="Eingabe 2 11" xfId="52929" hidden="1"/>
    <cellStyle name="Eingabe 2 11" xfId="52964" hidden="1"/>
    <cellStyle name="Eingabe 2 11" xfId="50720" hidden="1"/>
    <cellStyle name="Eingabe 2 11" xfId="53006" hidden="1"/>
    <cellStyle name="Eingabe 2 11" xfId="53039" hidden="1"/>
    <cellStyle name="Eingabe 2 11" xfId="53069" hidden="1"/>
    <cellStyle name="Eingabe 2 11" xfId="53104" hidden="1"/>
    <cellStyle name="Eingabe 2 11" xfId="53198" hidden="1"/>
    <cellStyle name="Eingabe 2 11" xfId="53372" hidden="1"/>
    <cellStyle name="Eingabe 2 11" xfId="53405" hidden="1"/>
    <cellStyle name="Eingabe 2 11" xfId="53435" hidden="1"/>
    <cellStyle name="Eingabe 2 11" xfId="53470" hidden="1"/>
    <cellStyle name="Eingabe 2 11" xfId="53294" hidden="1"/>
    <cellStyle name="Eingabe 2 11" xfId="53521" hidden="1"/>
    <cellStyle name="Eingabe 2 11" xfId="53554" hidden="1"/>
    <cellStyle name="Eingabe 2 11" xfId="53584" hidden="1"/>
    <cellStyle name="Eingabe 2 11" xfId="53619" hidden="1"/>
    <cellStyle name="Eingabe 2 11" xfId="53188" hidden="1"/>
    <cellStyle name="Eingabe 2 11" xfId="53664" hidden="1"/>
    <cellStyle name="Eingabe 2 11" xfId="53697" hidden="1"/>
    <cellStyle name="Eingabe 2 11" xfId="53727" hidden="1"/>
    <cellStyle name="Eingabe 2 11" xfId="53762" hidden="1"/>
    <cellStyle name="Eingabe 2 11" xfId="53810" hidden="1"/>
    <cellStyle name="Eingabe 2 11" xfId="53882" hidden="1"/>
    <cellStyle name="Eingabe 2 11" xfId="53915" hidden="1"/>
    <cellStyle name="Eingabe 2 11" xfId="53945" hidden="1"/>
    <cellStyle name="Eingabe 2 11" xfId="53980" hidden="1"/>
    <cellStyle name="Eingabe 2 11" xfId="54042" hidden="1"/>
    <cellStyle name="Eingabe 2 11" xfId="54174" hidden="1"/>
    <cellStyle name="Eingabe 2 11" xfId="54207" hidden="1"/>
    <cellStyle name="Eingabe 2 11" xfId="54237" hidden="1"/>
    <cellStyle name="Eingabe 2 11" xfId="54272" hidden="1"/>
    <cellStyle name="Eingabe 2 11" xfId="54119" hidden="1"/>
    <cellStyle name="Eingabe 2 11" xfId="54316" hidden="1"/>
    <cellStyle name="Eingabe 2 11" xfId="54349" hidden="1"/>
    <cellStyle name="Eingabe 2 11" xfId="54379" hidden="1"/>
    <cellStyle name="Eingabe 2 11" xfId="54414" hidden="1"/>
    <cellStyle name="Eingabe 2 11" xfId="51676" hidden="1"/>
    <cellStyle name="Eingabe 2 11" xfId="54456" hidden="1"/>
    <cellStyle name="Eingabe 2 11" xfId="54489" hidden="1"/>
    <cellStyle name="Eingabe 2 11" xfId="54519" hidden="1"/>
    <cellStyle name="Eingabe 2 11" xfId="54554" hidden="1"/>
    <cellStyle name="Eingabe 2 11" xfId="54645" hidden="1"/>
    <cellStyle name="Eingabe 2 11" xfId="54819" hidden="1"/>
    <cellStyle name="Eingabe 2 11" xfId="54852" hidden="1"/>
    <cellStyle name="Eingabe 2 11" xfId="54882" hidden="1"/>
    <cellStyle name="Eingabe 2 11" xfId="54917" hidden="1"/>
    <cellStyle name="Eingabe 2 11" xfId="54741" hidden="1"/>
    <cellStyle name="Eingabe 2 11" xfId="54966" hidden="1"/>
    <cellStyle name="Eingabe 2 11" xfId="54999" hidden="1"/>
    <cellStyle name="Eingabe 2 11" xfId="55029" hidden="1"/>
    <cellStyle name="Eingabe 2 11" xfId="55064" hidden="1"/>
    <cellStyle name="Eingabe 2 11" xfId="54635" hidden="1"/>
    <cellStyle name="Eingabe 2 11" xfId="55107" hidden="1"/>
    <cellStyle name="Eingabe 2 11" xfId="55140" hidden="1"/>
    <cellStyle name="Eingabe 2 11" xfId="55170" hidden="1"/>
    <cellStyle name="Eingabe 2 11" xfId="55205" hidden="1"/>
    <cellStyle name="Eingabe 2 11" xfId="55252" hidden="1"/>
    <cellStyle name="Eingabe 2 11" xfId="55324" hidden="1"/>
    <cellStyle name="Eingabe 2 11" xfId="55357" hidden="1"/>
    <cellStyle name="Eingabe 2 11" xfId="55387" hidden="1"/>
    <cellStyle name="Eingabe 2 11" xfId="55422" hidden="1"/>
    <cellStyle name="Eingabe 2 11" xfId="55484" hidden="1"/>
    <cellStyle name="Eingabe 2 11" xfId="55616" hidden="1"/>
    <cellStyle name="Eingabe 2 11" xfId="55649" hidden="1"/>
    <cellStyle name="Eingabe 2 11" xfId="55679" hidden="1"/>
    <cellStyle name="Eingabe 2 11" xfId="55714" hidden="1"/>
    <cellStyle name="Eingabe 2 11" xfId="55561" hidden="1"/>
    <cellStyle name="Eingabe 2 11" xfId="55758" hidden="1"/>
    <cellStyle name="Eingabe 2 11" xfId="55791" hidden="1"/>
    <cellStyle name="Eingabe 2 11" xfId="55821" hidden="1"/>
    <cellStyle name="Eingabe 2 11" xfId="55856" hidden="1"/>
    <cellStyle name="Eingabe 2 11" xfId="55905" hidden="1"/>
    <cellStyle name="Eingabe 2 11" xfId="56051" hidden="1"/>
    <cellStyle name="Eingabe 2 11" xfId="56084" hidden="1"/>
    <cellStyle name="Eingabe 2 11" xfId="56114" hidden="1"/>
    <cellStyle name="Eingabe 2 11" xfId="56149" hidden="1"/>
    <cellStyle name="Eingabe 2 11" xfId="56241" hidden="1"/>
    <cellStyle name="Eingabe 2 11" xfId="56415" hidden="1"/>
    <cellStyle name="Eingabe 2 11" xfId="56448" hidden="1"/>
    <cellStyle name="Eingabe 2 11" xfId="56478" hidden="1"/>
    <cellStyle name="Eingabe 2 11" xfId="56513" hidden="1"/>
    <cellStyle name="Eingabe 2 11" xfId="56337" hidden="1"/>
    <cellStyle name="Eingabe 2 11" xfId="56562" hidden="1"/>
    <cellStyle name="Eingabe 2 11" xfId="56595" hidden="1"/>
    <cellStyle name="Eingabe 2 11" xfId="56625" hidden="1"/>
    <cellStyle name="Eingabe 2 11" xfId="56660" hidden="1"/>
    <cellStyle name="Eingabe 2 11" xfId="56231" hidden="1"/>
    <cellStyle name="Eingabe 2 11" xfId="56703" hidden="1"/>
    <cellStyle name="Eingabe 2 11" xfId="56736" hidden="1"/>
    <cellStyle name="Eingabe 2 11" xfId="56766" hidden="1"/>
    <cellStyle name="Eingabe 2 11" xfId="56801" hidden="1"/>
    <cellStyle name="Eingabe 2 11" xfId="56848" hidden="1"/>
    <cellStyle name="Eingabe 2 11" xfId="56920" hidden="1"/>
    <cellStyle name="Eingabe 2 11" xfId="56953" hidden="1"/>
    <cellStyle name="Eingabe 2 11" xfId="56983" hidden="1"/>
    <cellStyle name="Eingabe 2 11" xfId="57018" hidden="1"/>
    <cellStyle name="Eingabe 2 11" xfId="57080" hidden="1"/>
    <cellStyle name="Eingabe 2 11" xfId="57212" hidden="1"/>
    <cellStyle name="Eingabe 2 11" xfId="57245" hidden="1"/>
    <cellStyle name="Eingabe 2 11" xfId="57275" hidden="1"/>
    <cellStyle name="Eingabe 2 11" xfId="57310" hidden="1"/>
    <cellStyle name="Eingabe 2 11" xfId="57157" hidden="1"/>
    <cellStyle name="Eingabe 2 11" xfId="57354" hidden="1"/>
    <cellStyle name="Eingabe 2 11" xfId="57387" hidden="1"/>
    <cellStyle name="Eingabe 2 11" xfId="57417" hidden="1"/>
    <cellStyle name="Eingabe 2 11" xfId="57452" hidden="1"/>
    <cellStyle name="Eingabe 2 11" xfId="55985" hidden="1"/>
    <cellStyle name="Eingabe 2 11" xfId="57494" hidden="1"/>
    <cellStyle name="Eingabe 2 11" xfId="57527" hidden="1"/>
    <cellStyle name="Eingabe 2 11" xfId="57557" hidden="1"/>
    <cellStyle name="Eingabe 2 11" xfId="57592" hidden="1"/>
    <cellStyle name="Eingabe 2 11" xfId="57683" hidden="1"/>
    <cellStyle name="Eingabe 2 11" xfId="57857" hidden="1"/>
    <cellStyle name="Eingabe 2 11" xfId="57890" hidden="1"/>
    <cellStyle name="Eingabe 2 11" xfId="57920" hidden="1"/>
    <cellStyle name="Eingabe 2 11" xfId="57955" hidden="1"/>
    <cellStyle name="Eingabe 2 11" xfId="57779" hidden="1"/>
    <cellStyle name="Eingabe 2 11" xfId="58004" hidden="1"/>
    <cellStyle name="Eingabe 2 11" xfId="58037" hidden="1"/>
    <cellStyle name="Eingabe 2 11" xfId="58067" hidden="1"/>
    <cellStyle name="Eingabe 2 11" xfId="58102" hidden="1"/>
    <cellStyle name="Eingabe 2 11" xfId="57673" hidden="1"/>
    <cellStyle name="Eingabe 2 11" xfId="58145" hidden="1"/>
    <cellStyle name="Eingabe 2 11" xfId="58178" hidden="1"/>
    <cellStyle name="Eingabe 2 11" xfId="58208" hidden="1"/>
    <cellStyle name="Eingabe 2 11" xfId="58243" hidden="1"/>
    <cellStyle name="Eingabe 2 11" xfId="58290" hidden="1"/>
    <cellStyle name="Eingabe 2 11" xfId="58362" hidden="1"/>
    <cellStyle name="Eingabe 2 11" xfId="58395" hidden="1"/>
    <cellStyle name="Eingabe 2 11" xfId="58425" hidden="1"/>
    <cellStyle name="Eingabe 2 11" xfId="58460" hidden="1"/>
    <cellStyle name="Eingabe 2 11" xfId="58522" hidden="1"/>
    <cellStyle name="Eingabe 2 11" xfId="58654" hidden="1"/>
    <cellStyle name="Eingabe 2 11" xfId="58687" hidden="1"/>
    <cellStyle name="Eingabe 2 11" xfId="58717" hidden="1"/>
    <cellStyle name="Eingabe 2 11" xfId="58752" hidden="1"/>
    <cellStyle name="Eingabe 2 11" xfId="58599" hidden="1"/>
    <cellStyle name="Eingabe 2 11" xfId="58796" hidden="1"/>
    <cellStyle name="Eingabe 2 11" xfId="58829" hidden="1"/>
    <cellStyle name="Eingabe 2 11" xfId="58859" hidden="1"/>
    <cellStyle name="Eingabe 2 11" xfId="58894" hidden="1"/>
    <cellStyle name="Eingabe 2 11" xfId="18864"/>
    <cellStyle name="Eingabe 2 12" xfId="177" hidden="1"/>
    <cellStyle name="Eingabe 2 12" xfId="543" hidden="1"/>
    <cellStyle name="Eingabe 2 12" xfId="593" hidden="1"/>
    <cellStyle name="Eingabe 2 12" xfId="606" hidden="1"/>
    <cellStyle name="Eingabe 2 12" xfId="641" hidden="1"/>
    <cellStyle name="Eingabe 2 12" xfId="777" hidden="1"/>
    <cellStyle name="Eingabe 2 12" xfId="951" hidden="1"/>
    <cellStyle name="Eingabe 2 12" xfId="1001" hidden="1"/>
    <cellStyle name="Eingabe 2 12" xfId="1014" hidden="1"/>
    <cellStyle name="Eingabe 2 12" xfId="1049" hidden="1"/>
    <cellStyle name="Eingabe 2 12" xfId="871" hidden="1"/>
    <cellStyle name="Eingabe 2 12" xfId="1098" hidden="1"/>
    <cellStyle name="Eingabe 2 12" xfId="1148" hidden="1"/>
    <cellStyle name="Eingabe 2 12" xfId="1161" hidden="1"/>
    <cellStyle name="Eingabe 2 12" xfId="1196" hidden="1"/>
    <cellStyle name="Eingabe 2 12" xfId="767" hidden="1"/>
    <cellStyle name="Eingabe 2 12" xfId="1239" hidden="1"/>
    <cellStyle name="Eingabe 2 12" xfId="1289" hidden="1"/>
    <cellStyle name="Eingabe 2 12" xfId="1302" hidden="1"/>
    <cellStyle name="Eingabe 2 12" xfId="1337" hidden="1"/>
    <cellStyle name="Eingabe 2 12" xfId="1384" hidden="1"/>
    <cellStyle name="Eingabe 2 12" xfId="1456" hidden="1"/>
    <cellStyle name="Eingabe 2 12" xfId="1506" hidden="1"/>
    <cellStyle name="Eingabe 2 12" xfId="1519" hidden="1"/>
    <cellStyle name="Eingabe 2 12" xfId="1554" hidden="1"/>
    <cellStyle name="Eingabe 2 12" xfId="1616" hidden="1"/>
    <cellStyle name="Eingabe 2 12" xfId="1748" hidden="1"/>
    <cellStyle name="Eingabe 2 12" xfId="1798" hidden="1"/>
    <cellStyle name="Eingabe 2 12" xfId="1811" hidden="1"/>
    <cellStyle name="Eingabe 2 12" xfId="1846" hidden="1"/>
    <cellStyle name="Eingabe 2 12" xfId="1691" hidden="1"/>
    <cellStyle name="Eingabe 2 12" xfId="1890" hidden="1"/>
    <cellStyle name="Eingabe 2 12" xfId="1940" hidden="1"/>
    <cellStyle name="Eingabe 2 12" xfId="1953" hidden="1"/>
    <cellStyle name="Eingabe 2 12" xfId="1988" hidden="1"/>
    <cellStyle name="Eingabe 2 12" xfId="2100" hidden="1"/>
    <cellStyle name="Eingabe 2 12" xfId="2421" hidden="1"/>
    <cellStyle name="Eingabe 2 12" xfId="2471" hidden="1"/>
    <cellStyle name="Eingabe 2 12" xfId="2484" hidden="1"/>
    <cellStyle name="Eingabe 2 12" xfId="2519" hidden="1"/>
    <cellStyle name="Eingabe 2 12" xfId="2647" hidden="1"/>
    <cellStyle name="Eingabe 2 12" xfId="2821" hidden="1"/>
    <cellStyle name="Eingabe 2 12" xfId="2871" hidden="1"/>
    <cellStyle name="Eingabe 2 12" xfId="2884" hidden="1"/>
    <cellStyle name="Eingabe 2 12" xfId="2919" hidden="1"/>
    <cellStyle name="Eingabe 2 12" xfId="2741" hidden="1"/>
    <cellStyle name="Eingabe 2 12" xfId="2968" hidden="1"/>
    <cellStyle name="Eingabe 2 12" xfId="3018" hidden="1"/>
    <cellStyle name="Eingabe 2 12" xfId="3031" hidden="1"/>
    <cellStyle name="Eingabe 2 12" xfId="3066" hidden="1"/>
    <cellStyle name="Eingabe 2 12" xfId="2637" hidden="1"/>
    <cellStyle name="Eingabe 2 12" xfId="3109" hidden="1"/>
    <cellStyle name="Eingabe 2 12" xfId="3159" hidden="1"/>
    <cellStyle name="Eingabe 2 12" xfId="3172" hidden="1"/>
    <cellStyle name="Eingabe 2 12" xfId="3207" hidden="1"/>
    <cellStyle name="Eingabe 2 12" xfId="3254" hidden="1"/>
    <cellStyle name="Eingabe 2 12" xfId="3326" hidden="1"/>
    <cellStyle name="Eingabe 2 12" xfId="3376" hidden="1"/>
    <cellStyle name="Eingabe 2 12" xfId="3389" hidden="1"/>
    <cellStyle name="Eingabe 2 12" xfId="3424" hidden="1"/>
    <cellStyle name="Eingabe 2 12" xfId="3486" hidden="1"/>
    <cellStyle name="Eingabe 2 12" xfId="3618" hidden="1"/>
    <cellStyle name="Eingabe 2 12" xfId="3668" hidden="1"/>
    <cellStyle name="Eingabe 2 12" xfId="3681" hidden="1"/>
    <cellStyle name="Eingabe 2 12" xfId="3716" hidden="1"/>
    <cellStyle name="Eingabe 2 12" xfId="3561" hidden="1"/>
    <cellStyle name="Eingabe 2 12" xfId="3760" hidden="1"/>
    <cellStyle name="Eingabe 2 12" xfId="3810" hidden="1"/>
    <cellStyle name="Eingabe 2 12" xfId="3823" hidden="1"/>
    <cellStyle name="Eingabe 2 12" xfId="3858" hidden="1"/>
    <cellStyle name="Eingabe 2 12" xfId="2227" hidden="1"/>
    <cellStyle name="Eingabe 2 12" xfId="3927" hidden="1"/>
    <cellStyle name="Eingabe 2 12" xfId="3977" hidden="1"/>
    <cellStyle name="Eingabe 2 12" xfId="3990" hidden="1"/>
    <cellStyle name="Eingabe 2 12" xfId="4025" hidden="1"/>
    <cellStyle name="Eingabe 2 12" xfId="4153" hidden="1"/>
    <cellStyle name="Eingabe 2 12" xfId="4327" hidden="1"/>
    <cellStyle name="Eingabe 2 12" xfId="4377" hidden="1"/>
    <cellStyle name="Eingabe 2 12" xfId="4390" hidden="1"/>
    <cellStyle name="Eingabe 2 12" xfId="4425" hidden="1"/>
    <cellStyle name="Eingabe 2 12" xfId="4247" hidden="1"/>
    <cellStyle name="Eingabe 2 12" xfId="4474" hidden="1"/>
    <cellStyle name="Eingabe 2 12" xfId="4524" hidden="1"/>
    <cellStyle name="Eingabe 2 12" xfId="4537" hidden="1"/>
    <cellStyle name="Eingabe 2 12" xfId="4572" hidden="1"/>
    <cellStyle name="Eingabe 2 12" xfId="4143" hidden="1"/>
    <cellStyle name="Eingabe 2 12" xfId="4615" hidden="1"/>
    <cellStyle name="Eingabe 2 12" xfId="4665" hidden="1"/>
    <cellStyle name="Eingabe 2 12" xfId="4678" hidden="1"/>
    <cellStyle name="Eingabe 2 12" xfId="4713" hidden="1"/>
    <cellStyle name="Eingabe 2 12" xfId="4760" hidden="1"/>
    <cellStyle name="Eingabe 2 12" xfId="4832" hidden="1"/>
    <cellStyle name="Eingabe 2 12" xfId="4882" hidden="1"/>
    <cellStyle name="Eingabe 2 12" xfId="4895" hidden="1"/>
    <cellStyle name="Eingabe 2 12" xfId="4930" hidden="1"/>
    <cellStyle name="Eingabe 2 12" xfId="4992" hidden="1"/>
    <cellStyle name="Eingabe 2 12" xfId="5124" hidden="1"/>
    <cellStyle name="Eingabe 2 12" xfId="5174" hidden="1"/>
    <cellStyle name="Eingabe 2 12" xfId="5187" hidden="1"/>
    <cellStyle name="Eingabe 2 12" xfId="5222" hidden="1"/>
    <cellStyle name="Eingabe 2 12" xfId="5067" hidden="1"/>
    <cellStyle name="Eingabe 2 12" xfId="5266" hidden="1"/>
    <cellStyle name="Eingabe 2 12" xfId="5316" hidden="1"/>
    <cellStyle name="Eingabe 2 12" xfId="5329" hidden="1"/>
    <cellStyle name="Eingabe 2 12" xfId="5364" hidden="1"/>
    <cellStyle name="Eingabe 2 12" xfId="2088" hidden="1"/>
    <cellStyle name="Eingabe 2 12" xfId="5432" hidden="1"/>
    <cellStyle name="Eingabe 2 12" xfId="5482" hidden="1"/>
    <cellStyle name="Eingabe 2 12" xfId="5495" hidden="1"/>
    <cellStyle name="Eingabe 2 12" xfId="5530" hidden="1"/>
    <cellStyle name="Eingabe 2 12" xfId="5657" hidden="1"/>
    <cellStyle name="Eingabe 2 12" xfId="5831" hidden="1"/>
    <cellStyle name="Eingabe 2 12" xfId="5881" hidden="1"/>
    <cellStyle name="Eingabe 2 12" xfId="5894" hidden="1"/>
    <cellStyle name="Eingabe 2 12" xfId="5929" hidden="1"/>
    <cellStyle name="Eingabe 2 12" xfId="5751" hidden="1"/>
    <cellStyle name="Eingabe 2 12" xfId="5978" hidden="1"/>
    <cellStyle name="Eingabe 2 12" xfId="6028" hidden="1"/>
    <cellStyle name="Eingabe 2 12" xfId="6041" hidden="1"/>
    <cellStyle name="Eingabe 2 12" xfId="6076" hidden="1"/>
    <cellStyle name="Eingabe 2 12" xfId="5647" hidden="1"/>
    <cellStyle name="Eingabe 2 12" xfId="6119" hidden="1"/>
    <cellStyle name="Eingabe 2 12" xfId="6169" hidden="1"/>
    <cellStyle name="Eingabe 2 12" xfId="6182" hidden="1"/>
    <cellStyle name="Eingabe 2 12" xfId="6217" hidden="1"/>
    <cellStyle name="Eingabe 2 12" xfId="6264" hidden="1"/>
    <cellStyle name="Eingabe 2 12" xfId="6336" hidden="1"/>
    <cellStyle name="Eingabe 2 12" xfId="6386" hidden="1"/>
    <cellStyle name="Eingabe 2 12" xfId="6399" hidden="1"/>
    <cellStyle name="Eingabe 2 12" xfId="6434" hidden="1"/>
    <cellStyle name="Eingabe 2 12" xfId="6496" hidden="1"/>
    <cellStyle name="Eingabe 2 12" xfId="6628" hidden="1"/>
    <cellStyle name="Eingabe 2 12" xfId="6678" hidden="1"/>
    <cellStyle name="Eingabe 2 12" xfId="6691" hidden="1"/>
    <cellStyle name="Eingabe 2 12" xfId="6726" hidden="1"/>
    <cellStyle name="Eingabe 2 12" xfId="6571" hidden="1"/>
    <cellStyle name="Eingabe 2 12" xfId="6770" hidden="1"/>
    <cellStyle name="Eingabe 2 12" xfId="6820" hidden="1"/>
    <cellStyle name="Eingabe 2 12" xfId="6833" hidden="1"/>
    <cellStyle name="Eingabe 2 12" xfId="6868" hidden="1"/>
    <cellStyle name="Eingabe 2 12" xfId="2303" hidden="1"/>
    <cellStyle name="Eingabe 2 12" xfId="6934" hidden="1"/>
    <cellStyle name="Eingabe 2 12" xfId="6984" hidden="1"/>
    <cellStyle name="Eingabe 2 12" xfId="6997" hidden="1"/>
    <cellStyle name="Eingabe 2 12" xfId="7032" hidden="1"/>
    <cellStyle name="Eingabe 2 12" xfId="7155" hidden="1"/>
    <cellStyle name="Eingabe 2 12" xfId="7329" hidden="1"/>
    <cellStyle name="Eingabe 2 12" xfId="7379" hidden="1"/>
    <cellStyle name="Eingabe 2 12" xfId="7392" hidden="1"/>
    <cellStyle name="Eingabe 2 12" xfId="7427" hidden="1"/>
    <cellStyle name="Eingabe 2 12" xfId="7249" hidden="1"/>
    <cellStyle name="Eingabe 2 12" xfId="7476" hidden="1"/>
    <cellStyle name="Eingabe 2 12" xfId="7526" hidden="1"/>
    <cellStyle name="Eingabe 2 12" xfId="7539" hidden="1"/>
    <cellStyle name="Eingabe 2 12" xfId="7574" hidden="1"/>
    <cellStyle name="Eingabe 2 12" xfId="7145" hidden="1"/>
    <cellStyle name="Eingabe 2 12" xfId="7617" hidden="1"/>
    <cellStyle name="Eingabe 2 12" xfId="7667" hidden="1"/>
    <cellStyle name="Eingabe 2 12" xfId="7680" hidden="1"/>
    <cellStyle name="Eingabe 2 12" xfId="7715" hidden="1"/>
    <cellStyle name="Eingabe 2 12" xfId="7762" hidden="1"/>
    <cellStyle name="Eingabe 2 12" xfId="7834" hidden="1"/>
    <cellStyle name="Eingabe 2 12" xfId="7884" hidden="1"/>
    <cellStyle name="Eingabe 2 12" xfId="7897" hidden="1"/>
    <cellStyle name="Eingabe 2 12" xfId="7932" hidden="1"/>
    <cellStyle name="Eingabe 2 12" xfId="7994" hidden="1"/>
    <cellStyle name="Eingabe 2 12" xfId="8126" hidden="1"/>
    <cellStyle name="Eingabe 2 12" xfId="8176" hidden="1"/>
    <cellStyle name="Eingabe 2 12" xfId="8189" hidden="1"/>
    <cellStyle name="Eingabe 2 12" xfId="8224" hidden="1"/>
    <cellStyle name="Eingabe 2 12" xfId="8069" hidden="1"/>
    <cellStyle name="Eingabe 2 12" xfId="8268" hidden="1"/>
    <cellStyle name="Eingabe 2 12" xfId="8318" hidden="1"/>
    <cellStyle name="Eingabe 2 12" xfId="8331" hidden="1"/>
    <cellStyle name="Eingabe 2 12" xfId="8366" hidden="1"/>
    <cellStyle name="Eingabe 2 12" xfId="410" hidden="1"/>
    <cellStyle name="Eingabe 2 12" xfId="8429" hidden="1"/>
    <cellStyle name="Eingabe 2 12" xfId="8479" hidden="1"/>
    <cellStyle name="Eingabe 2 12" xfId="8492" hidden="1"/>
    <cellStyle name="Eingabe 2 12" xfId="8527" hidden="1"/>
    <cellStyle name="Eingabe 2 12" xfId="8648" hidden="1"/>
    <cellStyle name="Eingabe 2 12" xfId="8822" hidden="1"/>
    <cellStyle name="Eingabe 2 12" xfId="8872" hidden="1"/>
    <cellStyle name="Eingabe 2 12" xfId="8885" hidden="1"/>
    <cellStyle name="Eingabe 2 12" xfId="8920" hidden="1"/>
    <cellStyle name="Eingabe 2 12" xfId="8742" hidden="1"/>
    <cellStyle name="Eingabe 2 12" xfId="8969" hidden="1"/>
    <cellStyle name="Eingabe 2 12" xfId="9019" hidden="1"/>
    <cellStyle name="Eingabe 2 12" xfId="9032" hidden="1"/>
    <cellStyle name="Eingabe 2 12" xfId="9067" hidden="1"/>
    <cellStyle name="Eingabe 2 12" xfId="8638" hidden="1"/>
    <cellStyle name="Eingabe 2 12" xfId="9110" hidden="1"/>
    <cellStyle name="Eingabe 2 12" xfId="9160" hidden="1"/>
    <cellStyle name="Eingabe 2 12" xfId="9173" hidden="1"/>
    <cellStyle name="Eingabe 2 12" xfId="9208" hidden="1"/>
    <cellStyle name="Eingabe 2 12" xfId="9255" hidden="1"/>
    <cellStyle name="Eingabe 2 12" xfId="9327" hidden="1"/>
    <cellStyle name="Eingabe 2 12" xfId="9377" hidden="1"/>
    <cellStyle name="Eingabe 2 12" xfId="9390" hidden="1"/>
    <cellStyle name="Eingabe 2 12" xfId="9425" hidden="1"/>
    <cellStyle name="Eingabe 2 12" xfId="9487" hidden="1"/>
    <cellStyle name="Eingabe 2 12" xfId="9619" hidden="1"/>
    <cellStyle name="Eingabe 2 12" xfId="9669" hidden="1"/>
    <cellStyle name="Eingabe 2 12" xfId="9682" hidden="1"/>
    <cellStyle name="Eingabe 2 12" xfId="9717" hidden="1"/>
    <cellStyle name="Eingabe 2 12" xfId="9562" hidden="1"/>
    <cellStyle name="Eingabe 2 12" xfId="9761" hidden="1"/>
    <cellStyle name="Eingabe 2 12" xfId="9811" hidden="1"/>
    <cellStyle name="Eingabe 2 12" xfId="9824" hidden="1"/>
    <cellStyle name="Eingabe 2 12" xfId="9859" hidden="1"/>
    <cellStyle name="Eingabe 2 12" xfId="2560" hidden="1"/>
    <cellStyle name="Eingabe 2 12" xfId="9920" hidden="1"/>
    <cellStyle name="Eingabe 2 12" xfId="9970" hidden="1"/>
    <cellStyle name="Eingabe 2 12" xfId="9983" hidden="1"/>
    <cellStyle name="Eingabe 2 12" xfId="10018" hidden="1"/>
    <cellStyle name="Eingabe 2 12" xfId="10134" hidden="1"/>
    <cellStyle name="Eingabe 2 12" xfId="10308" hidden="1"/>
    <cellStyle name="Eingabe 2 12" xfId="10358" hidden="1"/>
    <cellStyle name="Eingabe 2 12" xfId="10371" hidden="1"/>
    <cellStyle name="Eingabe 2 12" xfId="10406" hidden="1"/>
    <cellStyle name="Eingabe 2 12" xfId="10228" hidden="1"/>
    <cellStyle name="Eingabe 2 12" xfId="10455" hidden="1"/>
    <cellStyle name="Eingabe 2 12" xfId="10505" hidden="1"/>
    <cellStyle name="Eingabe 2 12" xfId="10518" hidden="1"/>
    <cellStyle name="Eingabe 2 12" xfId="10553" hidden="1"/>
    <cellStyle name="Eingabe 2 12" xfId="10124" hidden="1"/>
    <cellStyle name="Eingabe 2 12" xfId="10596" hidden="1"/>
    <cellStyle name="Eingabe 2 12" xfId="10646" hidden="1"/>
    <cellStyle name="Eingabe 2 12" xfId="10659" hidden="1"/>
    <cellStyle name="Eingabe 2 12" xfId="10694" hidden="1"/>
    <cellStyle name="Eingabe 2 12" xfId="10741" hidden="1"/>
    <cellStyle name="Eingabe 2 12" xfId="10813" hidden="1"/>
    <cellStyle name="Eingabe 2 12" xfId="10863" hidden="1"/>
    <cellStyle name="Eingabe 2 12" xfId="10876" hidden="1"/>
    <cellStyle name="Eingabe 2 12" xfId="10911" hidden="1"/>
    <cellStyle name="Eingabe 2 12" xfId="10973" hidden="1"/>
    <cellStyle name="Eingabe 2 12" xfId="11105" hidden="1"/>
    <cellStyle name="Eingabe 2 12" xfId="11155" hidden="1"/>
    <cellStyle name="Eingabe 2 12" xfId="11168" hidden="1"/>
    <cellStyle name="Eingabe 2 12" xfId="11203" hidden="1"/>
    <cellStyle name="Eingabe 2 12" xfId="11048" hidden="1"/>
    <cellStyle name="Eingabe 2 12" xfId="11247" hidden="1"/>
    <cellStyle name="Eingabe 2 12" xfId="11297" hidden="1"/>
    <cellStyle name="Eingabe 2 12" xfId="11310" hidden="1"/>
    <cellStyle name="Eingabe 2 12" xfId="11345" hidden="1"/>
    <cellStyle name="Eingabe 2 12" xfId="4066" hidden="1"/>
    <cellStyle name="Eingabe 2 12" xfId="11403" hidden="1"/>
    <cellStyle name="Eingabe 2 12" xfId="11453" hidden="1"/>
    <cellStyle name="Eingabe 2 12" xfId="11466" hidden="1"/>
    <cellStyle name="Eingabe 2 12" xfId="11501" hidden="1"/>
    <cellStyle name="Eingabe 2 12" xfId="11614" hidden="1"/>
    <cellStyle name="Eingabe 2 12" xfId="11788" hidden="1"/>
    <cellStyle name="Eingabe 2 12" xfId="11838" hidden="1"/>
    <cellStyle name="Eingabe 2 12" xfId="11851" hidden="1"/>
    <cellStyle name="Eingabe 2 12" xfId="11886" hidden="1"/>
    <cellStyle name="Eingabe 2 12" xfId="11708" hidden="1"/>
    <cellStyle name="Eingabe 2 12" xfId="11935" hidden="1"/>
    <cellStyle name="Eingabe 2 12" xfId="11985" hidden="1"/>
    <cellStyle name="Eingabe 2 12" xfId="11998" hidden="1"/>
    <cellStyle name="Eingabe 2 12" xfId="12033" hidden="1"/>
    <cellStyle name="Eingabe 2 12" xfId="11604" hidden="1"/>
    <cellStyle name="Eingabe 2 12" xfId="12076" hidden="1"/>
    <cellStyle name="Eingabe 2 12" xfId="12126" hidden="1"/>
    <cellStyle name="Eingabe 2 12" xfId="12139" hidden="1"/>
    <cellStyle name="Eingabe 2 12" xfId="12174" hidden="1"/>
    <cellStyle name="Eingabe 2 12" xfId="12221" hidden="1"/>
    <cellStyle name="Eingabe 2 12" xfId="12293" hidden="1"/>
    <cellStyle name="Eingabe 2 12" xfId="12343" hidden="1"/>
    <cellStyle name="Eingabe 2 12" xfId="12356" hidden="1"/>
    <cellStyle name="Eingabe 2 12" xfId="12391" hidden="1"/>
    <cellStyle name="Eingabe 2 12" xfId="12453" hidden="1"/>
    <cellStyle name="Eingabe 2 12" xfId="12585" hidden="1"/>
    <cellStyle name="Eingabe 2 12" xfId="12635" hidden="1"/>
    <cellStyle name="Eingabe 2 12" xfId="12648" hidden="1"/>
    <cellStyle name="Eingabe 2 12" xfId="12683" hidden="1"/>
    <cellStyle name="Eingabe 2 12" xfId="12528" hidden="1"/>
    <cellStyle name="Eingabe 2 12" xfId="12727" hidden="1"/>
    <cellStyle name="Eingabe 2 12" xfId="12777" hidden="1"/>
    <cellStyle name="Eingabe 2 12" xfId="12790" hidden="1"/>
    <cellStyle name="Eingabe 2 12" xfId="12825" hidden="1"/>
    <cellStyle name="Eingabe 2 12" xfId="5570" hidden="1"/>
    <cellStyle name="Eingabe 2 12" xfId="12882" hidden="1"/>
    <cellStyle name="Eingabe 2 12" xfId="12932" hidden="1"/>
    <cellStyle name="Eingabe 2 12" xfId="12945" hidden="1"/>
    <cellStyle name="Eingabe 2 12" xfId="12980" hidden="1"/>
    <cellStyle name="Eingabe 2 12" xfId="13085" hidden="1"/>
    <cellStyle name="Eingabe 2 12" xfId="13259" hidden="1"/>
    <cellStyle name="Eingabe 2 12" xfId="13309" hidden="1"/>
    <cellStyle name="Eingabe 2 12" xfId="13322" hidden="1"/>
    <cellStyle name="Eingabe 2 12" xfId="13357" hidden="1"/>
    <cellStyle name="Eingabe 2 12" xfId="13179" hidden="1"/>
    <cellStyle name="Eingabe 2 12" xfId="13406" hidden="1"/>
    <cellStyle name="Eingabe 2 12" xfId="13456" hidden="1"/>
    <cellStyle name="Eingabe 2 12" xfId="13469" hidden="1"/>
    <cellStyle name="Eingabe 2 12" xfId="13504" hidden="1"/>
    <cellStyle name="Eingabe 2 12" xfId="13075" hidden="1"/>
    <cellStyle name="Eingabe 2 12" xfId="13547" hidden="1"/>
    <cellStyle name="Eingabe 2 12" xfId="13597" hidden="1"/>
    <cellStyle name="Eingabe 2 12" xfId="13610" hidden="1"/>
    <cellStyle name="Eingabe 2 12" xfId="13645" hidden="1"/>
    <cellStyle name="Eingabe 2 12" xfId="13692" hidden="1"/>
    <cellStyle name="Eingabe 2 12" xfId="13764" hidden="1"/>
    <cellStyle name="Eingabe 2 12" xfId="13814" hidden="1"/>
    <cellStyle name="Eingabe 2 12" xfId="13827" hidden="1"/>
    <cellStyle name="Eingabe 2 12" xfId="13862" hidden="1"/>
    <cellStyle name="Eingabe 2 12" xfId="13924" hidden="1"/>
    <cellStyle name="Eingabe 2 12" xfId="14056" hidden="1"/>
    <cellStyle name="Eingabe 2 12" xfId="14106" hidden="1"/>
    <cellStyle name="Eingabe 2 12" xfId="14119" hidden="1"/>
    <cellStyle name="Eingabe 2 12" xfId="14154" hidden="1"/>
    <cellStyle name="Eingabe 2 12" xfId="13999" hidden="1"/>
    <cellStyle name="Eingabe 2 12" xfId="14198" hidden="1"/>
    <cellStyle name="Eingabe 2 12" xfId="14248" hidden="1"/>
    <cellStyle name="Eingabe 2 12" xfId="14261" hidden="1"/>
    <cellStyle name="Eingabe 2 12" xfId="14296" hidden="1"/>
    <cellStyle name="Eingabe 2 12" xfId="7072" hidden="1"/>
    <cellStyle name="Eingabe 2 12" xfId="14349" hidden="1"/>
    <cellStyle name="Eingabe 2 12" xfId="14399" hidden="1"/>
    <cellStyle name="Eingabe 2 12" xfId="14412" hidden="1"/>
    <cellStyle name="Eingabe 2 12" xfId="14447" hidden="1"/>
    <cellStyle name="Eingabe 2 12" xfId="14547" hidden="1"/>
    <cellStyle name="Eingabe 2 12" xfId="14721" hidden="1"/>
    <cellStyle name="Eingabe 2 12" xfId="14771" hidden="1"/>
    <cellStyle name="Eingabe 2 12" xfId="14784" hidden="1"/>
    <cellStyle name="Eingabe 2 12" xfId="14819" hidden="1"/>
    <cellStyle name="Eingabe 2 12" xfId="14641" hidden="1"/>
    <cellStyle name="Eingabe 2 12" xfId="14868" hidden="1"/>
    <cellStyle name="Eingabe 2 12" xfId="14918" hidden="1"/>
    <cellStyle name="Eingabe 2 12" xfId="14931" hidden="1"/>
    <cellStyle name="Eingabe 2 12" xfId="14966" hidden="1"/>
    <cellStyle name="Eingabe 2 12" xfId="14537" hidden="1"/>
    <cellStyle name="Eingabe 2 12" xfId="15009" hidden="1"/>
    <cellStyle name="Eingabe 2 12" xfId="15059" hidden="1"/>
    <cellStyle name="Eingabe 2 12" xfId="15072" hidden="1"/>
    <cellStyle name="Eingabe 2 12" xfId="15107" hidden="1"/>
    <cellStyle name="Eingabe 2 12" xfId="15154" hidden="1"/>
    <cellStyle name="Eingabe 2 12" xfId="15226" hidden="1"/>
    <cellStyle name="Eingabe 2 12" xfId="15276" hidden="1"/>
    <cellStyle name="Eingabe 2 12" xfId="15289" hidden="1"/>
    <cellStyle name="Eingabe 2 12" xfId="15324" hidden="1"/>
    <cellStyle name="Eingabe 2 12" xfId="15386" hidden="1"/>
    <cellStyle name="Eingabe 2 12" xfId="15518" hidden="1"/>
    <cellStyle name="Eingabe 2 12" xfId="15568" hidden="1"/>
    <cellStyle name="Eingabe 2 12" xfId="15581" hidden="1"/>
    <cellStyle name="Eingabe 2 12" xfId="15616" hidden="1"/>
    <cellStyle name="Eingabe 2 12" xfId="15461" hidden="1"/>
    <cellStyle name="Eingabe 2 12" xfId="15660" hidden="1"/>
    <cellStyle name="Eingabe 2 12" xfId="15710" hidden="1"/>
    <cellStyle name="Eingabe 2 12" xfId="15723" hidden="1"/>
    <cellStyle name="Eingabe 2 12" xfId="15758" hidden="1"/>
    <cellStyle name="Eingabe 2 12" xfId="8565" hidden="1"/>
    <cellStyle name="Eingabe 2 12" xfId="15811" hidden="1"/>
    <cellStyle name="Eingabe 2 12" xfId="15861" hidden="1"/>
    <cellStyle name="Eingabe 2 12" xfId="15874" hidden="1"/>
    <cellStyle name="Eingabe 2 12" xfId="15909" hidden="1"/>
    <cellStyle name="Eingabe 2 12" xfId="16003" hidden="1"/>
    <cellStyle name="Eingabe 2 12" xfId="16177" hidden="1"/>
    <cellStyle name="Eingabe 2 12" xfId="16227" hidden="1"/>
    <cellStyle name="Eingabe 2 12" xfId="16240" hidden="1"/>
    <cellStyle name="Eingabe 2 12" xfId="16275" hidden="1"/>
    <cellStyle name="Eingabe 2 12" xfId="16097" hidden="1"/>
    <cellStyle name="Eingabe 2 12" xfId="16324" hidden="1"/>
    <cellStyle name="Eingabe 2 12" xfId="16374" hidden="1"/>
    <cellStyle name="Eingabe 2 12" xfId="16387" hidden="1"/>
    <cellStyle name="Eingabe 2 12" xfId="16422" hidden="1"/>
    <cellStyle name="Eingabe 2 12" xfId="15993" hidden="1"/>
    <cellStyle name="Eingabe 2 12" xfId="16465" hidden="1"/>
    <cellStyle name="Eingabe 2 12" xfId="16515" hidden="1"/>
    <cellStyle name="Eingabe 2 12" xfId="16528" hidden="1"/>
    <cellStyle name="Eingabe 2 12" xfId="16563" hidden="1"/>
    <cellStyle name="Eingabe 2 12" xfId="16610" hidden="1"/>
    <cellStyle name="Eingabe 2 12" xfId="16682" hidden="1"/>
    <cellStyle name="Eingabe 2 12" xfId="16732" hidden="1"/>
    <cellStyle name="Eingabe 2 12" xfId="16745" hidden="1"/>
    <cellStyle name="Eingabe 2 12" xfId="16780" hidden="1"/>
    <cellStyle name="Eingabe 2 12" xfId="16842" hidden="1"/>
    <cellStyle name="Eingabe 2 12" xfId="16974" hidden="1"/>
    <cellStyle name="Eingabe 2 12" xfId="17024" hidden="1"/>
    <cellStyle name="Eingabe 2 12" xfId="17037" hidden="1"/>
    <cellStyle name="Eingabe 2 12" xfId="17072" hidden="1"/>
    <cellStyle name="Eingabe 2 12" xfId="16917" hidden="1"/>
    <cellStyle name="Eingabe 2 12" xfId="17116" hidden="1"/>
    <cellStyle name="Eingabe 2 12" xfId="17166" hidden="1"/>
    <cellStyle name="Eingabe 2 12" xfId="17179" hidden="1"/>
    <cellStyle name="Eingabe 2 12" xfId="17214" hidden="1"/>
    <cellStyle name="Eingabe 2 12" xfId="10054" hidden="1"/>
    <cellStyle name="Eingabe 2 12" xfId="17256" hidden="1"/>
    <cellStyle name="Eingabe 2 12" xfId="17306" hidden="1"/>
    <cellStyle name="Eingabe 2 12" xfId="17319" hidden="1"/>
    <cellStyle name="Eingabe 2 12" xfId="17354" hidden="1"/>
    <cellStyle name="Eingabe 2 12" xfId="17445" hidden="1"/>
    <cellStyle name="Eingabe 2 12" xfId="17619" hidden="1"/>
    <cellStyle name="Eingabe 2 12" xfId="17669" hidden="1"/>
    <cellStyle name="Eingabe 2 12" xfId="17682" hidden="1"/>
    <cellStyle name="Eingabe 2 12" xfId="17717" hidden="1"/>
    <cellStyle name="Eingabe 2 12" xfId="17539" hidden="1"/>
    <cellStyle name="Eingabe 2 12" xfId="17766" hidden="1"/>
    <cellStyle name="Eingabe 2 12" xfId="17816" hidden="1"/>
    <cellStyle name="Eingabe 2 12" xfId="17829" hidden="1"/>
    <cellStyle name="Eingabe 2 12" xfId="17864" hidden="1"/>
    <cellStyle name="Eingabe 2 12" xfId="17435" hidden="1"/>
    <cellStyle name="Eingabe 2 12" xfId="17907" hidden="1"/>
    <cellStyle name="Eingabe 2 12" xfId="17957" hidden="1"/>
    <cellStyle name="Eingabe 2 12" xfId="17970" hidden="1"/>
    <cellStyle name="Eingabe 2 12" xfId="18005" hidden="1"/>
    <cellStyle name="Eingabe 2 12" xfId="18052" hidden="1"/>
    <cellStyle name="Eingabe 2 12" xfId="18124" hidden="1"/>
    <cellStyle name="Eingabe 2 12" xfId="18174" hidden="1"/>
    <cellStyle name="Eingabe 2 12" xfId="18187" hidden="1"/>
    <cellStyle name="Eingabe 2 12" xfId="18222" hidden="1"/>
    <cellStyle name="Eingabe 2 12" xfId="18284" hidden="1"/>
    <cellStyle name="Eingabe 2 12" xfId="18416" hidden="1"/>
    <cellStyle name="Eingabe 2 12" xfId="18466" hidden="1"/>
    <cellStyle name="Eingabe 2 12" xfId="18479" hidden="1"/>
    <cellStyle name="Eingabe 2 12" xfId="18514" hidden="1"/>
    <cellStyle name="Eingabe 2 12" xfId="18359" hidden="1"/>
    <cellStyle name="Eingabe 2 12" xfId="18558" hidden="1"/>
    <cellStyle name="Eingabe 2 12" xfId="18608" hidden="1"/>
    <cellStyle name="Eingabe 2 12" xfId="18621" hidden="1"/>
    <cellStyle name="Eingabe 2 12" xfId="18656" hidden="1"/>
    <cellStyle name="Eingabe 2 12" xfId="18917" hidden="1"/>
    <cellStyle name="Eingabe 2 12" xfId="19056" hidden="1"/>
    <cellStyle name="Eingabe 2 12" xfId="19106" hidden="1"/>
    <cellStyle name="Eingabe 2 12" xfId="19119" hidden="1"/>
    <cellStyle name="Eingabe 2 12" xfId="19154" hidden="1"/>
    <cellStyle name="Eingabe 2 12" xfId="19252" hidden="1"/>
    <cellStyle name="Eingabe 2 12" xfId="19426" hidden="1"/>
    <cellStyle name="Eingabe 2 12" xfId="19476" hidden="1"/>
    <cellStyle name="Eingabe 2 12" xfId="19489" hidden="1"/>
    <cellStyle name="Eingabe 2 12" xfId="19524" hidden="1"/>
    <cellStyle name="Eingabe 2 12" xfId="19346" hidden="1"/>
    <cellStyle name="Eingabe 2 12" xfId="19573" hidden="1"/>
    <cellStyle name="Eingabe 2 12" xfId="19623" hidden="1"/>
    <cellStyle name="Eingabe 2 12" xfId="19636" hidden="1"/>
    <cellStyle name="Eingabe 2 12" xfId="19671" hidden="1"/>
    <cellStyle name="Eingabe 2 12" xfId="19242" hidden="1"/>
    <cellStyle name="Eingabe 2 12" xfId="19714" hidden="1"/>
    <cellStyle name="Eingabe 2 12" xfId="19764" hidden="1"/>
    <cellStyle name="Eingabe 2 12" xfId="19777" hidden="1"/>
    <cellStyle name="Eingabe 2 12" xfId="19812" hidden="1"/>
    <cellStyle name="Eingabe 2 12" xfId="19859" hidden="1"/>
    <cellStyle name="Eingabe 2 12" xfId="19931" hidden="1"/>
    <cellStyle name="Eingabe 2 12" xfId="19981" hidden="1"/>
    <cellStyle name="Eingabe 2 12" xfId="19994" hidden="1"/>
    <cellStyle name="Eingabe 2 12" xfId="20029" hidden="1"/>
    <cellStyle name="Eingabe 2 12" xfId="20091" hidden="1"/>
    <cellStyle name="Eingabe 2 12" xfId="20223" hidden="1"/>
    <cellStyle name="Eingabe 2 12" xfId="20273" hidden="1"/>
    <cellStyle name="Eingabe 2 12" xfId="20286" hidden="1"/>
    <cellStyle name="Eingabe 2 12" xfId="20321" hidden="1"/>
    <cellStyle name="Eingabe 2 12" xfId="20166" hidden="1"/>
    <cellStyle name="Eingabe 2 12" xfId="20365" hidden="1"/>
    <cellStyle name="Eingabe 2 12" xfId="20415" hidden="1"/>
    <cellStyle name="Eingabe 2 12" xfId="20428" hidden="1"/>
    <cellStyle name="Eingabe 2 12" xfId="20463" hidden="1"/>
    <cellStyle name="Eingabe 2 12" xfId="20510" hidden="1"/>
    <cellStyle name="Eingabe 2 12" xfId="20582" hidden="1"/>
    <cellStyle name="Eingabe 2 12" xfId="20632" hidden="1"/>
    <cellStyle name="Eingabe 2 12" xfId="20645" hidden="1"/>
    <cellStyle name="Eingabe 2 12" xfId="20680" hidden="1"/>
    <cellStyle name="Eingabe 2 12" xfId="20760" hidden="1"/>
    <cellStyle name="Eingabe 2 12" xfId="20973" hidden="1"/>
    <cellStyle name="Eingabe 2 12" xfId="21023" hidden="1"/>
    <cellStyle name="Eingabe 2 12" xfId="21036" hidden="1"/>
    <cellStyle name="Eingabe 2 12" xfId="21071" hidden="1"/>
    <cellStyle name="Eingabe 2 12" xfId="21150" hidden="1"/>
    <cellStyle name="Eingabe 2 12" xfId="21282" hidden="1"/>
    <cellStyle name="Eingabe 2 12" xfId="21332" hidden="1"/>
    <cellStyle name="Eingabe 2 12" xfId="21345" hidden="1"/>
    <cellStyle name="Eingabe 2 12" xfId="21380" hidden="1"/>
    <cellStyle name="Eingabe 2 12" xfId="21225" hidden="1"/>
    <cellStyle name="Eingabe 2 12" xfId="21426" hidden="1"/>
    <cellStyle name="Eingabe 2 12" xfId="21476" hidden="1"/>
    <cellStyle name="Eingabe 2 12" xfId="21489" hidden="1"/>
    <cellStyle name="Eingabe 2 12" xfId="21524" hidden="1"/>
    <cellStyle name="Eingabe 2 12" xfId="20873" hidden="1"/>
    <cellStyle name="Eingabe 2 12" xfId="21583" hidden="1"/>
    <cellStyle name="Eingabe 2 12" xfId="21633" hidden="1"/>
    <cellStyle name="Eingabe 2 12" xfId="21646" hidden="1"/>
    <cellStyle name="Eingabe 2 12" xfId="21681" hidden="1"/>
    <cellStyle name="Eingabe 2 12" xfId="21778" hidden="1"/>
    <cellStyle name="Eingabe 2 12" xfId="21953" hidden="1"/>
    <cellStyle name="Eingabe 2 12" xfId="22003" hidden="1"/>
    <cellStyle name="Eingabe 2 12" xfId="22016" hidden="1"/>
    <cellStyle name="Eingabe 2 12" xfId="22051" hidden="1"/>
    <cellStyle name="Eingabe 2 12" xfId="21872" hidden="1"/>
    <cellStyle name="Eingabe 2 12" xfId="22102" hidden="1"/>
    <cellStyle name="Eingabe 2 12" xfId="22152" hidden="1"/>
    <cellStyle name="Eingabe 2 12" xfId="22165" hidden="1"/>
    <cellStyle name="Eingabe 2 12" xfId="22200" hidden="1"/>
    <cellStyle name="Eingabe 2 12" xfId="21768" hidden="1"/>
    <cellStyle name="Eingabe 2 12" xfId="22245" hidden="1"/>
    <cellStyle name="Eingabe 2 12" xfId="22295" hidden="1"/>
    <cellStyle name="Eingabe 2 12" xfId="22308" hidden="1"/>
    <cellStyle name="Eingabe 2 12" xfId="22343" hidden="1"/>
    <cellStyle name="Eingabe 2 12" xfId="22392" hidden="1"/>
    <cellStyle name="Eingabe 2 12" xfId="22464" hidden="1"/>
    <cellStyle name="Eingabe 2 12" xfId="22514" hidden="1"/>
    <cellStyle name="Eingabe 2 12" xfId="22527" hidden="1"/>
    <cellStyle name="Eingabe 2 12" xfId="22562" hidden="1"/>
    <cellStyle name="Eingabe 2 12" xfId="22624" hidden="1"/>
    <cellStyle name="Eingabe 2 12" xfId="22756" hidden="1"/>
    <cellStyle name="Eingabe 2 12" xfId="22806" hidden="1"/>
    <cellStyle name="Eingabe 2 12" xfId="22819" hidden="1"/>
    <cellStyle name="Eingabe 2 12" xfId="22854" hidden="1"/>
    <cellStyle name="Eingabe 2 12" xfId="22699" hidden="1"/>
    <cellStyle name="Eingabe 2 12" xfId="22898" hidden="1"/>
    <cellStyle name="Eingabe 2 12" xfId="22948" hidden="1"/>
    <cellStyle name="Eingabe 2 12" xfId="22961" hidden="1"/>
    <cellStyle name="Eingabe 2 12" xfId="22996" hidden="1"/>
    <cellStyle name="Eingabe 2 12" xfId="20929" hidden="1"/>
    <cellStyle name="Eingabe 2 12" xfId="23038" hidden="1"/>
    <cellStyle name="Eingabe 2 12" xfId="23088" hidden="1"/>
    <cellStyle name="Eingabe 2 12" xfId="23101" hidden="1"/>
    <cellStyle name="Eingabe 2 12" xfId="23136" hidden="1"/>
    <cellStyle name="Eingabe 2 12" xfId="23231" hidden="1"/>
    <cellStyle name="Eingabe 2 12" xfId="23405" hidden="1"/>
    <cellStyle name="Eingabe 2 12" xfId="23455" hidden="1"/>
    <cellStyle name="Eingabe 2 12" xfId="23468" hidden="1"/>
    <cellStyle name="Eingabe 2 12" xfId="23503" hidden="1"/>
    <cellStyle name="Eingabe 2 12" xfId="23325" hidden="1"/>
    <cellStyle name="Eingabe 2 12" xfId="23554" hidden="1"/>
    <cellStyle name="Eingabe 2 12" xfId="23604" hidden="1"/>
    <cellStyle name="Eingabe 2 12" xfId="23617" hidden="1"/>
    <cellStyle name="Eingabe 2 12" xfId="23652" hidden="1"/>
    <cellStyle name="Eingabe 2 12" xfId="23221" hidden="1"/>
    <cellStyle name="Eingabe 2 12" xfId="23697" hidden="1"/>
    <cellStyle name="Eingabe 2 12" xfId="23747" hidden="1"/>
    <cellStyle name="Eingabe 2 12" xfId="23760" hidden="1"/>
    <cellStyle name="Eingabe 2 12" xfId="23795" hidden="1"/>
    <cellStyle name="Eingabe 2 12" xfId="23843" hidden="1"/>
    <cellStyle name="Eingabe 2 12" xfId="23915" hidden="1"/>
    <cellStyle name="Eingabe 2 12" xfId="23965" hidden="1"/>
    <cellStyle name="Eingabe 2 12" xfId="23978" hidden="1"/>
    <cellStyle name="Eingabe 2 12" xfId="24013" hidden="1"/>
    <cellStyle name="Eingabe 2 12" xfId="24075" hidden="1"/>
    <cellStyle name="Eingabe 2 12" xfId="24207" hidden="1"/>
    <cellStyle name="Eingabe 2 12" xfId="24257" hidden="1"/>
    <cellStyle name="Eingabe 2 12" xfId="24270" hidden="1"/>
    <cellStyle name="Eingabe 2 12" xfId="24305" hidden="1"/>
    <cellStyle name="Eingabe 2 12" xfId="24150" hidden="1"/>
    <cellStyle name="Eingabe 2 12" xfId="24349" hidden="1"/>
    <cellStyle name="Eingabe 2 12" xfId="24399" hidden="1"/>
    <cellStyle name="Eingabe 2 12" xfId="24412" hidden="1"/>
    <cellStyle name="Eingabe 2 12" xfId="24447" hidden="1"/>
    <cellStyle name="Eingabe 2 12" xfId="20854" hidden="1"/>
    <cellStyle name="Eingabe 2 12" xfId="24489" hidden="1"/>
    <cellStyle name="Eingabe 2 12" xfId="24539" hidden="1"/>
    <cellStyle name="Eingabe 2 12" xfId="24552" hidden="1"/>
    <cellStyle name="Eingabe 2 12" xfId="24587" hidden="1"/>
    <cellStyle name="Eingabe 2 12" xfId="24678" hidden="1"/>
    <cellStyle name="Eingabe 2 12" xfId="24852" hidden="1"/>
    <cellStyle name="Eingabe 2 12" xfId="24902" hidden="1"/>
    <cellStyle name="Eingabe 2 12" xfId="24915" hidden="1"/>
    <cellStyle name="Eingabe 2 12" xfId="24950" hidden="1"/>
    <cellStyle name="Eingabe 2 12" xfId="24772" hidden="1"/>
    <cellStyle name="Eingabe 2 12" xfId="24999" hidden="1"/>
    <cellStyle name="Eingabe 2 12" xfId="25049" hidden="1"/>
    <cellStyle name="Eingabe 2 12" xfId="25062" hidden="1"/>
    <cellStyle name="Eingabe 2 12" xfId="25097" hidden="1"/>
    <cellStyle name="Eingabe 2 12" xfId="24668" hidden="1"/>
    <cellStyle name="Eingabe 2 12" xfId="25140" hidden="1"/>
    <cellStyle name="Eingabe 2 12" xfId="25190" hidden="1"/>
    <cellStyle name="Eingabe 2 12" xfId="25203" hidden="1"/>
    <cellStyle name="Eingabe 2 12" xfId="25238" hidden="1"/>
    <cellStyle name="Eingabe 2 12" xfId="25285" hidden="1"/>
    <cellStyle name="Eingabe 2 12" xfId="25357" hidden="1"/>
    <cellStyle name="Eingabe 2 12" xfId="25407" hidden="1"/>
    <cellStyle name="Eingabe 2 12" xfId="25420" hidden="1"/>
    <cellStyle name="Eingabe 2 12" xfId="25455" hidden="1"/>
    <cellStyle name="Eingabe 2 12" xfId="25517" hidden="1"/>
    <cellStyle name="Eingabe 2 12" xfId="25649" hidden="1"/>
    <cellStyle name="Eingabe 2 12" xfId="25699" hidden="1"/>
    <cellStyle name="Eingabe 2 12" xfId="25712" hidden="1"/>
    <cellStyle name="Eingabe 2 12" xfId="25747" hidden="1"/>
    <cellStyle name="Eingabe 2 12" xfId="25592" hidden="1"/>
    <cellStyle name="Eingabe 2 12" xfId="25791" hidden="1"/>
    <cellStyle name="Eingabe 2 12" xfId="25841" hidden="1"/>
    <cellStyle name="Eingabe 2 12" xfId="25854" hidden="1"/>
    <cellStyle name="Eingabe 2 12" xfId="25889" hidden="1"/>
    <cellStyle name="Eingabe 2 12" xfId="25938" hidden="1"/>
    <cellStyle name="Eingabe 2 12" xfId="26084" hidden="1"/>
    <cellStyle name="Eingabe 2 12" xfId="26134" hidden="1"/>
    <cellStyle name="Eingabe 2 12" xfId="26147" hidden="1"/>
    <cellStyle name="Eingabe 2 12" xfId="26182" hidden="1"/>
    <cellStyle name="Eingabe 2 12" xfId="26274" hidden="1"/>
    <cellStyle name="Eingabe 2 12" xfId="26448" hidden="1"/>
    <cellStyle name="Eingabe 2 12" xfId="26498" hidden="1"/>
    <cellStyle name="Eingabe 2 12" xfId="26511" hidden="1"/>
    <cellStyle name="Eingabe 2 12" xfId="26546" hidden="1"/>
    <cellStyle name="Eingabe 2 12" xfId="26368" hidden="1"/>
    <cellStyle name="Eingabe 2 12" xfId="26595" hidden="1"/>
    <cellStyle name="Eingabe 2 12" xfId="26645" hidden="1"/>
    <cellStyle name="Eingabe 2 12" xfId="26658" hidden="1"/>
    <cellStyle name="Eingabe 2 12" xfId="26693" hidden="1"/>
    <cellStyle name="Eingabe 2 12" xfId="26264" hidden="1"/>
    <cellStyle name="Eingabe 2 12" xfId="26736" hidden="1"/>
    <cellStyle name="Eingabe 2 12" xfId="26786" hidden="1"/>
    <cellStyle name="Eingabe 2 12" xfId="26799" hidden="1"/>
    <cellStyle name="Eingabe 2 12" xfId="26834" hidden="1"/>
    <cellStyle name="Eingabe 2 12" xfId="26881" hidden="1"/>
    <cellStyle name="Eingabe 2 12" xfId="26953" hidden="1"/>
    <cellStyle name="Eingabe 2 12" xfId="27003" hidden="1"/>
    <cellStyle name="Eingabe 2 12" xfId="27016" hidden="1"/>
    <cellStyle name="Eingabe 2 12" xfId="27051" hidden="1"/>
    <cellStyle name="Eingabe 2 12" xfId="27113" hidden="1"/>
    <cellStyle name="Eingabe 2 12" xfId="27245" hidden="1"/>
    <cellStyle name="Eingabe 2 12" xfId="27295" hidden="1"/>
    <cellStyle name="Eingabe 2 12" xfId="27308" hidden="1"/>
    <cellStyle name="Eingabe 2 12" xfId="27343" hidden="1"/>
    <cellStyle name="Eingabe 2 12" xfId="27188" hidden="1"/>
    <cellStyle name="Eingabe 2 12" xfId="27387" hidden="1"/>
    <cellStyle name="Eingabe 2 12" xfId="27437" hidden="1"/>
    <cellStyle name="Eingabe 2 12" xfId="27450" hidden="1"/>
    <cellStyle name="Eingabe 2 12" xfId="27485" hidden="1"/>
    <cellStyle name="Eingabe 2 12" xfId="26016" hidden="1"/>
    <cellStyle name="Eingabe 2 12" xfId="27527" hidden="1"/>
    <cellStyle name="Eingabe 2 12" xfId="27577" hidden="1"/>
    <cellStyle name="Eingabe 2 12" xfId="27590" hidden="1"/>
    <cellStyle name="Eingabe 2 12" xfId="27625" hidden="1"/>
    <cellStyle name="Eingabe 2 12" xfId="27716" hidden="1"/>
    <cellStyle name="Eingabe 2 12" xfId="27890" hidden="1"/>
    <cellStyle name="Eingabe 2 12" xfId="27940" hidden="1"/>
    <cellStyle name="Eingabe 2 12" xfId="27953" hidden="1"/>
    <cellStyle name="Eingabe 2 12" xfId="27988" hidden="1"/>
    <cellStyle name="Eingabe 2 12" xfId="27810" hidden="1"/>
    <cellStyle name="Eingabe 2 12" xfId="28037" hidden="1"/>
    <cellStyle name="Eingabe 2 12" xfId="28087" hidden="1"/>
    <cellStyle name="Eingabe 2 12" xfId="28100" hidden="1"/>
    <cellStyle name="Eingabe 2 12" xfId="28135" hidden="1"/>
    <cellStyle name="Eingabe 2 12" xfId="27706" hidden="1"/>
    <cellStyle name="Eingabe 2 12" xfId="28178" hidden="1"/>
    <cellStyle name="Eingabe 2 12" xfId="28228" hidden="1"/>
    <cellStyle name="Eingabe 2 12" xfId="28241" hidden="1"/>
    <cellStyle name="Eingabe 2 12" xfId="28276" hidden="1"/>
    <cellStyle name="Eingabe 2 12" xfId="28323" hidden="1"/>
    <cellStyle name="Eingabe 2 12" xfId="28395" hidden="1"/>
    <cellStyle name="Eingabe 2 12" xfId="28445" hidden="1"/>
    <cellStyle name="Eingabe 2 12" xfId="28458" hidden="1"/>
    <cellStyle name="Eingabe 2 12" xfId="28493" hidden="1"/>
    <cellStyle name="Eingabe 2 12" xfId="28555" hidden="1"/>
    <cellStyle name="Eingabe 2 12" xfId="28687" hidden="1"/>
    <cellStyle name="Eingabe 2 12" xfId="28737" hidden="1"/>
    <cellStyle name="Eingabe 2 12" xfId="28750" hidden="1"/>
    <cellStyle name="Eingabe 2 12" xfId="28785" hidden="1"/>
    <cellStyle name="Eingabe 2 12" xfId="28630" hidden="1"/>
    <cellStyle name="Eingabe 2 12" xfId="28829" hidden="1"/>
    <cellStyle name="Eingabe 2 12" xfId="28879" hidden="1"/>
    <cellStyle name="Eingabe 2 12" xfId="28892" hidden="1"/>
    <cellStyle name="Eingabe 2 12" xfId="28927" hidden="1"/>
    <cellStyle name="Eingabe 2 12" xfId="28975" hidden="1"/>
    <cellStyle name="Eingabe 2 12" xfId="29047" hidden="1"/>
    <cellStyle name="Eingabe 2 12" xfId="29097" hidden="1"/>
    <cellStyle name="Eingabe 2 12" xfId="29110" hidden="1"/>
    <cellStyle name="Eingabe 2 12" xfId="29145" hidden="1"/>
    <cellStyle name="Eingabe 2 12" xfId="29236" hidden="1"/>
    <cellStyle name="Eingabe 2 12" xfId="29410" hidden="1"/>
    <cellStyle name="Eingabe 2 12" xfId="29460" hidden="1"/>
    <cellStyle name="Eingabe 2 12" xfId="29473" hidden="1"/>
    <cellStyle name="Eingabe 2 12" xfId="29508" hidden="1"/>
    <cellStyle name="Eingabe 2 12" xfId="29330" hidden="1"/>
    <cellStyle name="Eingabe 2 12" xfId="29557" hidden="1"/>
    <cellStyle name="Eingabe 2 12" xfId="29607" hidden="1"/>
    <cellStyle name="Eingabe 2 12" xfId="29620" hidden="1"/>
    <cellStyle name="Eingabe 2 12" xfId="29655" hidden="1"/>
    <cellStyle name="Eingabe 2 12" xfId="29226" hidden="1"/>
    <cellStyle name="Eingabe 2 12" xfId="29698" hidden="1"/>
    <cellStyle name="Eingabe 2 12" xfId="29748" hidden="1"/>
    <cellStyle name="Eingabe 2 12" xfId="29761" hidden="1"/>
    <cellStyle name="Eingabe 2 12" xfId="29796" hidden="1"/>
    <cellStyle name="Eingabe 2 12" xfId="29843" hidden="1"/>
    <cellStyle name="Eingabe 2 12" xfId="29915" hidden="1"/>
    <cellStyle name="Eingabe 2 12" xfId="29965" hidden="1"/>
    <cellStyle name="Eingabe 2 12" xfId="29978" hidden="1"/>
    <cellStyle name="Eingabe 2 12" xfId="30013" hidden="1"/>
    <cellStyle name="Eingabe 2 12" xfId="30075" hidden="1"/>
    <cellStyle name="Eingabe 2 12" xfId="30207" hidden="1"/>
    <cellStyle name="Eingabe 2 12" xfId="30257" hidden="1"/>
    <cellStyle name="Eingabe 2 12" xfId="30270" hidden="1"/>
    <cellStyle name="Eingabe 2 12" xfId="30305" hidden="1"/>
    <cellStyle name="Eingabe 2 12" xfId="30150" hidden="1"/>
    <cellStyle name="Eingabe 2 12" xfId="30349" hidden="1"/>
    <cellStyle name="Eingabe 2 12" xfId="30399" hidden="1"/>
    <cellStyle name="Eingabe 2 12" xfId="30412" hidden="1"/>
    <cellStyle name="Eingabe 2 12" xfId="30447" hidden="1"/>
    <cellStyle name="Eingabe 2 12" xfId="30494" hidden="1"/>
    <cellStyle name="Eingabe 2 12" xfId="30566" hidden="1"/>
    <cellStyle name="Eingabe 2 12" xfId="30616" hidden="1"/>
    <cellStyle name="Eingabe 2 12" xfId="30629" hidden="1"/>
    <cellStyle name="Eingabe 2 12" xfId="30664" hidden="1"/>
    <cellStyle name="Eingabe 2 12" xfId="30744" hidden="1"/>
    <cellStyle name="Eingabe 2 12" xfId="30957" hidden="1"/>
    <cellStyle name="Eingabe 2 12" xfId="31007" hidden="1"/>
    <cellStyle name="Eingabe 2 12" xfId="31020" hidden="1"/>
    <cellStyle name="Eingabe 2 12" xfId="31055" hidden="1"/>
    <cellStyle name="Eingabe 2 12" xfId="31134" hidden="1"/>
    <cellStyle name="Eingabe 2 12" xfId="31266" hidden="1"/>
    <cellStyle name="Eingabe 2 12" xfId="31316" hidden="1"/>
    <cellStyle name="Eingabe 2 12" xfId="31329" hidden="1"/>
    <cellStyle name="Eingabe 2 12" xfId="31364" hidden="1"/>
    <cellStyle name="Eingabe 2 12" xfId="31209" hidden="1"/>
    <cellStyle name="Eingabe 2 12" xfId="31410" hidden="1"/>
    <cellStyle name="Eingabe 2 12" xfId="31460" hidden="1"/>
    <cellStyle name="Eingabe 2 12" xfId="31473" hidden="1"/>
    <cellStyle name="Eingabe 2 12" xfId="31508" hidden="1"/>
    <cellStyle name="Eingabe 2 12" xfId="30857" hidden="1"/>
    <cellStyle name="Eingabe 2 12" xfId="31567" hidden="1"/>
    <cellStyle name="Eingabe 2 12" xfId="31617" hidden="1"/>
    <cellStyle name="Eingabe 2 12" xfId="31630" hidden="1"/>
    <cellStyle name="Eingabe 2 12" xfId="31665" hidden="1"/>
    <cellStyle name="Eingabe 2 12" xfId="31762" hidden="1"/>
    <cellStyle name="Eingabe 2 12" xfId="31937" hidden="1"/>
    <cellStyle name="Eingabe 2 12" xfId="31987" hidden="1"/>
    <cellStyle name="Eingabe 2 12" xfId="32000" hidden="1"/>
    <cellStyle name="Eingabe 2 12" xfId="32035" hidden="1"/>
    <cellStyle name="Eingabe 2 12" xfId="31856" hidden="1"/>
    <cellStyle name="Eingabe 2 12" xfId="32086" hidden="1"/>
    <cellStyle name="Eingabe 2 12" xfId="32136" hidden="1"/>
    <cellStyle name="Eingabe 2 12" xfId="32149" hidden="1"/>
    <cellStyle name="Eingabe 2 12" xfId="32184" hidden="1"/>
    <cellStyle name="Eingabe 2 12" xfId="31752" hidden="1"/>
    <cellStyle name="Eingabe 2 12" xfId="32229" hidden="1"/>
    <cellStyle name="Eingabe 2 12" xfId="32279" hidden="1"/>
    <cellStyle name="Eingabe 2 12" xfId="32292" hidden="1"/>
    <cellStyle name="Eingabe 2 12" xfId="32327" hidden="1"/>
    <cellStyle name="Eingabe 2 12" xfId="32376" hidden="1"/>
    <cellStyle name="Eingabe 2 12" xfId="32448" hidden="1"/>
    <cellStyle name="Eingabe 2 12" xfId="32498" hidden="1"/>
    <cellStyle name="Eingabe 2 12" xfId="32511" hidden="1"/>
    <cellStyle name="Eingabe 2 12" xfId="32546" hidden="1"/>
    <cellStyle name="Eingabe 2 12" xfId="32608" hidden="1"/>
    <cellStyle name="Eingabe 2 12" xfId="32740" hidden="1"/>
    <cellStyle name="Eingabe 2 12" xfId="32790" hidden="1"/>
    <cellStyle name="Eingabe 2 12" xfId="32803" hidden="1"/>
    <cellStyle name="Eingabe 2 12" xfId="32838" hidden="1"/>
    <cellStyle name="Eingabe 2 12" xfId="32683" hidden="1"/>
    <cellStyle name="Eingabe 2 12" xfId="32882" hidden="1"/>
    <cellStyle name="Eingabe 2 12" xfId="32932" hidden="1"/>
    <cellStyle name="Eingabe 2 12" xfId="32945" hidden="1"/>
    <cellStyle name="Eingabe 2 12" xfId="32980" hidden="1"/>
    <cellStyle name="Eingabe 2 12" xfId="30913" hidden="1"/>
    <cellStyle name="Eingabe 2 12" xfId="33022" hidden="1"/>
    <cellStyle name="Eingabe 2 12" xfId="33072" hidden="1"/>
    <cellStyle name="Eingabe 2 12" xfId="33085" hidden="1"/>
    <cellStyle name="Eingabe 2 12" xfId="33120" hidden="1"/>
    <cellStyle name="Eingabe 2 12" xfId="33214" hidden="1"/>
    <cellStyle name="Eingabe 2 12" xfId="33388" hidden="1"/>
    <cellStyle name="Eingabe 2 12" xfId="33438" hidden="1"/>
    <cellStyle name="Eingabe 2 12" xfId="33451" hidden="1"/>
    <cellStyle name="Eingabe 2 12" xfId="33486" hidden="1"/>
    <cellStyle name="Eingabe 2 12" xfId="33308" hidden="1"/>
    <cellStyle name="Eingabe 2 12" xfId="33537" hidden="1"/>
    <cellStyle name="Eingabe 2 12" xfId="33587" hidden="1"/>
    <cellStyle name="Eingabe 2 12" xfId="33600" hidden="1"/>
    <cellStyle name="Eingabe 2 12" xfId="33635" hidden="1"/>
    <cellStyle name="Eingabe 2 12" xfId="33204" hidden="1"/>
    <cellStyle name="Eingabe 2 12" xfId="33680" hidden="1"/>
    <cellStyle name="Eingabe 2 12" xfId="33730" hidden="1"/>
    <cellStyle name="Eingabe 2 12" xfId="33743" hidden="1"/>
    <cellStyle name="Eingabe 2 12" xfId="33778" hidden="1"/>
    <cellStyle name="Eingabe 2 12" xfId="33826" hidden="1"/>
    <cellStyle name="Eingabe 2 12" xfId="33898" hidden="1"/>
    <cellStyle name="Eingabe 2 12" xfId="33948" hidden="1"/>
    <cellStyle name="Eingabe 2 12" xfId="33961" hidden="1"/>
    <cellStyle name="Eingabe 2 12" xfId="33996" hidden="1"/>
    <cellStyle name="Eingabe 2 12" xfId="34058" hidden="1"/>
    <cellStyle name="Eingabe 2 12" xfId="34190" hidden="1"/>
    <cellStyle name="Eingabe 2 12" xfId="34240" hidden="1"/>
    <cellStyle name="Eingabe 2 12" xfId="34253" hidden="1"/>
    <cellStyle name="Eingabe 2 12" xfId="34288" hidden="1"/>
    <cellStyle name="Eingabe 2 12" xfId="34133" hidden="1"/>
    <cellStyle name="Eingabe 2 12" xfId="34332" hidden="1"/>
    <cellStyle name="Eingabe 2 12" xfId="34382" hidden="1"/>
    <cellStyle name="Eingabe 2 12" xfId="34395" hidden="1"/>
    <cellStyle name="Eingabe 2 12" xfId="34430" hidden="1"/>
    <cellStyle name="Eingabe 2 12" xfId="30838" hidden="1"/>
    <cellStyle name="Eingabe 2 12" xfId="34472" hidden="1"/>
    <cellStyle name="Eingabe 2 12" xfId="34522" hidden="1"/>
    <cellStyle name="Eingabe 2 12" xfId="34535" hidden="1"/>
    <cellStyle name="Eingabe 2 12" xfId="34570" hidden="1"/>
    <cellStyle name="Eingabe 2 12" xfId="34661" hidden="1"/>
    <cellStyle name="Eingabe 2 12" xfId="34835" hidden="1"/>
    <cellStyle name="Eingabe 2 12" xfId="34885" hidden="1"/>
    <cellStyle name="Eingabe 2 12" xfId="34898" hidden="1"/>
    <cellStyle name="Eingabe 2 12" xfId="34933" hidden="1"/>
    <cellStyle name="Eingabe 2 12" xfId="34755" hidden="1"/>
    <cellStyle name="Eingabe 2 12" xfId="34982" hidden="1"/>
    <cellStyle name="Eingabe 2 12" xfId="35032" hidden="1"/>
    <cellStyle name="Eingabe 2 12" xfId="35045" hidden="1"/>
    <cellStyle name="Eingabe 2 12" xfId="35080" hidden="1"/>
    <cellStyle name="Eingabe 2 12" xfId="34651" hidden="1"/>
    <cellStyle name="Eingabe 2 12" xfId="35123" hidden="1"/>
    <cellStyle name="Eingabe 2 12" xfId="35173" hidden="1"/>
    <cellStyle name="Eingabe 2 12" xfId="35186" hidden="1"/>
    <cellStyle name="Eingabe 2 12" xfId="35221" hidden="1"/>
    <cellStyle name="Eingabe 2 12" xfId="35268" hidden="1"/>
    <cellStyle name="Eingabe 2 12" xfId="35340" hidden="1"/>
    <cellStyle name="Eingabe 2 12" xfId="35390" hidden="1"/>
    <cellStyle name="Eingabe 2 12" xfId="35403" hidden="1"/>
    <cellStyle name="Eingabe 2 12" xfId="35438" hidden="1"/>
    <cellStyle name="Eingabe 2 12" xfId="35500" hidden="1"/>
    <cellStyle name="Eingabe 2 12" xfId="35632" hidden="1"/>
    <cellStyle name="Eingabe 2 12" xfId="35682" hidden="1"/>
    <cellStyle name="Eingabe 2 12" xfId="35695" hidden="1"/>
    <cellStyle name="Eingabe 2 12" xfId="35730" hidden="1"/>
    <cellStyle name="Eingabe 2 12" xfId="35575" hidden="1"/>
    <cellStyle name="Eingabe 2 12" xfId="35774" hidden="1"/>
    <cellStyle name="Eingabe 2 12" xfId="35824" hidden="1"/>
    <cellStyle name="Eingabe 2 12" xfId="35837" hidden="1"/>
    <cellStyle name="Eingabe 2 12" xfId="35872" hidden="1"/>
    <cellStyle name="Eingabe 2 12" xfId="35921" hidden="1"/>
    <cellStyle name="Eingabe 2 12" xfId="36067" hidden="1"/>
    <cellStyle name="Eingabe 2 12" xfId="36117" hidden="1"/>
    <cellStyle name="Eingabe 2 12" xfId="36130" hidden="1"/>
    <cellStyle name="Eingabe 2 12" xfId="36165" hidden="1"/>
    <cellStyle name="Eingabe 2 12" xfId="36257" hidden="1"/>
    <cellStyle name="Eingabe 2 12" xfId="36431" hidden="1"/>
    <cellStyle name="Eingabe 2 12" xfId="36481" hidden="1"/>
    <cellStyle name="Eingabe 2 12" xfId="36494" hidden="1"/>
    <cellStyle name="Eingabe 2 12" xfId="36529" hidden="1"/>
    <cellStyle name="Eingabe 2 12" xfId="36351" hidden="1"/>
    <cellStyle name="Eingabe 2 12" xfId="36578" hidden="1"/>
    <cellStyle name="Eingabe 2 12" xfId="36628" hidden="1"/>
    <cellStyle name="Eingabe 2 12" xfId="36641" hidden="1"/>
    <cellStyle name="Eingabe 2 12" xfId="36676" hidden="1"/>
    <cellStyle name="Eingabe 2 12" xfId="36247" hidden="1"/>
    <cellStyle name="Eingabe 2 12" xfId="36719" hidden="1"/>
    <cellStyle name="Eingabe 2 12" xfId="36769" hidden="1"/>
    <cellStyle name="Eingabe 2 12" xfId="36782" hidden="1"/>
    <cellStyle name="Eingabe 2 12" xfId="36817" hidden="1"/>
    <cellStyle name="Eingabe 2 12" xfId="36864" hidden="1"/>
    <cellStyle name="Eingabe 2 12" xfId="36936" hidden="1"/>
    <cellStyle name="Eingabe 2 12" xfId="36986" hidden="1"/>
    <cellStyle name="Eingabe 2 12" xfId="36999" hidden="1"/>
    <cellStyle name="Eingabe 2 12" xfId="37034" hidden="1"/>
    <cellStyle name="Eingabe 2 12" xfId="37096" hidden="1"/>
    <cellStyle name="Eingabe 2 12" xfId="37228" hidden="1"/>
    <cellStyle name="Eingabe 2 12" xfId="37278" hidden="1"/>
    <cellStyle name="Eingabe 2 12" xfId="37291" hidden="1"/>
    <cellStyle name="Eingabe 2 12" xfId="37326" hidden="1"/>
    <cellStyle name="Eingabe 2 12" xfId="37171" hidden="1"/>
    <cellStyle name="Eingabe 2 12" xfId="37370" hidden="1"/>
    <cellStyle name="Eingabe 2 12" xfId="37420" hidden="1"/>
    <cellStyle name="Eingabe 2 12" xfId="37433" hidden="1"/>
    <cellStyle name="Eingabe 2 12" xfId="37468" hidden="1"/>
    <cellStyle name="Eingabe 2 12" xfId="35999" hidden="1"/>
    <cellStyle name="Eingabe 2 12" xfId="37510" hidden="1"/>
    <cellStyle name="Eingabe 2 12" xfId="37560" hidden="1"/>
    <cellStyle name="Eingabe 2 12" xfId="37573" hidden="1"/>
    <cellStyle name="Eingabe 2 12" xfId="37608" hidden="1"/>
    <cellStyle name="Eingabe 2 12" xfId="37699" hidden="1"/>
    <cellStyle name="Eingabe 2 12" xfId="37873" hidden="1"/>
    <cellStyle name="Eingabe 2 12" xfId="37923" hidden="1"/>
    <cellStyle name="Eingabe 2 12" xfId="37936" hidden="1"/>
    <cellStyle name="Eingabe 2 12" xfId="37971" hidden="1"/>
    <cellStyle name="Eingabe 2 12" xfId="37793" hidden="1"/>
    <cellStyle name="Eingabe 2 12" xfId="38020" hidden="1"/>
    <cellStyle name="Eingabe 2 12" xfId="38070" hidden="1"/>
    <cellStyle name="Eingabe 2 12" xfId="38083" hidden="1"/>
    <cellStyle name="Eingabe 2 12" xfId="38118" hidden="1"/>
    <cellStyle name="Eingabe 2 12" xfId="37689" hidden="1"/>
    <cellStyle name="Eingabe 2 12" xfId="38161" hidden="1"/>
    <cellStyle name="Eingabe 2 12" xfId="38211" hidden="1"/>
    <cellStyle name="Eingabe 2 12" xfId="38224" hidden="1"/>
    <cellStyle name="Eingabe 2 12" xfId="38259" hidden="1"/>
    <cellStyle name="Eingabe 2 12" xfId="38306" hidden="1"/>
    <cellStyle name="Eingabe 2 12" xfId="38378" hidden="1"/>
    <cellStyle name="Eingabe 2 12" xfId="38428" hidden="1"/>
    <cellStyle name="Eingabe 2 12" xfId="38441" hidden="1"/>
    <cellStyle name="Eingabe 2 12" xfId="38476" hidden="1"/>
    <cellStyle name="Eingabe 2 12" xfId="38538" hidden="1"/>
    <cellStyle name="Eingabe 2 12" xfId="38670" hidden="1"/>
    <cellStyle name="Eingabe 2 12" xfId="38720" hidden="1"/>
    <cellStyle name="Eingabe 2 12" xfId="38733" hidden="1"/>
    <cellStyle name="Eingabe 2 12" xfId="38768" hidden="1"/>
    <cellStyle name="Eingabe 2 12" xfId="38613" hidden="1"/>
    <cellStyle name="Eingabe 2 12" xfId="38812" hidden="1"/>
    <cellStyle name="Eingabe 2 12" xfId="38862" hidden="1"/>
    <cellStyle name="Eingabe 2 12" xfId="38875" hidden="1"/>
    <cellStyle name="Eingabe 2 12" xfId="38910" hidden="1"/>
    <cellStyle name="Eingabe 2 12" xfId="38964" hidden="1"/>
    <cellStyle name="Eingabe 2 12" xfId="39050" hidden="1"/>
    <cellStyle name="Eingabe 2 12" xfId="39100" hidden="1"/>
    <cellStyle name="Eingabe 2 12" xfId="39113" hidden="1"/>
    <cellStyle name="Eingabe 2 12" xfId="39148" hidden="1"/>
    <cellStyle name="Eingabe 2 12" xfId="39239" hidden="1"/>
    <cellStyle name="Eingabe 2 12" xfId="39413" hidden="1"/>
    <cellStyle name="Eingabe 2 12" xfId="39463" hidden="1"/>
    <cellStyle name="Eingabe 2 12" xfId="39476" hidden="1"/>
    <cellStyle name="Eingabe 2 12" xfId="39511" hidden="1"/>
    <cellStyle name="Eingabe 2 12" xfId="39333" hidden="1"/>
    <cellStyle name="Eingabe 2 12" xfId="39560" hidden="1"/>
    <cellStyle name="Eingabe 2 12" xfId="39610" hidden="1"/>
    <cellStyle name="Eingabe 2 12" xfId="39623" hidden="1"/>
    <cellStyle name="Eingabe 2 12" xfId="39658" hidden="1"/>
    <cellStyle name="Eingabe 2 12" xfId="39229" hidden="1"/>
    <cellStyle name="Eingabe 2 12" xfId="39701" hidden="1"/>
    <cellStyle name="Eingabe 2 12" xfId="39751" hidden="1"/>
    <cellStyle name="Eingabe 2 12" xfId="39764" hidden="1"/>
    <cellStyle name="Eingabe 2 12" xfId="39799" hidden="1"/>
    <cellStyle name="Eingabe 2 12" xfId="39846" hidden="1"/>
    <cellStyle name="Eingabe 2 12" xfId="39918" hidden="1"/>
    <cellStyle name="Eingabe 2 12" xfId="39968" hidden="1"/>
    <cellStyle name="Eingabe 2 12" xfId="39981" hidden="1"/>
    <cellStyle name="Eingabe 2 12" xfId="40016" hidden="1"/>
    <cellStyle name="Eingabe 2 12" xfId="40078" hidden="1"/>
    <cellStyle name="Eingabe 2 12" xfId="40210" hidden="1"/>
    <cellStyle name="Eingabe 2 12" xfId="40260" hidden="1"/>
    <cellStyle name="Eingabe 2 12" xfId="40273" hidden="1"/>
    <cellStyle name="Eingabe 2 12" xfId="40308" hidden="1"/>
    <cellStyle name="Eingabe 2 12" xfId="40153" hidden="1"/>
    <cellStyle name="Eingabe 2 12" xfId="40352" hidden="1"/>
    <cellStyle name="Eingabe 2 12" xfId="40402" hidden="1"/>
    <cellStyle name="Eingabe 2 12" xfId="40415" hidden="1"/>
    <cellStyle name="Eingabe 2 12" xfId="40450" hidden="1"/>
    <cellStyle name="Eingabe 2 12" xfId="40497" hidden="1"/>
    <cellStyle name="Eingabe 2 12" xfId="40569" hidden="1"/>
    <cellStyle name="Eingabe 2 12" xfId="40619" hidden="1"/>
    <cellStyle name="Eingabe 2 12" xfId="40632" hidden="1"/>
    <cellStyle name="Eingabe 2 12" xfId="40667" hidden="1"/>
    <cellStyle name="Eingabe 2 12" xfId="40747" hidden="1"/>
    <cellStyle name="Eingabe 2 12" xfId="40960" hidden="1"/>
    <cellStyle name="Eingabe 2 12" xfId="41010" hidden="1"/>
    <cellStyle name="Eingabe 2 12" xfId="41023" hidden="1"/>
    <cellStyle name="Eingabe 2 12" xfId="41058" hidden="1"/>
    <cellStyle name="Eingabe 2 12" xfId="41137" hidden="1"/>
    <cellStyle name="Eingabe 2 12" xfId="41269" hidden="1"/>
    <cellStyle name="Eingabe 2 12" xfId="41319" hidden="1"/>
    <cellStyle name="Eingabe 2 12" xfId="41332" hidden="1"/>
    <cellStyle name="Eingabe 2 12" xfId="41367" hidden="1"/>
    <cellStyle name="Eingabe 2 12" xfId="41212" hidden="1"/>
    <cellStyle name="Eingabe 2 12" xfId="41413" hidden="1"/>
    <cellStyle name="Eingabe 2 12" xfId="41463" hidden="1"/>
    <cellStyle name="Eingabe 2 12" xfId="41476" hidden="1"/>
    <cellStyle name="Eingabe 2 12" xfId="41511" hidden="1"/>
    <cellStyle name="Eingabe 2 12" xfId="40860" hidden="1"/>
    <cellStyle name="Eingabe 2 12" xfId="41570" hidden="1"/>
    <cellStyle name="Eingabe 2 12" xfId="41620" hidden="1"/>
    <cellStyle name="Eingabe 2 12" xfId="41633" hidden="1"/>
    <cellStyle name="Eingabe 2 12" xfId="41668" hidden="1"/>
    <cellStyle name="Eingabe 2 12" xfId="41765" hidden="1"/>
    <cellStyle name="Eingabe 2 12" xfId="41940" hidden="1"/>
    <cellStyle name="Eingabe 2 12" xfId="41990" hidden="1"/>
    <cellStyle name="Eingabe 2 12" xfId="42003" hidden="1"/>
    <cellStyle name="Eingabe 2 12" xfId="42038" hidden="1"/>
    <cellStyle name="Eingabe 2 12" xfId="41859" hidden="1"/>
    <cellStyle name="Eingabe 2 12" xfId="42089" hidden="1"/>
    <cellStyle name="Eingabe 2 12" xfId="42139" hidden="1"/>
    <cellStyle name="Eingabe 2 12" xfId="42152" hidden="1"/>
    <cellStyle name="Eingabe 2 12" xfId="42187" hidden="1"/>
    <cellStyle name="Eingabe 2 12" xfId="41755" hidden="1"/>
    <cellStyle name="Eingabe 2 12" xfId="42232" hidden="1"/>
    <cellStyle name="Eingabe 2 12" xfId="42282" hidden="1"/>
    <cellStyle name="Eingabe 2 12" xfId="42295" hidden="1"/>
    <cellStyle name="Eingabe 2 12" xfId="42330" hidden="1"/>
    <cellStyle name="Eingabe 2 12" xfId="42379" hidden="1"/>
    <cellStyle name="Eingabe 2 12" xfId="42451" hidden="1"/>
    <cellStyle name="Eingabe 2 12" xfId="42501" hidden="1"/>
    <cellStyle name="Eingabe 2 12" xfId="42514" hidden="1"/>
    <cellStyle name="Eingabe 2 12" xfId="42549" hidden="1"/>
    <cellStyle name="Eingabe 2 12" xfId="42611" hidden="1"/>
    <cellStyle name="Eingabe 2 12" xfId="42743" hidden="1"/>
    <cellStyle name="Eingabe 2 12" xfId="42793" hidden="1"/>
    <cellStyle name="Eingabe 2 12" xfId="42806" hidden="1"/>
    <cellStyle name="Eingabe 2 12" xfId="42841" hidden="1"/>
    <cellStyle name="Eingabe 2 12" xfId="42686" hidden="1"/>
    <cellStyle name="Eingabe 2 12" xfId="42885" hidden="1"/>
    <cellStyle name="Eingabe 2 12" xfId="42935" hidden="1"/>
    <cellStyle name="Eingabe 2 12" xfId="42948" hidden="1"/>
    <cellStyle name="Eingabe 2 12" xfId="42983" hidden="1"/>
    <cellStyle name="Eingabe 2 12" xfId="40916" hidden="1"/>
    <cellStyle name="Eingabe 2 12" xfId="43025" hidden="1"/>
    <cellStyle name="Eingabe 2 12" xfId="43075" hidden="1"/>
    <cellStyle name="Eingabe 2 12" xfId="43088" hidden="1"/>
    <cellStyle name="Eingabe 2 12" xfId="43123" hidden="1"/>
    <cellStyle name="Eingabe 2 12" xfId="43217" hidden="1"/>
    <cellStyle name="Eingabe 2 12" xfId="43391" hidden="1"/>
    <cellStyle name="Eingabe 2 12" xfId="43441" hidden="1"/>
    <cellStyle name="Eingabe 2 12" xfId="43454" hidden="1"/>
    <cellStyle name="Eingabe 2 12" xfId="43489" hidden="1"/>
    <cellStyle name="Eingabe 2 12" xfId="43311" hidden="1"/>
    <cellStyle name="Eingabe 2 12" xfId="43540" hidden="1"/>
    <cellStyle name="Eingabe 2 12" xfId="43590" hidden="1"/>
    <cellStyle name="Eingabe 2 12" xfId="43603" hidden="1"/>
    <cellStyle name="Eingabe 2 12" xfId="43638" hidden="1"/>
    <cellStyle name="Eingabe 2 12" xfId="43207" hidden="1"/>
    <cellStyle name="Eingabe 2 12" xfId="43683" hidden="1"/>
    <cellStyle name="Eingabe 2 12" xfId="43733" hidden="1"/>
    <cellStyle name="Eingabe 2 12" xfId="43746" hidden="1"/>
    <cellStyle name="Eingabe 2 12" xfId="43781" hidden="1"/>
    <cellStyle name="Eingabe 2 12" xfId="43829" hidden="1"/>
    <cellStyle name="Eingabe 2 12" xfId="43901" hidden="1"/>
    <cellStyle name="Eingabe 2 12" xfId="43951" hidden="1"/>
    <cellStyle name="Eingabe 2 12" xfId="43964" hidden="1"/>
    <cellStyle name="Eingabe 2 12" xfId="43999" hidden="1"/>
    <cellStyle name="Eingabe 2 12" xfId="44061" hidden="1"/>
    <cellStyle name="Eingabe 2 12" xfId="44193" hidden="1"/>
    <cellStyle name="Eingabe 2 12" xfId="44243" hidden="1"/>
    <cellStyle name="Eingabe 2 12" xfId="44256" hidden="1"/>
    <cellStyle name="Eingabe 2 12" xfId="44291" hidden="1"/>
    <cellStyle name="Eingabe 2 12" xfId="44136" hidden="1"/>
    <cellStyle name="Eingabe 2 12" xfId="44335" hidden="1"/>
    <cellStyle name="Eingabe 2 12" xfId="44385" hidden="1"/>
    <cellStyle name="Eingabe 2 12" xfId="44398" hidden="1"/>
    <cellStyle name="Eingabe 2 12" xfId="44433" hidden="1"/>
    <cellStyle name="Eingabe 2 12" xfId="40841" hidden="1"/>
    <cellStyle name="Eingabe 2 12" xfId="44475" hidden="1"/>
    <cellStyle name="Eingabe 2 12" xfId="44525" hidden="1"/>
    <cellStyle name="Eingabe 2 12" xfId="44538" hidden="1"/>
    <cellStyle name="Eingabe 2 12" xfId="44573" hidden="1"/>
    <cellStyle name="Eingabe 2 12" xfId="44664" hidden="1"/>
    <cellStyle name="Eingabe 2 12" xfId="44838" hidden="1"/>
    <cellStyle name="Eingabe 2 12" xfId="44888" hidden="1"/>
    <cellStyle name="Eingabe 2 12" xfId="44901" hidden="1"/>
    <cellStyle name="Eingabe 2 12" xfId="44936" hidden="1"/>
    <cellStyle name="Eingabe 2 12" xfId="44758" hidden="1"/>
    <cellStyle name="Eingabe 2 12" xfId="44985" hidden="1"/>
    <cellStyle name="Eingabe 2 12" xfId="45035" hidden="1"/>
    <cellStyle name="Eingabe 2 12" xfId="45048" hidden="1"/>
    <cellStyle name="Eingabe 2 12" xfId="45083" hidden="1"/>
    <cellStyle name="Eingabe 2 12" xfId="44654" hidden="1"/>
    <cellStyle name="Eingabe 2 12" xfId="45126" hidden="1"/>
    <cellStyle name="Eingabe 2 12" xfId="45176" hidden="1"/>
    <cellStyle name="Eingabe 2 12" xfId="45189" hidden="1"/>
    <cellStyle name="Eingabe 2 12" xfId="45224" hidden="1"/>
    <cellStyle name="Eingabe 2 12" xfId="45271" hidden="1"/>
    <cellStyle name="Eingabe 2 12" xfId="45343" hidden="1"/>
    <cellStyle name="Eingabe 2 12" xfId="45393" hidden="1"/>
    <cellStyle name="Eingabe 2 12" xfId="45406" hidden="1"/>
    <cellStyle name="Eingabe 2 12" xfId="45441" hidden="1"/>
    <cellStyle name="Eingabe 2 12" xfId="45503" hidden="1"/>
    <cellStyle name="Eingabe 2 12" xfId="45635" hidden="1"/>
    <cellStyle name="Eingabe 2 12" xfId="45685" hidden="1"/>
    <cellStyle name="Eingabe 2 12" xfId="45698" hidden="1"/>
    <cellStyle name="Eingabe 2 12" xfId="45733" hidden="1"/>
    <cellStyle name="Eingabe 2 12" xfId="45578" hidden="1"/>
    <cellStyle name="Eingabe 2 12" xfId="45777" hidden="1"/>
    <cellStyle name="Eingabe 2 12" xfId="45827" hidden="1"/>
    <cellStyle name="Eingabe 2 12" xfId="45840" hidden="1"/>
    <cellStyle name="Eingabe 2 12" xfId="45875" hidden="1"/>
    <cellStyle name="Eingabe 2 12" xfId="45924" hidden="1"/>
    <cellStyle name="Eingabe 2 12" xfId="46070" hidden="1"/>
    <cellStyle name="Eingabe 2 12" xfId="46120" hidden="1"/>
    <cellStyle name="Eingabe 2 12" xfId="46133" hidden="1"/>
    <cellStyle name="Eingabe 2 12" xfId="46168" hidden="1"/>
    <cellStyle name="Eingabe 2 12" xfId="46260" hidden="1"/>
    <cellStyle name="Eingabe 2 12" xfId="46434" hidden="1"/>
    <cellStyle name="Eingabe 2 12" xfId="46484" hidden="1"/>
    <cellStyle name="Eingabe 2 12" xfId="46497" hidden="1"/>
    <cellStyle name="Eingabe 2 12" xfId="46532" hidden="1"/>
    <cellStyle name="Eingabe 2 12" xfId="46354" hidden="1"/>
    <cellStyle name="Eingabe 2 12" xfId="46581" hidden="1"/>
    <cellStyle name="Eingabe 2 12" xfId="46631" hidden="1"/>
    <cellStyle name="Eingabe 2 12" xfId="46644" hidden="1"/>
    <cellStyle name="Eingabe 2 12" xfId="46679" hidden="1"/>
    <cellStyle name="Eingabe 2 12" xfId="46250" hidden="1"/>
    <cellStyle name="Eingabe 2 12" xfId="46722" hidden="1"/>
    <cellStyle name="Eingabe 2 12" xfId="46772" hidden="1"/>
    <cellStyle name="Eingabe 2 12" xfId="46785" hidden="1"/>
    <cellStyle name="Eingabe 2 12" xfId="46820" hidden="1"/>
    <cellStyle name="Eingabe 2 12" xfId="46867" hidden="1"/>
    <cellStyle name="Eingabe 2 12" xfId="46939" hidden="1"/>
    <cellStyle name="Eingabe 2 12" xfId="46989" hidden="1"/>
    <cellStyle name="Eingabe 2 12" xfId="47002" hidden="1"/>
    <cellStyle name="Eingabe 2 12" xfId="47037" hidden="1"/>
    <cellStyle name="Eingabe 2 12" xfId="47099" hidden="1"/>
    <cellStyle name="Eingabe 2 12" xfId="47231" hidden="1"/>
    <cellStyle name="Eingabe 2 12" xfId="47281" hidden="1"/>
    <cellStyle name="Eingabe 2 12" xfId="47294" hidden="1"/>
    <cellStyle name="Eingabe 2 12" xfId="47329" hidden="1"/>
    <cellStyle name="Eingabe 2 12" xfId="47174" hidden="1"/>
    <cellStyle name="Eingabe 2 12" xfId="47373" hidden="1"/>
    <cellStyle name="Eingabe 2 12" xfId="47423" hidden="1"/>
    <cellStyle name="Eingabe 2 12" xfId="47436" hidden="1"/>
    <cellStyle name="Eingabe 2 12" xfId="47471" hidden="1"/>
    <cellStyle name="Eingabe 2 12" xfId="46002" hidden="1"/>
    <cellStyle name="Eingabe 2 12" xfId="47513" hidden="1"/>
    <cellStyle name="Eingabe 2 12" xfId="47563" hidden="1"/>
    <cellStyle name="Eingabe 2 12" xfId="47576" hidden="1"/>
    <cellStyle name="Eingabe 2 12" xfId="47611" hidden="1"/>
    <cellStyle name="Eingabe 2 12" xfId="47702" hidden="1"/>
    <cellStyle name="Eingabe 2 12" xfId="47876" hidden="1"/>
    <cellStyle name="Eingabe 2 12" xfId="47926" hidden="1"/>
    <cellStyle name="Eingabe 2 12" xfId="47939" hidden="1"/>
    <cellStyle name="Eingabe 2 12" xfId="47974" hidden="1"/>
    <cellStyle name="Eingabe 2 12" xfId="47796" hidden="1"/>
    <cellStyle name="Eingabe 2 12" xfId="48023" hidden="1"/>
    <cellStyle name="Eingabe 2 12" xfId="48073" hidden="1"/>
    <cellStyle name="Eingabe 2 12" xfId="48086" hidden="1"/>
    <cellStyle name="Eingabe 2 12" xfId="48121" hidden="1"/>
    <cellStyle name="Eingabe 2 12" xfId="47692" hidden="1"/>
    <cellStyle name="Eingabe 2 12" xfId="48164" hidden="1"/>
    <cellStyle name="Eingabe 2 12" xfId="48214" hidden="1"/>
    <cellStyle name="Eingabe 2 12" xfId="48227" hidden="1"/>
    <cellStyle name="Eingabe 2 12" xfId="48262" hidden="1"/>
    <cellStyle name="Eingabe 2 12" xfId="48309" hidden="1"/>
    <cellStyle name="Eingabe 2 12" xfId="48381" hidden="1"/>
    <cellStyle name="Eingabe 2 12" xfId="48431" hidden="1"/>
    <cellStyle name="Eingabe 2 12" xfId="48444" hidden="1"/>
    <cellStyle name="Eingabe 2 12" xfId="48479" hidden="1"/>
    <cellStyle name="Eingabe 2 12" xfId="48541" hidden="1"/>
    <cellStyle name="Eingabe 2 12" xfId="48673" hidden="1"/>
    <cellStyle name="Eingabe 2 12" xfId="48723" hidden="1"/>
    <cellStyle name="Eingabe 2 12" xfId="48736" hidden="1"/>
    <cellStyle name="Eingabe 2 12" xfId="48771" hidden="1"/>
    <cellStyle name="Eingabe 2 12" xfId="48616" hidden="1"/>
    <cellStyle name="Eingabe 2 12" xfId="48815" hidden="1"/>
    <cellStyle name="Eingabe 2 12" xfId="48865" hidden="1"/>
    <cellStyle name="Eingabe 2 12" xfId="48878" hidden="1"/>
    <cellStyle name="Eingabe 2 12" xfId="48913" hidden="1"/>
    <cellStyle name="Eingabe 2 12" xfId="48960" hidden="1"/>
    <cellStyle name="Eingabe 2 12" xfId="49032" hidden="1"/>
    <cellStyle name="Eingabe 2 12" xfId="49082" hidden="1"/>
    <cellStyle name="Eingabe 2 12" xfId="49095" hidden="1"/>
    <cellStyle name="Eingabe 2 12" xfId="49130" hidden="1"/>
    <cellStyle name="Eingabe 2 12" xfId="49221" hidden="1"/>
    <cellStyle name="Eingabe 2 12" xfId="49395" hidden="1"/>
    <cellStyle name="Eingabe 2 12" xfId="49445" hidden="1"/>
    <cellStyle name="Eingabe 2 12" xfId="49458" hidden="1"/>
    <cellStyle name="Eingabe 2 12" xfId="49493" hidden="1"/>
    <cellStyle name="Eingabe 2 12" xfId="49315" hidden="1"/>
    <cellStyle name="Eingabe 2 12" xfId="49542" hidden="1"/>
    <cellStyle name="Eingabe 2 12" xfId="49592" hidden="1"/>
    <cellStyle name="Eingabe 2 12" xfId="49605" hidden="1"/>
    <cellStyle name="Eingabe 2 12" xfId="49640" hidden="1"/>
    <cellStyle name="Eingabe 2 12" xfId="49211" hidden="1"/>
    <cellStyle name="Eingabe 2 12" xfId="49683" hidden="1"/>
    <cellStyle name="Eingabe 2 12" xfId="49733" hidden="1"/>
    <cellStyle name="Eingabe 2 12" xfId="49746" hidden="1"/>
    <cellStyle name="Eingabe 2 12" xfId="49781" hidden="1"/>
    <cellStyle name="Eingabe 2 12" xfId="49828" hidden="1"/>
    <cellStyle name="Eingabe 2 12" xfId="49900" hidden="1"/>
    <cellStyle name="Eingabe 2 12" xfId="49950" hidden="1"/>
    <cellStyle name="Eingabe 2 12" xfId="49963" hidden="1"/>
    <cellStyle name="Eingabe 2 12" xfId="49998" hidden="1"/>
    <cellStyle name="Eingabe 2 12" xfId="50060" hidden="1"/>
    <cellStyle name="Eingabe 2 12" xfId="50192" hidden="1"/>
    <cellStyle name="Eingabe 2 12" xfId="50242" hidden="1"/>
    <cellStyle name="Eingabe 2 12" xfId="50255" hidden="1"/>
    <cellStyle name="Eingabe 2 12" xfId="50290" hidden="1"/>
    <cellStyle name="Eingabe 2 12" xfId="50135" hidden="1"/>
    <cellStyle name="Eingabe 2 12" xfId="50334" hidden="1"/>
    <cellStyle name="Eingabe 2 12" xfId="50384" hidden="1"/>
    <cellStyle name="Eingabe 2 12" xfId="50397" hidden="1"/>
    <cellStyle name="Eingabe 2 12" xfId="50432" hidden="1"/>
    <cellStyle name="Eingabe 2 12" xfId="50479" hidden="1"/>
    <cellStyle name="Eingabe 2 12" xfId="50551" hidden="1"/>
    <cellStyle name="Eingabe 2 12" xfId="50601" hidden="1"/>
    <cellStyle name="Eingabe 2 12" xfId="50614" hidden="1"/>
    <cellStyle name="Eingabe 2 12" xfId="50649" hidden="1"/>
    <cellStyle name="Eingabe 2 12" xfId="50729" hidden="1"/>
    <cellStyle name="Eingabe 2 12" xfId="50942" hidden="1"/>
    <cellStyle name="Eingabe 2 12" xfId="50992" hidden="1"/>
    <cellStyle name="Eingabe 2 12" xfId="51005" hidden="1"/>
    <cellStyle name="Eingabe 2 12" xfId="51040" hidden="1"/>
    <cellStyle name="Eingabe 2 12" xfId="51119" hidden="1"/>
    <cellStyle name="Eingabe 2 12" xfId="51251" hidden="1"/>
    <cellStyle name="Eingabe 2 12" xfId="51301" hidden="1"/>
    <cellStyle name="Eingabe 2 12" xfId="51314" hidden="1"/>
    <cellStyle name="Eingabe 2 12" xfId="51349" hidden="1"/>
    <cellStyle name="Eingabe 2 12" xfId="51194" hidden="1"/>
    <cellStyle name="Eingabe 2 12" xfId="51395" hidden="1"/>
    <cellStyle name="Eingabe 2 12" xfId="51445" hidden="1"/>
    <cellStyle name="Eingabe 2 12" xfId="51458" hidden="1"/>
    <cellStyle name="Eingabe 2 12" xfId="51493" hidden="1"/>
    <cellStyle name="Eingabe 2 12" xfId="50842" hidden="1"/>
    <cellStyle name="Eingabe 2 12" xfId="51552" hidden="1"/>
    <cellStyle name="Eingabe 2 12" xfId="51602" hidden="1"/>
    <cellStyle name="Eingabe 2 12" xfId="51615" hidden="1"/>
    <cellStyle name="Eingabe 2 12" xfId="51650" hidden="1"/>
    <cellStyle name="Eingabe 2 12" xfId="51747" hidden="1"/>
    <cellStyle name="Eingabe 2 12" xfId="51922" hidden="1"/>
    <cellStyle name="Eingabe 2 12" xfId="51972" hidden="1"/>
    <cellStyle name="Eingabe 2 12" xfId="51985" hidden="1"/>
    <cellStyle name="Eingabe 2 12" xfId="52020" hidden="1"/>
    <cellStyle name="Eingabe 2 12" xfId="51841" hidden="1"/>
    <cellStyle name="Eingabe 2 12" xfId="52071" hidden="1"/>
    <cellStyle name="Eingabe 2 12" xfId="52121" hidden="1"/>
    <cellStyle name="Eingabe 2 12" xfId="52134" hidden="1"/>
    <cellStyle name="Eingabe 2 12" xfId="52169" hidden="1"/>
    <cellStyle name="Eingabe 2 12" xfId="51737" hidden="1"/>
    <cellStyle name="Eingabe 2 12" xfId="52214" hidden="1"/>
    <cellStyle name="Eingabe 2 12" xfId="52264" hidden="1"/>
    <cellStyle name="Eingabe 2 12" xfId="52277" hidden="1"/>
    <cellStyle name="Eingabe 2 12" xfId="52312" hidden="1"/>
    <cellStyle name="Eingabe 2 12" xfId="52361" hidden="1"/>
    <cellStyle name="Eingabe 2 12" xfId="52433" hidden="1"/>
    <cellStyle name="Eingabe 2 12" xfId="52483" hidden="1"/>
    <cellStyle name="Eingabe 2 12" xfId="52496" hidden="1"/>
    <cellStyle name="Eingabe 2 12" xfId="52531" hidden="1"/>
    <cellStyle name="Eingabe 2 12" xfId="52593" hidden="1"/>
    <cellStyle name="Eingabe 2 12" xfId="52725" hidden="1"/>
    <cellStyle name="Eingabe 2 12" xfId="52775" hidden="1"/>
    <cellStyle name="Eingabe 2 12" xfId="52788" hidden="1"/>
    <cellStyle name="Eingabe 2 12" xfId="52823" hidden="1"/>
    <cellStyle name="Eingabe 2 12" xfId="52668" hidden="1"/>
    <cellStyle name="Eingabe 2 12" xfId="52867" hidden="1"/>
    <cellStyle name="Eingabe 2 12" xfId="52917" hidden="1"/>
    <cellStyle name="Eingabe 2 12" xfId="52930" hidden="1"/>
    <cellStyle name="Eingabe 2 12" xfId="52965" hidden="1"/>
    <cellStyle name="Eingabe 2 12" xfId="50898" hidden="1"/>
    <cellStyle name="Eingabe 2 12" xfId="53007" hidden="1"/>
    <cellStyle name="Eingabe 2 12" xfId="53057" hidden="1"/>
    <cellStyle name="Eingabe 2 12" xfId="53070" hidden="1"/>
    <cellStyle name="Eingabe 2 12" xfId="53105" hidden="1"/>
    <cellStyle name="Eingabe 2 12" xfId="53199" hidden="1"/>
    <cellStyle name="Eingabe 2 12" xfId="53373" hidden="1"/>
    <cellStyle name="Eingabe 2 12" xfId="53423" hidden="1"/>
    <cellStyle name="Eingabe 2 12" xfId="53436" hidden="1"/>
    <cellStyle name="Eingabe 2 12" xfId="53471" hidden="1"/>
    <cellStyle name="Eingabe 2 12" xfId="53293" hidden="1"/>
    <cellStyle name="Eingabe 2 12" xfId="53522" hidden="1"/>
    <cellStyle name="Eingabe 2 12" xfId="53572" hidden="1"/>
    <cellStyle name="Eingabe 2 12" xfId="53585" hidden="1"/>
    <cellStyle name="Eingabe 2 12" xfId="53620" hidden="1"/>
    <cellStyle name="Eingabe 2 12" xfId="53189" hidden="1"/>
    <cellStyle name="Eingabe 2 12" xfId="53665" hidden="1"/>
    <cellStyle name="Eingabe 2 12" xfId="53715" hidden="1"/>
    <cellStyle name="Eingabe 2 12" xfId="53728" hidden="1"/>
    <cellStyle name="Eingabe 2 12" xfId="53763" hidden="1"/>
    <cellStyle name="Eingabe 2 12" xfId="53811" hidden="1"/>
    <cellStyle name="Eingabe 2 12" xfId="53883" hidden="1"/>
    <cellStyle name="Eingabe 2 12" xfId="53933" hidden="1"/>
    <cellStyle name="Eingabe 2 12" xfId="53946" hidden="1"/>
    <cellStyle name="Eingabe 2 12" xfId="53981" hidden="1"/>
    <cellStyle name="Eingabe 2 12" xfId="54043" hidden="1"/>
    <cellStyle name="Eingabe 2 12" xfId="54175" hidden="1"/>
    <cellStyle name="Eingabe 2 12" xfId="54225" hidden="1"/>
    <cellStyle name="Eingabe 2 12" xfId="54238" hidden="1"/>
    <cellStyle name="Eingabe 2 12" xfId="54273" hidden="1"/>
    <cellStyle name="Eingabe 2 12" xfId="54118" hidden="1"/>
    <cellStyle name="Eingabe 2 12" xfId="54317" hidden="1"/>
    <cellStyle name="Eingabe 2 12" xfId="54367" hidden="1"/>
    <cellStyle name="Eingabe 2 12" xfId="54380" hidden="1"/>
    <cellStyle name="Eingabe 2 12" xfId="54415" hidden="1"/>
    <cellStyle name="Eingabe 2 12" xfId="50823" hidden="1"/>
    <cellStyle name="Eingabe 2 12" xfId="54457" hidden="1"/>
    <cellStyle name="Eingabe 2 12" xfId="54507" hidden="1"/>
    <cellStyle name="Eingabe 2 12" xfId="54520" hidden="1"/>
    <cellStyle name="Eingabe 2 12" xfId="54555" hidden="1"/>
    <cellStyle name="Eingabe 2 12" xfId="54646" hidden="1"/>
    <cellStyle name="Eingabe 2 12" xfId="54820" hidden="1"/>
    <cellStyle name="Eingabe 2 12" xfId="54870" hidden="1"/>
    <cellStyle name="Eingabe 2 12" xfId="54883" hidden="1"/>
    <cellStyle name="Eingabe 2 12" xfId="54918" hidden="1"/>
    <cellStyle name="Eingabe 2 12" xfId="54740" hidden="1"/>
    <cellStyle name="Eingabe 2 12" xfId="54967" hidden="1"/>
    <cellStyle name="Eingabe 2 12" xfId="55017" hidden="1"/>
    <cellStyle name="Eingabe 2 12" xfId="55030" hidden="1"/>
    <cellStyle name="Eingabe 2 12" xfId="55065" hidden="1"/>
    <cellStyle name="Eingabe 2 12" xfId="54636" hidden="1"/>
    <cellStyle name="Eingabe 2 12" xfId="55108" hidden="1"/>
    <cellStyle name="Eingabe 2 12" xfId="55158" hidden="1"/>
    <cellStyle name="Eingabe 2 12" xfId="55171" hidden="1"/>
    <cellStyle name="Eingabe 2 12" xfId="55206" hidden="1"/>
    <cellStyle name="Eingabe 2 12" xfId="55253" hidden="1"/>
    <cellStyle name="Eingabe 2 12" xfId="55325" hidden="1"/>
    <cellStyle name="Eingabe 2 12" xfId="55375" hidden="1"/>
    <cellStyle name="Eingabe 2 12" xfId="55388" hidden="1"/>
    <cellStyle name="Eingabe 2 12" xfId="55423" hidden="1"/>
    <cellStyle name="Eingabe 2 12" xfId="55485" hidden="1"/>
    <cellStyle name="Eingabe 2 12" xfId="55617" hidden="1"/>
    <cellStyle name="Eingabe 2 12" xfId="55667" hidden="1"/>
    <cellStyle name="Eingabe 2 12" xfId="55680" hidden="1"/>
    <cellStyle name="Eingabe 2 12" xfId="55715" hidden="1"/>
    <cellStyle name="Eingabe 2 12" xfId="55560" hidden="1"/>
    <cellStyle name="Eingabe 2 12" xfId="55759" hidden="1"/>
    <cellStyle name="Eingabe 2 12" xfId="55809" hidden="1"/>
    <cellStyle name="Eingabe 2 12" xfId="55822" hidden="1"/>
    <cellStyle name="Eingabe 2 12" xfId="55857" hidden="1"/>
    <cellStyle name="Eingabe 2 12" xfId="55906" hidden="1"/>
    <cellStyle name="Eingabe 2 12" xfId="56052" hidden="1"/>
    <cellStyle name="Eingabe 2 12" xfId="56102" hidden="1"/>
    <cellStyle name="Eingabe 2 12" xfId="56115" hidden="1"/>
    <cellStyle name="Eingabe 2 12" xfId="56150" hidden="1"/>
    <cellStyle name="Eingabe 2 12" xfId="56242" hidden="1"/>
    <cellStyle name="Eingabe 2 12" xfId="56416" hidden="1"/>
    <cellStyle name="Eingabe 2 12" xfId="56466" hidden="1"/>
    <cellStyle name="Eingabe 2 12" xfId="56479" hidden="1"/>
    <cellStyle name="Eingabe 2 12" xfId="56514" hidden="1"/>
    <cellStyle name="Eingabe 2 12" xfId="56336" hidden="1"/>
    <cellStyle name="Eingabe 2 12" xfId="56563" hidden="1"/>
    <cellStyle name="Eingabe 2 12" xfId="56613" hidden="1"/>
    <cellStyle name="Eingabe 2 12" xfId="56626" hidden="1"/>
    <cellStyle name="Eingabe 2 12" xfId="56661" hidden="1"/>
    <cellStyle name="Eingabe 2 12" xfId="56232" hidden="1"/>
    <cellStyle name="Eingabe 2 12" xfId="56704" hidden="1"/>
    <cellStyle name="Eingabe 2 12" xfId="56754" hidden="1"/>
    <cellStyle name="Eingabe 2 12" xfId="56767" hidden="1"/>
    <cellStyle name="Eingabe 2 12" xfId="56802" hidden="1"/>
    <cellStyle name="Eingabe 2 12" xfId="56849" hidden="1"/>
    <cellStyle name="Eingabe 2 12" xfId="56921" hidden="1"/>
    <cellStyle name="Eingabe 2 12" xfId="56971" hidden="1"/>
    <cellStyle name="Eingabe 2 12" xfId="56984" hidden="1"/>
    <cellStyle name="Eingabe 2 12" xfId="57019" hidden="1"/>
    <cellStyle name="Eingabe 2 12" xfId="57081" hidden="1"/>
    <cellStyle name="Eingabe 2 12" xfId="57213" hidden="1"/>
    <cellStyle name="Eingabe 2 12" xfId="57263" hidden="1"/>
    <cellStyle name="Eingabe 2 12" xfId="57276" hidden="1"/>
    <cellStyle name="Eingabe 2 12" xfId="57311" hidden="1"/>
    <cellStyle name="Eingabe 2 12" xfId="57156" hidden="1"/>
    <cellStyle name="Eingabe 2 12" xfId="57355" hidden="1"/>
    <cellStyle name="Eingabe 2 12" xfId="57405" hidden="1"/>
    <cellStyle name="Eingabe 2 12" xfId="57418" hidden="1"/>
    <cellStyle name="Eingabe 2 12" xfId="57453" hidden="1"/>
    <cellStyle name="Eingabe 2 12" xfId="55984" hidden="1"/>
    <cellStyle name="Eingabe 2 12" xfId="57495" hidden="1"/>
    <cellStyle name="Eingabe 2 12" xfId="57545" hidden="1"/>
    <cellStyle name="Eingabe 2 12" xfId="57558" hidden="1"/>
    <cellStyle name="Eingabe 2 12" xfId="57593" hidden="1"/>
    <cellStyle name="Eingabe 2 12" xfId="57684" hidden="1"/>
    <cellStyle name="Eingabe 2 12" xfId="57858" hidden="1"/>
    <cellStyle name="Eingabe 2 12" xfId="57908" hidden="1"/>
    <cellStyle name="Eingabe 2 12" xfId="57921" hidden="1"/>
    <cellStyle name="Eingabe 2 12" xfId="57956" hidden="1"/>
    <cellStyle name="Eingabe 2 12" xfId="57778" hidden="1"/>
    <cellStyle name="Eingabe 2 12" xfId="58005" hidden="1"/>
    <cellStyle name="Eingabe 2 12" xfId="58055" hidden="1"/>
    <cellStyle name="Eingabe 2 12" xfId="58068" hidden="1"/>
    <cellStyle name="Eingabe 2 12" xfId="58103" hidden="1"/>
    <cellStyle name="Eingabe 2 12" xfId="57674" hidden="1"/>
    <cellStyle name="Eingabe 2 12" xfId="58146" hidden="1"/>
    <cellStyle name="Eingabe 2 12" xfId="58196" hidden="1"/>
    <cellStyle name="Eingabe 2 12" xfId="58209" hidden="1"/>
    <cellStyle name="Eingabe 2 12" xfId="58244" hidden="1"/>
    <cellStyle name="Eingabe 2 12" xfId="58291" hidden="1"/>
    <cellStyle name="Eingabe 2 12" xfId="58363" hidden="1"/>
    <cellStyle name="Eingabe 2 12" xfId="58413" hidden="1"/>
    <cellStyle name="Eingabe 2 12" xfId="58426" hidden="1"/>
    <cellStyle name="Eingabe 2 12" xfId="58461" hidden="1"/>
    <cellStyle name="Eingabe 2 12" xfId="58523" hidden="1"/>
    <cellStyle name="Eingabe 2 12" xfId="58655" hidden="1"/>
    <cellStyle name="Eingabe 2 12" xfId="58705" hidden="1"/>
    <cellStyle name="Eingabe 2 12" xfId="58718" hidden="1"/>
    <cellStyle name="Eingabe 2 12" xfId="58753" hidden="1"/>
    <cellStyle name="Eingabe 2 12" xfId="58598" hidden="1"/>
    <cellStyle name="Eingabe 2 12" xfId="58797" hidden="1"/>
    <cellStyle name="Eingabe 2 12" xfId="58847" hidden="1"/>
    <cellStyle name="Eingabe 2 12" xfId="58860" hidden="1"/>
    <cellStyle name="Eingabe 2 12" xfId="58895" hidden="1"/>
    <cellStyle name="Eingabe 2 13" xfId="178" hidden="1"/>
    <cellStyle name="Eingabe 2 13" xfId="544" hidden="1"/>
    <cellStyle name="Eingabe 2 13" xfId="574" hidden="1"/>
    <cellStyle name="Eingabe 2 13" xfId="607" hidden="1"/>
    <cellStyle name="Eingabe 2 13" xfId="642" hidden="1"/>
    <cellStyle name="Eingabe 2 13" xfId="778" hidden="1"/>
    <cellStyle name="Eingabe 2 13" xfId="952" hidden="1"/>
    <cellStyle name="Eingabe 2 13" xfId="982" hidden="1"/>
    <cellStyle name="Eingabe 2 13" xfId="1015" hidden="1"/>
    <cellStyle name="Eingabe 2 13" xfId="1050" hidden="1"/>
    <cellStyle name="Eingabe 2 13" xfId="870" hidden="1"/>
    <cellStyle name="Eingabe 2 13" xfId="1099" hidden="1"/>
    <cellStyle name="Eingabe 2 13" xfId="1129" hidden="1"/>
    <cellStyle name="Eingabe 2 13" xfId="1162" hidden="1"/>
    <cellStyle name="Eingabe 2 13" xfId="1197" hidden="1"/>
    <cellStyle name="Eingabe 2 13" xfId="768" hidden="1"/>
    <cellStyle name="Eingabe 2 13" xfId="1240" hidden="1"/>
    <cellStyle name="Eingabe 2 13" xfId="1270" hidden="1"/>
    <cellStyle name="Eingabe 2 13" xfId="1303" hidden="1"/>
    <cellStyle name="Eingabe 2 13" xfId="1338" hidden="1"/>
    <cellStyle name="Eingabe 2 13" xfId="1385" hidden="1"/>
    <cellStyle name="Eingabe 2 13" xfId="1457" hidden="1"/>
    <cellStyle name="Eingabe 2 13" xfId="1487" hidden="1"/>
    <cellStyle name="Eingabe 2 13" xfId="1520" hidden="1"/>
    <cellStyle name="Eingabe 2 13" xfId="1555" hidden="1"/>
    <cellStyle name="Eingabe 2 13" xfId="1617" hidden="1"/>
    <cellStyle name="Eingabe 2 13" xfId="1749" hidden="1"/>
    <cellStyle name="Eingabe 2 13" xfId="1779" hidden="1"/>
    <cellStyle name="Eingabe 2 13" xfId="1812" hidden="1"/>
    <cellStyle name="Eingabe 2 13" xfId="1847" hidden="1"/>
    <cellStyle name="Eingabe 2 13" xfId="1690" hidden="1"/>
    <cellStyle name="Eingabe 2 13" xfId="1891" hidden="1"/>
    <cellStyle name="Eingabe 2 13" xfId="1921" hidden="1"/>
    <cellStyle name="Eingabe 2 13" xfId="1954" hidden="1"/>
    <cellStyle name="Eingabe 2 13" xfId="1989" hidden="1"/>
    <cellStyle name="Eingabe 2 13" xfId="2101" hidden="1"/>
    <cellStyle name="Eingabe 2 13" xfId="2422" hidden="1"/>
    <cellStyle name="Eingabe 2 13" xfId="2452" hidden="1"/>
    <cellStyle name="Eingabe 2 13" xfId="2485" hidden="1"/>
    <cellStyle name="Eingabe 2 13" xfId="2520" hidden="1"/>
    <cellStyle name="Eingabe 2 13" xfId="2648" hidden="1"/>
    <cellStyle name="Eingabe 2 13" xfId="2822" hidden="1"/>
    <cellStyle name="Eingabe 2 13" xfId="2852" hidden="1"/>
    <cellStyle name="Eingabe 2 13" xfId="2885" hidden="1"/>
    <cellStyle name="Eingabe 2 13" xfId="2920" hidden="1"/>
    <cellStyle name="Eingabe 2 13" xfId="2740" hidden="1"/>
    <cellStyle name="Eingabe 2 13" xfId="2969" hidden="1"/>
    <cellStyle name="Eingabe 2 13" xfId="2999" hidden="1"/>
    <cellStyle name="Eingabe 2 13" xfId="3032" hidden="1"/>
    <cellStyle name="Eingabe 2 13" xfId="3067" hidden="1"/>
    <cellStyle name="Eingabe 2 13" xfId="2638" hidden="1"/>
    <cellStyle name="Eingabe 2 13" xfId="3110" hidden="1"/>
    <cellStyle name="Eingabe 2 13" xfId="3140" hidden="1"/>
    <cellStyle name="Eingabe 2 13" xfId="3173" hidden="1"/>
    <cellStyle name="Eingabe 2 13" xfId="3208" hidden="1"/>
    <cellStyle name="Eingabe 2 13" xfId="3255" hidden="1"/>
    <cellStyle name="Eingabe 2 13" xfId="3327" hidden="1"/>
    <cellStyle name="Eingabe 2 13" xfId="3357" hidden="1"/>
    <cellStyle name="Eingabe 2 13" xfId="3390" hidden="1"/>
    <cellStyle name="Eingabe 2 13" xfId="3425" hidden="1"/>
    <cellStyle name="Eingabe 2 13" xfId="3487" hidden="1"/>
    <cellStyle name="Eingabe 2 13" xfId="3619" hidden="1"/>
    <cellStyle name="Eingabe 2 13" xfId="3649" hidden="1"/>
    <cellStyle name="Eingabe 2 13" xfId="3682" hidden="1"/>
    <cellStyle name="Eingabe 2 13" xfId="3717" hidden="1"/>
    <cellStyle name="Eingabe 2 13" xfId="3560" hidden="1"/>
    <cellStyle name="Eingabe 2 13" xfId="3761" hidden="1"/>
    <cellStyle name="Eingabe 2 13" xfId="3791" hidden="1"/>
    <cellStyle name="Eingabe 2 13" xfId="3824" hidden="1"/>
    <cellStyle name="Eingabe 2 13" xfId="3859" hidden="1"/>
    <cellStyle name="Eingabe 2 13" xfId="2226" hidden="1"/>
    <cellStyle name="Eingabe 2 13" xfId="3928" hidden="1"/>
    <cellStyle name="Eingabe 2 13" xfId="3958" hidden="1"/>
    <cellStyle name="Eingabe 2 13" xfId="3991" hidden="1"/>
    <cellStyle name="Eingabe 2 13" xfId="4026" hidden="1"/>
    <cellStyle name="Eingabe 2 13" xfId="4154" hidden="1"/>
    <cellStyle name="Eingabe 2 13" xfId="4328" hidden="1"/>
    <cellStyle name="Eingabe 2 13" xfId="4358" hidden="1"/>
    <cellStyle name="Eingabe 2 13" xfId="4391" hidden="1"/>
    <cellStyle name="Eingabe 2 13" xfId="4426" hidden="1"/>
    <cellStyle name="Eingabe 2 13" xfId="4246" hidden="1"/>
    <cellStyle name="Eingabe 2 13" xfId="4475" hidden="1"/>
    <cellStyle name="Eingabe 2 13" xfId="4505" hidden="1"/>
    <cellStyle name="Eingabe 2 13" xfId="4538" hidden="1"/>
    <cellStyle name="Eingabe 2 13" xfId="4573" hidden="1"/>
    <cellStyle name="Eingabe 2 13" xfId="4144" hidden="1"/>
    <cellStyle name="Eingabe 2 13" xfId="4616" hidden="1"/>
    <cellStyle name="Eingabe 2 13" xfId="4646" hidden="1"/>
    <cellStyle name="Eingabe 2 13" xfId="4679" hidden="1"/>
    <cellStyle name="Eingabe 2 13" xfId="4714" hidden="1"/>
    <cellStyle name="Eingabe 2 13" xfId="4761" hidden="1"/>
    <cellStyle name="Eingabe 2 13" xfId="4833" hidden="1"/>
    <cellStyle name="Eingabe 2 13" xfId="4863" hidden="1"/>
    <cellStyle name="Eingabe 2 13" xfId="4896" hidden="1"/>
    <cellStyle name="Eingabe 2 13" xfId="4931" hidden="1"/>
    <cellStyle name="Eingabe 2 13" xfId="4993" hidden="1"/>
    <cellStyle name="Eingabe 2 13" xfId="5125" hidden="1"/>
    <cellStyle name="Eingabe 2 13" xfId="5155" hidden="1"/>
    <cellStyle name="Eingabe 2 13" xfId="5188" hidden="1"/>
    <cellStyle name="Eingabe 2 13" xfId="5223" hidden="1"/>
    <cellStyle name="Eingabe 2 13" xfId="5066" hidden="1"/>
    <cellStyle name="Eingabe 2 13" xfId="5267" hidden="1"/>
    <cellStyle name="Eingabe 2 13" xfId="5297" hidden="1"/>
    <cellStyle name="Eingabe 2 13" xfId="5330" hidden="1"/>
    <cellStyle name="Eingabe 2 13" xfId="5365" hidden="1"/>
    <cellStyle name="Eingabe 2 13" xfId="2089" hidden="1"/>
    <cellStyle name="Eingabe 2 13" xfId="5433" hidden="1"/>
    <cellStyle name="Eingabe 2 13" xfId="5463" hidden="1"/>
    <cellStyle name="Eingabe 2 13" xfId="5496" hidden="1"/>
    <cellStyle name="Eingabe 2 13" xfId="5531" hidden="1"/>
    <cellStyle name="Eingabe 2 13" xfId="5658" hidden="1"/>
    <cellStyle name="Eingabe 2 13" xfId="5832" hidden="1"/>
    <cellStyle name="Eingabe 2 13" xfId="5862" hidden="1"/>
    <cellStyle name="Eingabe 2 13" xfId="5895" hidden="1"/>
    <cellStyle name="Eingabe 2 13" xfId="5930" hidden="1"/>
    <cellStyle name="Eingabe 2 13" xfId="5750" hidden="1"/>
    <cellStyle name="Eingabe 2 13" xfId="5979" hidden="1"/>
    <cellStyle name="Eingabe 2 13" xfId="6009" hidden="1"/>
    <cellStyle name="Eingabe 2 13" xfId="6042" hidden="1"/>
    <cellStyle name="Eingabe 2 13" xfId="6077" hidden="1"/>
    <cellStyle name="Eingabe 2 13" xfId="5648" hidden="1"/>
    <cellStyle name="Eingabe 2 13" xfId="6120" hidden="1"/>
    <cellStyle name="Eingabe 2 13" xfId="6150" hidden="1"/>
    <cellStyle name="Eingabe 2 13" xfId="6183" hidden="1"/>
    <cellStyle name="Eingabe 2 13" xfId="6218" hidden="1"/>
    <cellStyle name="Eingabe 2 13" xfId="6265" hidden="1"/>
    <cellStyle name="Eingabe 2 13" xfId="6337" hidden="1"/>
    <cellStyle name="Eingabe 2 13" xfId="6367" hidden="1"/>
    <cellStyle name="Eingabe 2 13" xfId="6400" hidden="1"/>
    <cellStyle name="Eingabe 2 13" xfId="6435" hidden="1"/>
    <cellStyle name="Eingabe 2 13" xfId="6497" hidden="1"/>
    <cellStyle name="Eingabe 2 13" xfId="6629" hidden="1"/>
    <cellStyle name="Eingabe 2 13" xfId="6659" hidden="1"/>
    <cellStyle name="Eingabe 2 13" xfId="6692" hidden="1"/>
    <cellStyle name="Eingabe 2 13" xfId="6727" hidden="1"/>
    <cellStyle name="Eingabe 2 13" xfId="6570" hidden="1"/>
    <cellStyle name="Eingabe 2 13" xfId="6771" hidden="1"/>
    <cellStyle name="Eingabe 2 13" xfId="6801" hidden="1"/>
    <cellStyle name="Eingabe 2 13" xfId="6834" hidden="1"/>
    <cellStyle name="Eingabe 2 13" xfId="6869" hidden="1"/>
    <cellStyle name="Eingabe 2 13" xfId="2237" hidden="1"/>
    <cellStyle name="Eingabe 2 13" xfId="6935" hidden="1"/>
    <cellStyle name="Eingabe 2 13" xfId="6965" hidden="1"/>
    <cellStyle name="Eingabe 2 13" xfId="6998" hidden="1"/>
    <cellStyle name="Eingabe 2 13" xfId="7033" hidden="1"/>
    <cellStyle name="Eingabe 2 13" xfId="7156" hidden="1"/>
    <cellStyle name="Eingabe 2 13" xfId="7330" hidden="1"/>
    <cellStyle name="Eingabe 2 13" xfId="7360" hidden="1"/>
    <cellStyle name="Eingabe 2 13" xfId="7393" hidden="1"/>
    <cellStyle name="Eingabe 2 13" xfId="7428" hidden="1"/>
    <cellStyle name="Eingabe 2 13" xfId="7248" hidden="1"/>
    <cellStyle name="Eingabe 2 13" xfId="7477" hidden="1"/>
    <cellStyle name="Eingabe 2 13" xfId="7507" hidden="1"/>
    <cellStyle name="Eingabe 2 13" xfId="7540" hidden="1"/>
    <cellStyle name="Eingabe 2 13" xfId="7575" hidden="1"/>
    <cellStyle name="Eingabe 2 13" xfId="7146" hidden="1"/>
    <cellStyle name="Eingabe 2 13" xfId="7618" hidden="1"/>
    <cellStyle name="Eingabe 2 13" xfId="7648" hidden="1"/>
    <cellStyle name="Eingabe 2 13" xfId="7681" hidden="1"/>
    <cellStyle name="Eingabe 2 13" xfId="7716" hidden="1"/>
    <cellStyle name="Eingabe 2 13" xfId="7763" hidden="1"/>
    <cellStyle name="Eingabe 2 13" xfId="7835" hidden="1"/>
    <cellStyle name="Eingabe 2 13" xfId="7865" hidden="1"/>
    <cellStyle name="Eingabe 2 13" xfId="7898" hidden="1"/>
    <cellStyle name="Eingabe 2 13" xfId="7933" hidden="1"/>
    <cellStyle name="Eingabe 2 13" xfId="7995" hidden="1"/>
    <cellStyle name="Eingabe 2 13" xfId="8127" hidden="1"/>
    <cellStyle name="Eingabe 2 13" xfId="8157" hidden="1"/>
    <cellStyle name="Eingabe 2 13" xfId="8190" hidden="1"/>
    <cellStyle name="Eingabe 2 13" xfId="8225" hidden="1"/>
    <cellStyle name="Eingabe 2 13" xfId="8068" hidden="1"/>
    <cellStyle name="Eingabe 2 13" xfId="8269" hidden="1"/>
    <cellStyle name="Eingabe 2 13" xfId="8299" hidden="1"/>
    <cellStyle name="Eingabe 2 13" xfId="8332" hidden="1"/>
    <cellStyle name="Eingabe 2 13" xfId="8367" hidden="1"/>
    <cellStyle name="Eingabe 2 13" xfId="2299" hidden="1"/>
    <cellStyle name="Eingabe 2 13" xfId="8430" hidden="1"/>
    <cellStyle name="Eingabe 2 13" xfId="8460" hidden="1"/>
    <cellStyle name="Eingabe 2 13" xfId="8493" hidden="1"/>
    <cellStyle name="Eingabe 2 13" xfId="8528" hidden="1"/>
    <cellStyle name="Eingabe 2 13" xfId="8649" hidden="1"/>
    <cellStyle name="Eingabe 2 13" xfId="8823" hidden="1"/>
    <cellStyle name="Eingabe 2 13" xfId="8853" hidden="1"/>
    <cellStyle name="Eingabe 2 13" xfId="8886" hidden="1"/>
    <cellStyle name="Eingabe 2 13" xfId="8921" hidden="1"/>
    <cellStyle name="Eingabe 2 13" xfId="8741" hidden="1"/>
    <cellStyle name="Eingabe 2 13" xfId="8970" hidden="1"/>
    <cellStyle name="Eingabe 2 13" xfId="9000" hidden="1"/>
    <cellStyle name="Eingabe 2 13" xfId="9033" hidden="1"/>
    <cellStyle name="Eingabe 2 13" xfId="9068" hidden="1"/>
    <cellStyle name="Eingabe 2 13" xfId="8639" hidden="1"/>
    <cellStyle name="Eingabe 2 13" xfId="9111" hidden="1"/>
    <cellStyle name="Eingabe 2 13" xfId="9141" hidden="1"/>
    <cellStyle name="Eingabe 2 13" xfId="9174" hidden="1"/>
    <cellStyle name="Eingabe 2 13" xfId="9209" hidden="1"/>
    <cellStyle name="Eingabe 2 13" xfId="9256" hidden="1"/>
    <cellStyle name="Eingabe 2 13" xfId="9328" hidden="1"/>
    <cellStyle name="Eingabe 2 13" xfId="9358" hidden="1"/>
    <cellStyle name="Eingabe 2 13" xfId="9391" hidden="1"/>
    <cellStyle name="Eingabe 2 13" xfId="9426" hidden="1"/>
    <cellStyle name="Eingabe 2 13" xfId="9488" hidden="1"/>
    <cellStyle name="Eingabe 2 13" xfId="9620" hidden="1"/>
    <cellStyle name="Eingabe 2 13" xfId="9650" hidden="1"/>
    <cellStyle name="Eingabe 2 13" xfId="9683" hidden="1"/>
    <cellStyle name="Eingabe 2 13" xfId="9718" hidden="1"/>
    <cellStyle name="Eingabe 2 13" xfId="9561" hidden="1"/>
    <cellStyle name="Eingabe 2 13" xfId="9762" hidden="1"/>
    <cellStyle name="Eingabe 2 13" xfId="9792" hidden="1"/>
    <cellStyle name="Eingabe 2 13" xfId="9825" hidden="1"/>
    <cellStyle name="Eingabe 2 13" xfId="9860" hidden="1"/>
    <cellStyle name="Eingabe 2 13" xfId="437" hidden="1"/>
    <cellStyle name="Eingabe 2 13" xfId="9921" hidden="1"/>
    <cellStyle name="Eingabe 2 13" xfId="9951" hidden="1"/>
    <cellStyle name="Eingabe 2 13" xfId="9984" hidden="1"/>
    <cellStyle name="Eingabe 2 13" xfId="10019" hidden="1"/>
    <cellStyle name="Eingabe 2 13" xfId="10135" hidden="1"/>
    <cellStyle name="Eingabe 2 13" xfId="10309" hidden="1"/>
    <cellStyle name="Eingabe 2 13" xfId="10339" hidden="1"/>
    <cellStyle name="Eingabe 2 13" xfId="10372" hidden="1"/>
    <cellStyle name="Eingabe 2 13" xfId="10407" hidden="1"/>
    <cellStyle name="Eingabe 2 13" xfId="10227" hidden="1"/>
    <cellStyle name="Eingabe 2 13" xfId="10456" hidden="1"/>
    <cellStyle name="Eingabe 2 13" xfId="10486" hidden="1"/>
    <cellStyle name="Eingabe 2 13" xfId="10519" hidden="1"/>
    <cellStyle name="Eingabe 2 13" xfId="10554" hidden="1"/>
    <cellStyle name="Eingabe 2 13" xfId="10125" hidden="1"/>
    <cellStyle name="Eingabe 2 13" xfId="10597" hidden="1"/>
    <cellStyle name="Eingabe 2 13" xfId="10627" hidden="1"/>
    <cellStyle name="Eingabe 2 13" xfId="10660" hidden="1"/>
    <cellStyle name="Eingabe 2 13" xfId="10695" hidden="1"/>
    <cellStyle name="Eingabe 2 13" xfId="10742" hidden="1"/>
    <cellStyle name="Eingabe 2 13" xfId="10814" hidden="1"/>
    <cellStyle name="Eingabe 2 13" xfId="10844" hidden="1"/>
    <cellStyle name="Eingabe 2 13" xfId="10877" hidden="1"/>
    <cellStyle name="Eingabe 2 13" xfId="10912" hidden="1"/>
    <cellStyle name="Eingabe 2 13" xfId="10974" hidden="1"/>
    <cellStyle name="Eingabe 2 13" xfId="11106" hidden="1"/>
    <cellStyle name="Eingabe 2 13" xfId="11136" hidden="1"/>
    <cellStyle name="Eingabe 2 13" xfId="11169" hidden="1"/>
    <cellStyle name="Eingabe 2 13" xfId="11204" hidden="1"/>
    <cellStyle name="Eingabe 2 13" xfId="11047" hidden="1"/>
    <cellStyle name="Eingabe 2 13" xfId="11248" hidden="1"/>
    <cellStyle name="Eingabe 2 13" xfId="11278" hidden="1"/>
    <cellStyle name="Eingabe 2 13" xfId="11311" hidden="1"/>
    <cellStyle name="Eingabe 2 13" xfId="11346" hidden="1"/>
    <cellStyle name="Eingabe 2 13" xfId="438" hidden="1"/>
    <cellStyle name="Eingabe 2 13" xfId="11404" hidden="1"/>
    <cellStyle name="Eingabe 2 13" xfId="11434" hidden="1"/>
    <cellStyle name="Eingabe 2 13" xfId="11467" hidden="1"/>
    <cellStyle name="Eingabe 2 13" xfId="11502" hidden="1"/>
    <cellStyle name="Eingabe 2 13" xfId="11615" hidden="1"/>
    <cellStyle name="Eingabe 2 13" xfId="11789" hidden="1"/>
    <cellStyle name="Eingabe 2 13" xfId="11819" hidden="1"/>
    <cellStyle name="Eingabe 2 13" xfId="11852" hidden="1"/>
    <cellStyle name="Eingabe 2 13" xfId="11887" hidden="1"/>
    <cellStyle name="Eingabe 2 13" xfId="11707" hidden="1"/>
    <cellStyle name="Eingabe 2 13" xfId="11936" hidden="1"/>
    <cellStyle name="Eingabe 2 13" xfId="11966" hidden="1"/>
    <cellStyle name="Eingabe 2 13" xfId="11999" hidden="1"/>
    <cellStyle name="Eingabe 2 13" xfId="12034" hidden="1"/>
    <cellStyle name="Eingabe 2 13" xfId="11605" hidden="1"/>
    <cellStyle name="Eingabe 2 13" xfId="12077" hidden="1"/>
    <cellStyle name="Eingabe 2 13" xfId="12107" hidden="1"/>
    <cellStyle name="Eingabe 2 13" xfId="12140" hidden="1"/>
    <cellStyle name="Eingabe 2 13" xfId="12175" hidden="1"/>
    <cellStyle name="Eingabe 2 13" xfId="12222" hidden="1"/>
    <cellStyle name="Eingabe 2 13" xfId="12294" hidden="1"/>
    <cellStyle name="Eingabe 2 13" xfId="12324" hidden="1"/>
    <cellStyle name="Eingabe 2 13" xfId="12357" hidden="1"/>
    <cellStyle name="Eingabe 2 13" xfId="12392" hidden="1"/>
    <cellStyle name="Eingabe 2 13" xfId="12454" hidden="1"/>
    <cellStyle name="Eingabe 2 13" xfId="12586" hidden="1"/>
    <cellStyle name="Eingabe 2 13" xfId="12616" hidden="1"/>
    <cellStyle name="Eingabe 2 13" xfId="12649" hidden="1"/>
    <cellStyle name="Eingabe 2 13" xfId="12684" hidden="1"/>
    <cellStyle name="Eingabe 2 13" xfId="12527" hidden="1"/>
    <cellStyle name="Eingabe 2 13" xfId="12728" hidden="1"/>
    <cellStyle name="Eingabe 2 13" xfId="12758" hidden="1"/>
    <cellStyle name="Eingabe 2 13" xfId="12791" hidden="1"/>
    <cellStyle name="Eingabe 2 13" xfId="12826" hidden="1"/>
    <cellStyle name="Eingabe 2 13" xfId="2268" hidden="1"/>
    <cellStyle name="Eingabe 2 13" xfId="12883" hidden="1"/>
    <cellStyle name="Eingabe 2 13" xfId="12913" hidden="1"/>
    <cellStyle name="Eingabe 2 13" xfId="12946" hidden="1"/>
    <cellStyle name="Eingabe 2 13" xfId="12981" hidden="1"/>
    <cellStyle name="Eingabe 2 13" xfId="13086" hidden="1"/>
    <cellStyle name="Eingabe 2 13" xfId="13260" hidden="1"/>
    <cellStyle name="Eingabe 2 13" xfId="13290" hidden="1"/>
    <cellStyle name="Eingabe 2 13" xfId="13323" hidden="1"/>
    <cellStyle name="Eingabe 2 13" xfId="13358" hidden="1"/>
    <cellStyle name="Eingabe 2 13" xfId="13178" hidden="1"/>
    <cellStyle name="Eingabe 2 13" xfId="13407" hidden="1"/>
    <cellStyle name="Eingabe 2 13" xfId="13437" hidden="1"/>
    <cellStyle name="Eingabe 2 13" xfId="13470" hidden="1"/>
    <cellStyle name="Eingabe 2 13" xfId="13505" hidden="1"/>
    <cellStyle name="Eingabe 2 13" xfId="13076" hidden="1"/>
    <cellStyle name="Eingabe 2 13" xfId="13548" hidden="1"/>
    <cellStyle name="Eingabe 2 13" xfId="13578" hidden="1"/>
    <cellStyle name="Eingabe 2 13" xfId="13611" hidden="1"/>
    <cellStyle name="Eingabe 2 13" xfId="13646" hidden="1"/>
    <cellStyle name="Eingabe 2 13" xfId="13693" hidden="1"/>
    <cellStyle name="Eingabe 2 13" xfId="13765" hidden="1"/>
    <cellStyle name="Eingabe 2 13" xfId="13795" hidden="1"/>
    <cellStyle name="Eingabe 2 13" xfId="13828" hidden="1"/>
    <cellStyle name="Eingabe 2 13" xfId="13863" hidden="1"/>
    <cellStyle name="Eingabe 2 13" xfId="13925" hidden="1"/>
    <cellStyle name="Eingabe 2 13" xfId="14057" hidden="1"/>
    <cellStyle name="Eingabe 2 13" xfId="14087" hidden="1"/>
    <cellStyle name="Eingabe 2 13" xfId="14120" hidden="1"/>
    <cellStyle name="Eingabe 2 13" xfId="14155" hidden="1"/>
    <cellStyle name="Eingabe 2 13" xfId="13998" hidden="1"/>
    <cellStyle name="Eingabe 2 13" xfId="14199" hidden="1"/>
    <cellStyle name="Eingabe 2 13" xfId="14229" hidden="1"/>
    <cellStyle name="Eingabe 2 13" xfId="14262" hidden="1"/>
    <cellStyle name="Eingabe 2 13" xfId="14297" hidden="1"/>
    <cellStyle name="Eingabe 2 13" xfId="2575" hidden="1"/>
    <cellStyle name="Eingabe 2 13" xfId="14350" hidden="1"/>
    <cellStyle name="Eingabe 2 13" xfId="14380" hidden="1"/>
    <cellStyle name="Eingabe 2 13" xfId="14413" hidden="1"/>
    <cellStyle name="Eingabe 2 13" xfId="14448" hidden="1"/>
    <cellStyle name="Eingabe 2 13" xfId="14548" hidden="1"/>
    <cellStyle name="Eingabe 2 13" xfId="14722" hidden="1"/>
    <cellStyle name="Eingabe 2 13" xfId="14752" hidden="1"/>
    <cellStyle name="Eingabe 2 13" xfId="14785" hidden="1"/>
    <cellStyle name="Eingabe 2 13" xfId="14820" hidden="1"/>
    <cellStyle name="Eingabe 2 13" xfId="14640" hidden="1"/>
    <cellStyle name="Eingabe 2 13" xfId="14869" hidden="1"/>
    <cellStyle name="Eingabe 2 13" xfId="14899" hidden="1"/>
    <cellStyle name="Eingabe 2 13" xfId="14932" hidden="1"/>
    <cellStyle name="Eingabe 2 13" xfId="14967" hidden="1"/>
    <cellStyle name="Eingabe 2 13" xfId="14538" hidden="1"/>
    <cellStyle name="Eingabe 2 13" xfId="15010" hidden="1"/>
    <cellStyle name="Eingabe 2 13" xfId="15040" hidden="1"/>
    <cellStyle name="Eingabe 2 13" xfId="15073" hidden="1"/>
    <cellStyle name="Eingabe 2 13" xfId="15108" hidden="1"/>
    <cellStyle name="Eingabe 2 13" xfId="15155" hidden="1"/>
    <cellStyle name="Eingabe 2 13" xfId="15227" hidden="1"/>
    <cellStyle name="Eingabe 2 13" xfId="15257" hidden="1"/>
    <cellStyle name="Eingabe 2 13" xfId="15290" hidden="1"/>
    <cellStyle name="Eingabe 2 13" xfId="15325" hidden="1"/>
    <cellStyle name="Eingabe 2 13" xfId="15387" hidden="1"/>
    <cellStyle name="Eingabe 2 13" xfId="15519" hidden="1"/>
    <cellStyle name="Eingabe 2 13" xfId="15549" hidden="1"/>
    <cellStyle name="Eingabe 2 13" xfId="15582" hidden="1"/>
    <cellStyle name="Eingabe 2 13" xfId="15617" hidden="1"/>
    <cellStyle name="Eingabe 2 13" xfId="15460" hidden="1"/>
    <cellStyle name="Eingabe 2 13" xfId="15661" hidden="1"/>
    <cellStyle name="Eingabe 2 13" xfId="15691" hidden="1"/>
    <cellStyle name="Eingabe 2 13" xfId="15724" hidden="1"/>
    <cellStyle name="Eingabe 2 13" xfId="15759" hidden="1"/>
    <cellStyle name="Eingabe 2 13" xfId="4081" hidden="1"/>
    <cellStyle name="Eingabe 2 13" xfId="15812" hidden="1"/>
    <cellStyle name="Eingabe 2 13" xfId="15842" hidden="1"/>
    <cellStyle name="Eingabe 2 13" xfId="15875" hidden="1"/>
    <cellStyle name="Eingabe 2 13" xfId="15910" hidden="1"/>
    <cellStyle name="Eingabe 2 13" xfId="16004" hidden="1"/>
    <cellStyle name="Eingabe 2 13" xfId="16178" hidden="1"/>
    <cellStyle name="Eingabe 2 13" xfId="16208" hidden="1"/>
    <cellStyle name="Eingabe 2 13" xfId="16241" hidden="1"/>
    <cellStyle name="Eingabe 2 13" xfId="16276" hidden="1"/>
    <cellStyle name="Eingabe 2 13" xfId="16096" hidden="1"/>
    <cellStyle name="Eingabe 2 13" xfId="16325" hidden="1"/>
    <cellStyle name="Eingabe 2 13" xfId="16355" hidden="1"/>
    <cellStyle name="Eingabe 2 13" xfId="16388" hidden="1"/>
    <cellStyle name="Eingabe 2 13" xfId="16423" hidden="1"/>
    <cellStyle name="Eingabe 2 13" xfId="15994" hidden="1"/>
    <cellStyle name="Eingabe 2 13" xfId="16466" hidden="1"/>
    <cellStyle name="Eingabe 2 13" xfId="16496" hidden="1"/>
    <cellStyle name="Eingabe 2 13" xfId="16529" hidden="1"/>
    <cellStyle name="Eingabe 2 13" xfId="16564" hidden="1"/>
    <cellStyle name="Eingabe 2 13" xfId="16611" hidden="1"/>
    <cellStyle name="Eingabe 2 13" xfId="16683" hidden="1"/>
    <cellStyle name="Eingabe 2 13" xfId="16713" hidden="1"/>
    <cellStyle name="Eingabe 2 13" xfId="16746" hidden="1"/>
    <cellStyle name="Eingabe 2 13" xfId="16781" hidden="1"/>
    <cellStyle name="Eingabe 2 13" xfId="16843" hidden="1"/>
    <cellStyle name="Eingabe 2 13" xfId="16975" hidden="1"/>
    <cellStyle name="Eingabe 2 13" xfId="17005" hidden="1"/>
    <cellStyle name="Eingabe 2 13" xfId="17038" hidden="1"/>
    <cellStyle name="Eingabe 2 13" xfId="17073" hidden="1"/>
    <cellStyle name="Eingabe 2 13" xfId="16916" hidden="1"/>
    <cellStyle name="Eingabe 2 13" xfId="17117" hidden="1"/>
    <cellStyle name="Eingabe 2 13" xfId="17147" hidden="1"/>
    <cellStyle name="Eingabe 2 13" xfId="17180" hidden="1"/>
    <cellStyle name="Eingabe 2 13" xfId="17215" hidden="1"/>
    <cellStyle name="Eingabe 2 13" xfId="5585" hidden="1"/>
    <cellStyle name="Eingabe 2 13" xfId="17257" hidden="1"/>
    <cellStyle name="Eingabe 2 13" xfId="17287" hidden="1"/>
    <cellStyle name="Eingabe 2 13" xfId="17320" hidden="1"/>
    <cellStyle name="Eingabe 2 13" xfId="17355" hidden="1"/>
    <cellStyle name="Eingabe 2 13" xfId="17446" hidden="1"/>
    <cellStyle name="Eingabe 2 13" xfId="17620" hidden="1"/>
    <cellStyle name="Eingabe 2 13" xfId="17650" hidden="1"/>
    <cellStyle name="Eingabe 2 13" xfId="17683" hidden="1"/>
    <cellStyle name="Eingabe 2 13" xfId="17718" hidden="1"/>
    <cellStyle name="Eingabe 2 13" xfId="17538" hidden="1"/>
    <cellStyle name="Eingabe 2 13" xfId="17767" hidden="1"/>
    <cellStyle name="Eingabe 2 13" xfId="17797" hidden="1"/>
    <cellStyle name="Eingabe 2 13" xfId="17830" hidden="1"/>
    <cellStyle name="Eingabe 2 13" xfId="17865" hidden="1"/>
    <cellStyle name="Eingabe 2 13" xfId="17436" hidden="1"/>
    <cellStyle name="Eingabe 2 13" xfId="17908" hidden="1"/>
    <cellStyle name="Eingabe 2 13" xfId="17938" hidden="1"/>
    <cellStyle name="Eingabe 2 13" xfId="17971" hidden="1"/>
    <cellStyle name="Eingabe 2 13" xfId="18006" hidden="1"/>
    <cellStyle name="Eingabe 2 13" xfId="18053" hidden="1"/>
    <cellStyle name="Eingabe 2 13" xfId="18125" hidden="1"/>
    <cellStyle name="Eingabe 2 13" xfId="18155" hidden="1"/>
    <cellStyle name="Eingabe 2 13" xfId="18188" hidden="1"/>
    <cellStyle name="Eingabe 2 13" xfId="18223" hidden="1"/>
    <cellStyle name="Eingabe 2 13" xfId="18285" hidden="1"/>
    <cellStyle name="Eingabe 2 13" xfId="18417" hidden="1"/>
    <cellStyle name="Eingabe 2 13" xfId="18447" hidden="1"/>
    <cellStyle name="Eingabe 2 13" xfId="18480" hidden="1"/>
    <cellStyle name="Eingabe 2 13" xfId="18515" hidden="1"/>
    <cellStyle name="Eingabe 2 13" xfId="18358" hidden="1"/>
    <cellStyle name="Eingabe 2 13" xfId="18559" hidden="1"/>
    <cellStyle name="Eingabe 2 13" xfId="18589" hidden="1"/>
    <cellStyle name="Eingabe 2 13" xfId="18622" hidden="1"/>
    <cellStyle name="Eingabe 2 13" xfId="18657" hidden="1"/>
    <cellStyle name="Eingabe 2 13" xfId="18918" hidden="1"/>
    <cellStyle name="Eingabe 2 13" xfId="19057" hidden="1"/>
    <cellStyle name="Eingabe 2 13" xfId="19087" hidden="1"/>
    <cellStyle name="Eingabe 2 13" xfId="19120" hidden="1"/>
    <cellStyle name="Eingabe 2 13" xfId="19155" hidden="1"/>
    <cellStyle name="Eingabe 2 13" xfId="19253" hidden="1"/>
    <cellStyle name="Eingabe 2 13" xfId="19427" hidden="1"/>
    <cellStyle name="Eingabe 2 13" xfId="19457" hidden="1"/>
    <cellStyle name="Eingabe 2 13" xfId="19490" hidden="1"/>
    <cellStyle name="Eingabe 2 13" xfId="19525" hidden="1"/>
    <cellStyle name="Eingabe 2 13" xfId="19345" hidden="1"/>
    <cellStyle name="Eingabe 2 13" xfId="19574" hidden="1"/>
    <cellStyle name="Eingabe 2 13" xfId="19604" hidden="1"/>
    <cellStyle name="Eingabe 2 13" xfId="19637" hidden="1"/>
    <cellStyle name="Eingabe 2 13" xfId="19672" hidden="1"/>
    <cellStyle name="Eingabe 2 13" xfId="19243" hidden="1"/>
    <cellStyle name="Eingabe 2 13" xfId="19715" hidden="1"/>
    <cellStyle name="Eingabe 2 13" xfId="19745" hidden="1"/>
    <cellStyle name="Eingabe 2 13" xfId="19778" hidden="1"/>
    <cellStyle name="Eingabe 2 13" xfId="19813" hidden="1"/>
    <cellStyle name="Eingabe 2 13" xfId="19860" hidden="1"/>
    <cellStyle name="Eingabe 2 13" xfId="19932" hidden="1"/>
    <cellStyle name="Eingabe 2 13" xfId="19962" hidden="1"/>
    <cellStyle name="Eingabe 2 13" xfId="19995" hidden="1"/>
    <cellStyle name="Eingabe 2 13" xfId="20030" hidden="1"/>
    <cellStyle name="Eingabe 2 13" xfId="20092" hidden="1"/>
    <cellStyle name="Eingabe 2 13" xfId="20224" hidden="1"/>
    <cellStyle name="Eingabe 2 13" xfId="20254" hidden="1"/>
    <cellStyle name="Eingabe 2 13" xfId="20287" hidden="1"/>
    <cellStyle name="Eingabe 2 13" xfId="20322" hidden="1"/>
    <cellStyle name="Eingabe 2 13" xfId="20165" hidden="1"/>
    <cellStyle name="Eingabe 2 13" xfId="20366" hidden="1"/>
    <cellStyle name="Eingabe 2 13" xfId="20396" hidden="1"/>
    <cellStyle name="Eingabe 2 13" xfId="20429" hidden="1"/>
    <cellStyle name="Eingabe 2 13" xfId="20464" hidden="1"/>
    <cellStyle name="Eingabe 2 13" xfId="20511" hidden="1"/>
    <cellStyle name="Eingabe 2 13" xfId="20583" hidden="1"/>
    <cellStyle name="Eingabe 2 13" xfId="20613" hidden="1"/>
    <cellStyle name="Eingabe 2 13" xfId="20646" hidden="1"/>
    <cellStyle name="Eingabe 2 13" xfId="20681" hidden="1"/>
    <cellStyle name="Eingabe 2 13" xfId="20761" hidden="1"/>
    <cellStyle name="Eingabe 2 13" xfId="20974" hidden="1"/>
    <cellStyle name="Eingabe 2 13" xfId="21004" hidden="1"/>
    <cellStyle name="Eingabe 2 13" xfId="21037" hidden="1"/>
    <cellStyle name="Eingabe 2 13" xfId="21072" hidden="1"/>
    <cellStyle name="Eingabe 2 13" xfId="21151" hidden="1"/>
    <cellStyle name="Eingabe 2 13" xfId="21283" hidden="1"/>
    <cellStyle name="Eingabe 2 13" xfId="21313" hidden="1"/>
    <cellStyle name="Eingabe 2 13" xfId="21346" hidden="1"/>
    <cellStyle name="Eingabe 2 13" xfId="21381" hidden="1"/>
    <cellStyle name="Eingabe 2 13" xfId="21224" hidden="1"/>
    <cellStyle name="Eingabe 2 13" xfId="21427" hidden="1"/>
    <cellStyle name="Eingabe 2 13" xfId="21457" hidden="1"/>
    <cellStyle name="Eingabe 2 13" xfId="21490" hidden="1"/>
    <cellStyle name="Eingabe 2 13" xfId="21525" hidden="1"/>
    <cellStyle name="Eingabe 2 13" xfId="20872" hidden="1"/>
    <cellStyle name="Eingabe 2 13" xfId="21584" hidden="1"/>
    <cellStyle name="Eingabe 2 13" xfId="21614" hidden="1"/>
    <cellStyle name="Eingabe 2 13" xfId="21647" hidden="1"/>
    <cellStyle name="Eingabe 2 13" xfId="21682" hidden="1"/>
    <cellStyle name="Eingabe 2 13" xfId="21779" hidden="1"/>
    <cellStyle name="Eingabe 2 13" xfId="21954" hidden="1"/>
    <cellStyle name="Eingabe 2 13" xfId="21984" hidden="1"/>
    <cellStyle name="Eingabe 2 13" xfId="22017" hidden="1"/>
    <cellStyle name="Eingabe 2 13" xfId="22052" hidden="1"/>
    <cellStyle name="Eingabe 2 13" xfId="21871" hidden="1"/>
    <cellStyle name="Eingabe 2 13" xfId="22103" hidden="1"/>
    <cellStyle name="Eingabe 2 13" xfId="22133" hidden="1"/>
    <cellStyle name="Eingabe 2 13" xfId="22166" hidden="1"/>
    <cellStyle name="Eingabe 2 13" xfId="22201" hidden="1"/>
    <cellStyle name="Eingabe 2 13" xfId="21769" hidden="1"/>
    <cellStyle name="Eingabe 2 13" xfId="22246" hidden="1"/>
    <cellStyle name="Eingabe 2 13" xfId="22276" hidden="1"/>
    <cellStyle name="Eingabe 2 13" xfId="22309" hidden="1"/>
    <cellStyle name="Eingabe 2 13" xfId="22344" hidden="1"/>
    <cellStyle name="Eingabe 2 13" xfId="22393" hidden="1"/>
    <cellStyle name="Eingabe 2 13" xfId="22465" hidden="1"/>
    <cellStyle name="Eingabe 2 13" xfId="22495" hidden="1"/>
    <cellStyle name="Eingabe 2 13" xfId="22528" hidden="1"/>
    <cellStyle name="Eingabe 2 13" xfId="22563" hidden="1"/>
    <cellStyle name="Eingabe 2 13" xfId="22625" hidden="1"/>
    <cellStyle name="Eingabe 2 13" xfId="22757" hidden="1"/>
    <cellStyle name="Eingabe 2 13" xfId="22787" hidden="1"/>
    <cellStyle name="Eingabe 2 13" xfId="22820" hidden="1"/>
    <cellStyle name="Eingabe 2 13" xfId="22855" hidden="1"/>
    <cellStyle name="Eingabe 2 13" xfId="22698" hidden="1"/>
    <cellStyle name="Eingabe 2 13" xfId="22899" hidden="1"/>
    <cellStyle name="Eingabe 2 13" xfId="22929" hidden="1"/>
    <cellStyle name="Eingabe 2 13" xfId="22962" hidden="1"/>
    <cellStyle name="Eingabe 2 13" xfId="22997" hidden="1"/>
    <cellStyle name="Eingabe 2 13" xfId="20752" hidden="1"/>
    <cellStyle name="Eingabe 2 13" xfId="23039" hidden="1"/>
    <cellStyle name="Eingabe 2 13" xfId="23069" hidden="1"/>
    <cellStyle name="Eingabe 2 13" xfId="23102" hidden="1"/>
    <cellStyle name="Eingabe 2 13" xfId="23137" hidden="1"/>
    <cellStyle name="Eingabe 2 13" xfId="23232" hidden="1"/>
    <cellStyle name="Eingabe 2 13" xfId="23406" hidden="1"/>
    <cellStyle name="Eingabe 2 13" xfId="23436" hidden="1"/>
    <cellStyle name="Eingabe 2 13" xfId="23469" hidden="1"/>
    <cellStyle name="Eingabe 2 13" xfId="23504" hidden="1"/>
    <cellStyle name="Eingabe 2 13" xfId="23324" hidden="1"/>
    <cellStyle name="Eingabe 2 13" xfId="23555" hidden="1"/>
    <cellStyle name="Eingabe 2 13" xfId="23585" hidden="1"/>
    <cellStyle name="Eingabe 2 13" xfId="23618" hidden="1"/>
    <cellStyle name="Eingabe 2 13" xfId="23653" hidden="1"/>
    <cellStyle name="Eingabe 2 13" xfId="23222" hidden="1"/>
    <cellStyle name="Eingabe 2 13" xfId="23698" hidden="1"/>
    <cellStyle name="Eingabe 2 13" xfId="23728" hidden="1"/>
    <cellStyle name="Eingabe 2 13" xfId="23761" hidden="1"/>
    <cellStyle name="Eingabe 2 13" xfId="23796" hidden="1"/>
    <cellStyle name="Eingabe 2 13" xfId="23844" hidden="1"/>
    <cellStyle name="Eingabe 2 13" xfId="23916" hidden="1"/>
    <cellStyle name="Eingabe 2 13" xfId="23946" hidden="1"/>
    <cellStyle name="Eingabe 2 13" xfId="23979" hidden="1"/>
    <cellStyle name="Eingabe 2 13" xfId="24014" hidden="1"/>
    <cellStyle name="Eingabe 2 13" xfId="24076" hidden="1"/>
    <cellStyle name="Eingabe 2 13" xfId="24208" hidden="1"/>
    <cellStyle name="Eingabe 2 13" xfId="24238" hidden="1"/>
    <cellStyle name="Eingabe 2 13" xfId="24271" hidden="1"/>
    <cellStyle name="Eingabe 2 13" xfId="24306" hidden="1"/>
    <cellStyle name="Eingabe 2 13" xfId="24149" hidden="1"/>
    <cellStyle name="Eingabe 2 13" xfId="24350" hidden="1"/>
    <cellStyle name="Eingabe 2 13" xfId="24380" hidden="1"/>
    <cellStyle name="Eingabe 2 13" xfId="24413" hidden="1"/>
    <cellStyle name="Eingabe 2 13" xfId="24448" hidden="1"/>
    <cellStyle name="Eingabe 2 13" xfId="20852" hidden="1"/>
    <cellStyle name="Eingabe 2 13" xfId="24490" hidden="1"/>
    <cellStyle name="Eingabe 2 13" xfId="24520" hidden="1"/>
    <cellStyle name="Eingabe 2 13" xfId="24553" hidden="1"/>
    <cellStyle name="Eingabe 2 13" xfId="24588" hidden="1"/>
    <cellStyle name="Eingabe 2 13" xfId="24679" hidden="1"/>
    <cellStyle name="Eingabe 2 13" xfId="24853" hidden="1"/>
    <cellStyle name="Eingabe 2 13" xfId="24883" hidden="1"/>
    <cellStyle name="Eingabe 2 13" xfId="24916" hidden="1"/>
    <cellStyle name="Eingabe 2 13" xfId="24951" hidden="1"/>
    <cellStyle name="Eingabe 2 13" xfId="24771" hidden="1"/>
    <cellStyle name="Eingabe 2 13" xfId="25000" hidden="1"/>
    <cellStyle name="Eingabe 2 13" xfId="25030" hidden="1"/>
    <cellStyle name="Eingabe 2 13" xfId="25063" hidden="1"/>
    <cellStyle name="Eingabe 2 13" xfId="25098" hidden="1"/>
    <cellStyle name="Eingabe 2 13" xfId="24669" hidden="1"/>
    <cellStyle name="Eingabe 2 13" xfId="25141" hidden="1"/>
    <cellStyle name="Eingabe 2 13" xfId="25171" hidden="1"/>
    <cellStyle name="Eingabe 2 13" xfId="25204" hidden="1"/>
    <cellStyle name="Eingabe 2 13" xfId="25239" hidden="1"/>
    <cellStyle name="Eingabe 2 13" xfId="25286" hidden="1"/>
    <cellStyle name="Eingabe 2 13" xfId="25358" hidden="1"/>
    <cellStyle name="Eingabe 2 13" xfId="25388" hidden="1"/>
    <cellStyle name="Eingabe 2 13" xfId="25421" hidden="1"/>
    <cellStyle name="Eingabe 2 13" xfId="25456" hidden="1"/>
    <cellStyle name="Eingabe 2 13" xfId="25518" hidden="1"/>
    <cellStyle name="Eingabe 2 13" xfId="25650" hidden="1"/>
    <cellStyle name="Eingabe 2 13" xfId="25680" hidden="1"/>
    <cellStyle name="Eingabe 2 13" xfId="25713" hidden="1"/>
    <cellStyle name="Eingabe 2 13" xfId="25748" hidden="1"/>
    <cellStyle name="Eingabe 2 13" xfId="25591" hidden="1"/>
    <cellStyle name="Eingabe 2 13" xfId="25792" hidden="1"/>
    <cellStyle name="Eingabe 2 13" xfId="25822" hidden="1"/>
    <cellStyle name="Eingabe 2 13" xfId="25855" hidden="1"/>
    <cellStyle name="Eingabe 2 13" xfId="25890" hidden="1"/>
    <cellStyle name="Eingabe 2 13" xfId="25939" hidden="1"/>
    <cellStyle name="Eingabe 2 13" xfId="26085" hidden="1"/>
    <cellStyle name="Eingabe 2 13" xfId="26115" hidden="1"/>
    <cellStyle name="Eingabe 2 13" xfId="26148" hidden="1"/>
    <cellStyle name="Eingabe 2 13" xfId="26183" hidden="1"/>
    <cellStyle name="Eingabe 2 13" xfId="26275" hidden="1"/>
    <cellStyle name="Eingabe 2 13" xfId="26449" hidden="1"/>
    <cellStyle name="Eingabe 2 13" xfId="26479" hidden="1"/>
    <cellStyle name="Eingabe 2 13" xfId="26512" hidden="1"/>
    <cellStyle name="Eingabe 2 13" xfId="26547" hidden="1"/>
    <cellStyle name="Eingabe 2 13" xfId="26367" hidden="1"/>
    <cellStyle name="Eingabe 2 13" xfId="26596" hidden="1"/>
    <cellStyle name="Eingabe 2 13" xfId="26626" hidden="1"/>
    <cellStyle name="Eingabe 2 13" xfId="26659" hidden="1"/>
    <cellStyle name="Eingabe 2 13" xfId="26694" hidden="1"/>
    <cellStyle name="Eingabe 2 13" xfId="26265" hidden="1"/>
    <cellStyle name="Eingabe 2 13" xfId="26737" hidden="1"/>
    <cellStyle name="Eingabe 2 13" xfId="26767" hidden="1"/>
    <cellStyle name="Eingabe 2 13" xfId="26800" hidden="1"/>
    <cellStyle name="Eingabe 2 13" xfId="26835" hidden="1"/>
    <cellStyle name="Eingabe 2 13" xfId="26882" hidden="1"/>
    <cellStyle name="Eingabe 2 13" xfId="26954" hidden="1"/>
    <cellStyle name="Eingabe 2 13" xfId="26984" hidden="1"/>
    <cellStyle name="Eingabe 2 13" xfId="27017" hidden="1"/>
    <cellStyle name="Eingabe 2 13" xfId="27052" hidden="1"/>
    <cellStyle name="Eingabe 2 13" xfId="27114" hidden="1"/>
    <cellStyle name="Eingabe 2 13" xfId="27246" hidden="1"/>
    <cellStyle name="Eingabe 2 13" xfId="27276" hidden="1"/>
    <cellStyle name="Eingabe 2 13" xfId="27309" hidden="1"/>
    <cellStyle name="Eingabe 2 13" xfId="27344" hidden="1"/>
    <cellStyle name="Eingabe 2 13" xfId="27187" hidden="1"/>
    <cellStyle name="Eingabe 2 13" xfId="27388" hidden="1"/>
    <cellStyle name="Eingabe 2 13" xfId="27418" hidden="1"/>
    <cellStyle name="Eingabe 2 13" xfId="27451" hidden="1"/>
    <cellStyle name="Eingabe 2 13" xfId="27486" hidden="1"/>
    <cellStyle name="Eingabe 2 13" xfId="26015" hidden="1"/>
    <cellStyle name="Eingabe 2 13" xfId="27528" hidden="1"/>
    <cellStyle name="Eingabe 2 13" xfId="27558" hidden="1"/>
    <cellStyle name="Eingabe 2 13" xfId="27591" hidden="1"/>
    <cellStyle name="Eingabe 2 13" xfId="27626" hidden="1"/>
    <cellStyle name="Eingabe 2 13" xfId="27717" hidden="1"/>
    <cellStyle name="Eingabe 2 13" xfId="27891" hidden="1"/>
    <cellStyle name="Eingabe 2 13" xfId="27921" hidden="1"/>
    <cellStyle name="Eingabe 2 13" xfId="27954" hidden="1"/>
    <cellStyle name="Eingabe 2 13" xfId="27989" hidden="1"/>
    <cellStyle name="Eingabe 2 13" xfId="27809" hidden="1"/>
    <cellStyle name="Eingabe 2 13" xfId="28038" hidden="1"/>
    <cellStyle name="Eingabe 2 13" xfId="28068" hidden="1"/>
    <cellStyle name="Eingabe 2 13" xfId="28101" hidden="1"/>
    <cellStyle name="Eingabe 2 13" xfId="28136" hidden="1"/>
    <cellStyle name="Eingabe 2 13" xfId="27707" hidden="1"/>
    <cellStyle name="Eingabe 2 13" xfId="28179" hidden="1"/>
    <cellStyle name="Eingabe 2 13" xfId="28209" hidden="1"/>
    <cellStyle name="Eingabe 2 13" xfId="28242" hidden="1"/>
    <cellStyle name="Eingabe 2 13" xfId="28277" hidden="1"/>
    <cellStyle name="Eingabe 2 13" xfId="28324" hidden="1"/>
    <cellStyle name="Eingabe 2 13" xfId="28396" hidden="1"/>
    <cellStyle name="Eingabe 2 13" xfId="28426" hidden="1"/>
    <cellStyle name="Eingabe 2 13" xfId="28459" hidden="1"/>
    <cellStyle name="Eingabe 2 13" xfId="28494" hidden="1"/>
    <cellStyle name="Eingabe 2 13" xfId="28556" hidden="1"/>
    <cellStyle name="Eingabe 2 13" xfId="28688" hidden="1"/>
    <cellStyle name="Eingabe 2 13" xfId="28718" hidden="1"/>
    <cellStyle name="Eingabe 2 13" xfId="28751" hidden="1"/>
    <cellStyle name="Eingabe 2 13" xfId="28786" hidden="1"/>
    <cellStyle name="Eingabe 2 13" xfId="28629" hidden="1"/>
    <cellStyle name="Eingabe 2 13" xfId="28830" hidden="1"/>
    <cellStyle name="Eingabe 2 13" xfId="28860" hidden="1"/>
    <cellStyle name="Eingabe 2 13" xfId="28893" hidden="1"/>
    <cellStyle name="Eingabe 2 13" xfId="28928" hidden="1"/>
    <cellStyle name="Eingabe 2 13" xfId="28976" hidden="1"/>
    <cellStyle name="Eingabe 2 13" xfId="29048" hidden="1"/>
    <cellStyle name="Eingabe 2 13" xfId="29078" hidden="1"/>
    <cellStyle name="Eingabe 2 13" xfId="29111" hidden="1"/>
    <cellStyle name="Eingabe 2 13" xfId="29146" hidden="1"/>
    <cellStyle name="Eingabe 2 13" xfId="29237" hidden="1"/>
    <cellStyle name="Eingabe 2 13" xfId="29411" hidden="1"/>
    <cellStyle name="Eingabe 2 13" xfId="29441" hidden="1"/>
    <cellStyle name="Eingabe 2 13" xfId="29474" hidden="1"/>
    <cellStyle name="Eingabe 2 13" xfId="29509" hidden="1"/>
    <cellStyle name="Eingabe 2 13" xfId="29329" hidden="1"/>
    <cellStyle name="Eingabe 2 13" xfId="29558" hidden="1"/>
    <cellStyle name="Eingabe 2 13" xfId="29588" hidden="1"/>
    <cellStyle name="Eingabe 2 13" xfId="29621" hidden="1"/>
    <cellStyle name="Eingabe 2 13" xfId="29656" hidden="1"/>
    <cellStyle name="Eingabe 2 13" xfId="29227" hidden="1"/>
    <cellStyle name="Eingabe 2 13" xfId="29699" hidden="1"/>
    <cellStyle name="Eingabe 2 13" xfId="29729" hidden="1"/>
    <cellStyle name="Eingabe 2 13" xfId="29762" hidden="1"/>
    <cellStyle name="Eingabe 2 13" xfId="29797" hidden="1"/>
    <cellStyle name="Eingabe 2 13" xfId="29844" hidden="1"/>
    <cellStyle name="Eingabe 2 13" xfId="29916" hidden="1"/>
    <cellStyle name="Eingabe 2 13" xfId="29946" hidden="1"/>
    <cellStyle name="Eingabe 2 13" xfId="29979" hidden="1"/>
    <cellStyle name="Eingabe 2 13" xfId="30014" hidden="1"/>
    <cellStyle name="Eingabe 2 13" xfId="30076" hidden="1"/>
    <cellStyle name="Eingabe 2 13" xfId="30208" hidden="1"/>
    <cellStyle name="Eingabe 2 13" xfId="30238" hidden="1"/>
    <cellStyle name="Eingabe 2 13" xfId="30271" hidden="1"/>
    <cellStyle name="Eingabe 2 13" xfId="30306" hidden="1"/>
    <cellStyle name="Eingabe 2 13" xfId="30149" hidden="1"/>
    <cellStyle name="Eingabe 2 13" xfId="30350" hidden="1"/>
    <cellStyle name="Eingabe 2 13" xfId="30380" hidden="1"/>
    <cellStyle name="Eingabe 2 13" xfId="30413" hidden="1"/>
    <cellStyle name="Eingabe 2 13" xfId="30448" hidden="1"/>
    <cellStyle name="Eingabe 2 13" xfId="30495" hidden="1"/>
    <cellStyle name="Eingabe 2 13" xfId="30567" hidden="1"/>
    <cellStyle name="Eingabe 2 13" xfId="30597" hidden="1"/>
    <cellStyle name="Eingabe 2 13" xfId="30630" hidden="1"/>
    <cellStyle name="Eingabe 2 13" xfId="30665" hidden="1"/>
    <cellStyle name="Eingabe 2 13" xfId="30745" hidden="1"/>
    <cellStyle name="Eingabe 2 13" xfId="30958" hidden="1"/>
    <cellStyle name="Eingabe 2 13" xfId="30988" hidden="1"/>
    <cellStyle name="Eingabe 2 13" xfId="31021" hidden="1"/>
    <cellStyle name="Eingabe 2 13" xfId="31056" hidden="1"/>
    <cellStyle name="Eingabe 2 13" xfId="31135" hidden="1"/>
    <cellStyle name="Eingabe 2 13" xfId="31267" hidden="1"/>
    <cellStyle name="Eingabe 2 13" xfId="31297" hidden="1"/>
    <cellStyle name="Eingabe 2 13" xfId="31330" hidden="1"/>
    <cellStyle name="Eingabe 2 13" xfId="31365" hidden="1"/>
    <cellStyle name="Eingabe 2 13" xfId="31208" hidden="1"/>
    <cellStyle name="Eingabe 2 13" xfId="31411" hidden="1"/>
    <cellStyle name="Eingabe 2 13" xfId="31441" hidden="1"/>
    <cellStyle name="Eingabe 2 13" xfId="31474" hidden="1"/>
    <cellStyle name="Eingabe 2 13" xfId="31509" hidden="1"/>
    <cellStyle name="Eingabe 2 13" xfId="30856" hidden="1"/>
    <cellStyle name="Eingabe 2 13" xfId="31568" hidden="1"/>
    <cellStyle name="Eingabe 2 13" xfId="31598" hidden="1"/>
    <cellStyle name="Eingabe 2 13" xfId="31631" hidden="1"/>
    <cellStyle name="Eingabe 2 13" xfId="31666" hidden="1"/>
    <cellStyle name="Eingabe 2 13" xfId="31763" hidden="1"/>
    <cellStyle name="Eingabe 2 13" xfId="31938" hidden="1"/>
    <cellStyle name="Eingabe 2 13" xfId="31968" hidden="1"/>
    <cellStyle name="Eingabe 2 13" xfId="32001" hidden="1"/>
    <cellStyle name="Eingabe 2 13" xfId="32036" hidden="1"/>
    <cellStyle name="Eingabe 2 13" xfId="31855" hidden="1"/>
    <cellStyle name="Eingabe 2 13" xfId="32087" hidden="1"/>
    <cellStyle name="Eingabe 2 13" xfId="32117" hidden="1"/>
    <cellStyle name="Eingabe 2 13" xfId="32150" hidden="1"/>
    <cellStyle name="Eingabe 2 13" xfId="32185" hidden="1"/>
    <cellStyle name="Eingabe 2 13" xfId="31753" hidden="1"/>
    <cellStyle name="Eingabe 2 13" xfId="32230" hidden="1"/>
    <cellStyle name="Eingabe 2 13" xfId="32260" hidden="1"/>
    <cellStyle name="Eingabe 2 13" xfId="32293" hidden="1"/>
    <cellStyle name="Eingabe 2 13" xfId="32328" hidden="1"/>
    <cellStyle name="Eingabe 2 13" xfId="32377" hidden="1"/>
    <cellStyle name="Eingabe 2 13" xfId="32449" hidden="1"/>
    <cellStyle name="Eingabe 2 13" xfId="32479" hidden="1"/>
    <cellStyle name="Eingabe 2 13" xfId="32512" hidden="1"/>
    <cellStyle name="Eingabe 2 13" xfId="32547" hidden="1"/>
    <cellStyle name="Eingabe 2 13" xfId="32609" hidden="1"/>
    <cellStyle name="Eingabe 2 13" xfId="32741" hidden="1"/>
    <cellStyle name="Eingabe 2 13" xfId="32771" hidden="1"/>
    <cellStyle name="Eingabe 2 13" xfId="32804" hidden="1"/>
    <cellStyle name="Eingabe 2 13" xfId="32839" hidden="1"/>
    <cellStyle name="Eingabe 2 13" xfId="32682" hidden="1"/>
    <cellStyle name="Eingabe 2 13" xfId="32883" hidden="1"/>
    <cellStyle name="Eingabe 2 13" xfId="32913" hidden="1"/>
    <cellStyle name="Eingabe 2 13" xfId="32946" hidden="1"/>
    <cellStyle name="Eingabe 2 13" xfId="32981" hidden="1"/>
    <cellStyle name="Eingabe 2 13" xfId="30736" hidden="1"/>
    <cellStyle name="Eingabe 2 13" xfId="33023" hidden="1"/>
    <cellStyle name="Eingabe 2 13" xfId="33053" hidden="1"/>
    <cellStyle name="Eingabe 2 13" xfId="33086" hidden="1"/>
    <cellStyle name="Eingabe 2 13" xfId="33121" hidden="1"/>
    <cellStyle name="Eingabe 2 13" xfId="33215" hidden="1"/>
    <cellStyle name="Eingabe 2 13" xfId="33389" hidden="1"/>
    <cellStyle name="Eingabe 2 13" xfId="33419" hidden="1"/>
    <cellStyle name="Eingabe 2 13" xfId="33452" hidden="1"/>
    <cellStyle name="Eingabe 2 13" xfId="33487" hidden="1"/>
    <cellStyle name="Eingabe 2 13" xfId="33307" hidden="1"/>
    <cellStyle name="Eingabe 2 13" xfId="33538" hidden="1"/>
    <cellStyle name="Eingabe 2 13" xfId="33568" hidden="1"/>
    <cellStyle name="Eingabe 2 13" xfId="33601" hidden="1"/>
    <cellStyle name="Eingabe 2 13" xfId="33636" hidden="1"/>
    <cellStyle name="Eingabe 2 13" xfId="33205" hidden="1"/>
    <cellStyle name="Eingabe 2 13" xfId="33681" hidden="1"/>
    <cellStyle name="Eingabe 2 13" xfId="33711" hidden="1"/>
    <cellStyle name="Eingabe 2 13" xfId="33744" hidden="1"/>
    <cellStyle name="Eingabe 2 13" xfId="33779" hidden="1"/>
    <cellStyle name="Eingabe 2 13" xfId="33827" hidden="1"/>
    <cellStyle name="Eingabe 2 13" xfId="33899" hidden="1"/>
    <cellStyle name="Eingabe 2 13" xfId="33929" hidden="1"/>
    <cellStyle name="Eingabe 2 13" xfId="33962" hidden="1"/>
    <cellStyle name="Eingabe 2 13" xfId="33997" hidden="1"/>
    <cellStyle name="Eingabe 2 13" xfId="34059" hidden="1"/>
    <cellStyle name="Eingabe 2 13" xfId="34191" hidden="1"/>
    <cellStyle name="Eingabe 2 13" xfId="34221" hidden="1"/>
    <cellStyle name="Eingabe 2 13" xfId="34254" hidden="1"/>
    <cellStyle name="Eingabe 2 13" xfId="34289" hidden="1"/>
    <cellStyle name="Eingabe 2 13" xfId="34132" hidden="1"/>
    <cellStyle name="Eingabe 2 13" xfId="34333" hidden="1"/>
    <cellStyle name="Eingabe 2 13" xfId="34363" hidden="1"/>
    <cellStyle name="Eingabe 2 13" xfId="34396" hidden="1"/>
    <cellStyle name="Eingabe 2 13" xfId="34431" hidden="1"/>
    <cellStyle name="Eingabe 2 13" xfId="30836" hidden="1"/>
    <cellStyle name="Eingabe 2 13" xfId="34473" hidden="1"/>
    <cellStyle name="Eingabe 2 13" xfId="34503" hidden="1"/>
    <cellStyle name="Eingabe 2 13" xfId="34536" hidden="1"/>
    <cellStyle name="Eingabe 2 13" xfId="34571" hidden="1"/>
    <cellStyle name="Eingabe 2 13" xfId="34662" hidden="1"/>
    <cellStyle name="Eingabe 2 13" xfId="34836" hidden="1"/>
    <cellStyle name="Eingabe 2 13" xfId="34866" hidden="1"/>
    <cellStyle name="Eingabe 2 13" xfId="34899" hidden="1"/>
    <cellStyle name="Eingabe 2 13" xfId="34934" hidden="1"/>
    <cellStyle name="Eingabe 2 13" xfId="34754" hidden="1"/>
    <cellStyle name="Eingabe 2 13" xfId="34983" hidden="1"/>
    <cellStyle name="Eingabe 2 13" xfId="35013" hidden="1"/>
    <cellStyle name="Eingabe 2 13" xfId="35046" hidden="1"/>
    <cellStyle name="Eingabe 2 13" xfId="35081" hidden="1"/>
    <cellStyle name="Eingabe 2 13" xfId="34652" hidden="1"/>
    <cellStyle name="Eingabe 2 13" xfId="35124" hidden="1"/>
    <cellStyle name="Eingabe 2 13" xfId="35154" hidden="1"/>
    <cellStyle name="Eingabe 2 13" xfId="35187" hidden="1"/>
    <cellStyle name="Eingabe 2 13" xfId="35222" hidden="1"/>
    <cellStyle name="Eingabe 2 13" xfId="35269" hidden="1"/>
    <cellStyle name="Eingabe 2 13" xfId="35341" hidden="1"/>
    <cellStyle name="Eingabe 2 13" xfId="35371" hidden="1"/>
    <cellStyle name="Eingabe 2 13" xfId="35404" hidden="1"/>
    <cellStyle name="Eingabe 2 13" xfId="35439" hidden="1"/>
    <cellStyle name="Eingabe 2 13" xfId="35501" hidden="1"/>
    <cellStyle name="Eingabe 2 13" xfId="35633" hidden="1"/>
    <cellStyle name="Eingabe 2 13" xfId="35663" hidden="1"/>
    <cellStyle name="Eingabe 2 13" xfId="35696" hidden="1"/>
    <cellStyle name="Eingabe 2 13" xfId="35731" hidden="1"/>
    <cellStyle name="Eingabe 2 13" xfId="35574" hidden="1"/>
    <cellStyle name="Eingabe 2 13" xfId="35775" hidden="1"/>
    <cellStyle name="Eingabe 2 13" xfId="35805" hidden="1"/>
    <cellStyle name="Eingabe 2 13" xfId="35838" hidden="1"/>
    <cellStyle name="Eingabe 2 13" xfId="35873" hidden="1"/>
    <cellStyle name="Eingabe 2 13" xfId="35922" hidden="1"/>
    <cellStyle name="Eingabe 2 13" xfId="36068" hidden="1"/>
    <cellStyle name="Eingabe 2 13" xfId="36098" hidden="1"/>
    <cellStyle name="Eingabe 2 13" xfId="36131" hidden="1"/>
    <cellStyle name="Eingabe 2 13" xfId="36166" hidden="1"/>
    <cellStyle name="Eingabe 2 13" xfId="36258" hidden="1"/>
    <cellStyle name="Eingabe 2 13" xfId="36432" hidden="1"/>
    <cellStyle name="Eingabe 2 13" xfId="36462" hidden="1"/>
    <cellStyle name="Eingabe 2 13" xfId="36495" hidden="1"/>
    <cellStyle name="Eingabe 2 13" xfId="36530" hidden="1"/>
    <cellStyle name="Eingabe 2 13" xfId="36350" hidden="1"/>
    <cellStyle name="Eingabe 2 13" xfId="36579" hidden="1"/>
    <cellStyle name="Eingabe 2 13" xfId="36609" hidden="1"/>
    <cellStyle name="Eingabe 2 13" xfId="36642" hidden="1"/>
    <cellStyle name="Eingabe 2 13" xfId="36677" hidden="1"/>
    <cellStyle name="Eingabe 2 13" xfId="36248" hidden="1"/>
    <cellStyle name="Eingabe 2 13" xfId="36720" hidden="1"/>
    <cellStyle name="Eingabe 2 13" xfId="36750" hidden="1"/>
    <cellStyle name="Eingabe 2 13" xfId="36783" hidden="1"/>
    <cellStyle name="Eingabe 2 13" xfId="36818" hidden="1"/>
    <cellStyle name="Eingabe 2 13" xfId="36865" hidden="1"/>
    <cellStyle name="Eingabe 2 13" xfId="36937" hidden="1"/>
    <cellStyle name="Eingabe 2 13" xfId="36967" hidden="1"/>
    <cellStyle name="Eingabe 2 13" xfId="37000" hidden="1"/>
    <cellStyle name="Eingabe 2 13" xfId="37035" hidden="1"/>
    <cellStyle name="Eingabe 2 13" xfId="37097" hidden="1"/>
    <cellStyle name="Eingabe 2 13" xfId="37229" hidden="1"/>
    <cellStyle name="Eingabe 2 13" xfId="37259" hidden="1"/>
    <cellStyle name="Eingabe 2 13" xfId="37292" hidden="1"/>
    <cellStyle name="Eingabe 2 13" xfId="37327" hidden="1"/>
    <cellStyle name="Eingabe 2 13" xfId="37170" hidden="1"/>
    <cellStyle name="Eingabe 2 13" xfId="37371" hidden="1"/>
    <cellStyle name="Eingabe 2 13" xfId="37401" hidden="1"/>
    <cellStyle name="Eingabe 2 13" xfId="37434" hidden="1"/>
    <cellStyle name="Eingabe 2 13" xfId="37469" hidden="1"/>
    <cellStyle name="Eingabe 2 13" xfId="35998" hidden="1"/>
    <cellStyle name="Eingabe 2 13" xfId="37511" hidden="1"/>
    <cellStyle name="Eingabe 2 13" xfId="37541" hidden="1"/>
    <cellStyle name="Eingabe 2 13" xfId="37574" hidden="1"/>
    <cellStyle name="Eingabe 2 13" xfId="37609" hidden="1"/>
    <cellStyle name="Eingabe 2 13" xfId="37700" hidden="1"/>
    <cellStyle name="Eingabe 2 13" xfId="37874" hidden="1"/>
    <cellStyle name="Eingabe 2 13" xfId="37904" hidden="1"/>
    <cellStyle name="Eingabe 2 13" xfId="37937" hidden="1"/>
    <cellStyle name="Eingabe 2 13" xfId="37972" hidden="1"/>
    <cellStyle name="Eingabe 2 13" xfId="37792" hidden="1"/>
    <cellStyle name="Eingabe 2 13" xfId="38021" hidden="1"/>
    <cellStyle name="Eingabe 2 13" xfId="38051" hidden="1"/>
    <cellStyle name="Eingabe 2 13" xfId="38084" hidden="1"/>
    <cellStyle name="Eingabe 2 13" xfId="38119" hidden="1"/>
    <cellStyle name="Eingabe 2 13" xfId="37690" hidden="1"/>
    <cellStyle name="Eingabe 2 13" xfId="38162" hidden="1"/>
    <cellStyle name="Eingabe 2 13" xfId="38192" hidden="1"/>
    <cellStyle name="Eingabe 2 13" xfId="38225" hidden="1"/>
    <cellStyle name="Eingabe 2 13" xfId="38260" hidden="1"/>
    <cellStyle name="Eingabe 2 13" xfId="38307" hidden="1"/>
    <cellStyle name="Eingabe 2 13" xfId="38379" hidden="1"/>
    <cellStyle name="Eingabe 2 13" xfId="38409" hidden="1"/>
    <cellStyle name="Eingabe 2 13" xfId="38442" hidden="1"/>
    <cellStyle name="Eingabe 2 13" xfId="38477" hidden="1"/>
    <cellStyle name="Eingabe 2 13" xfId="38539" hidden="1"/>
    <cellStyle name="Eingabe 2 13" xfId="38671" hidden="1"/>
    <cellStyle name="Eingabe 2 13" xfId="38701" hidden="1"/>
    <cellStyle name="Eingabe 2 13" xfId="38734" hidden="1"/>
    <cellStyle name="Eingabe 2 13" xfId="38769" hidden="1"/>
    <cellStyle name="Eingabe 2 13" xfId="38612" hidden="1"/>
    <cellStyle name="Eingabe 2 13" xfId="38813" hidden="1"/>
    <cellStyle name="Eingabe 2 13" xfId="38843" hidden="1"/>
    <cellStyle name="Eingabe 2 13" xfId="38876" hidden="1"/>
    <cellStyle name="Eingabe 2 13" xfId="38911" hidden="1"/>
    <cellStyle name="Eingabe 2 13" xfId="38965" hidden="1"/>
    <cellStyle name="Eingabe 2 13" xfId="39051" hidden="1"/>
    <cellStyle name="Eingabe 2 13" xfId="39081" hidden="1"/>
    <cellStyle name="Eingabe 2 13" xfId="39114" hidden="1"/>
    <cellStyle name="Eingabe 2 13" xfId="39149" hidden="1"/>
    <cellStyle name="Eingabe 2 13" xfId="39240" hidden="1"/>
    <cellStyle name="Eingabe 2 13" xfId="39414" hidden="1"/>
    <cellStyle name="Eingabe 2 13" xfId="39444" hidden="1"/>
    <cellStyle name="Eingabe 2 13" xfId="39477" hidden="1"/>
    <cellStyle name="Eingabe 2 13" xfId="39512" hidden="1"/>
    <cellStyle name="Eingabe 2 13" xfId="39332" hidden="1"/>
    <cellStyle name="Eingabe 2 13" xfId="39561" hidden="1"/>
    <cellStyle name="Eingabe 2 13" xfId="39591" hidden="1"/>
    <cellStyle name="Eingabe 2 13" xfId="39624" hidden="1"/>
    <cellStyle name="Eingabe 2 13" xfId="39659" hidden="1"/>
    <cellStyle name="Eingabe 2 13" xfId="39230" hidden="1"/>
    <cellStyle name="Eingabe 2 13" xfId="39702" hidden="1"/>
    <cellStyle name="Eingabe 2 13" xfId="39732" hidden="1"/>
    <cellStyle name="Eingabe 2 13" xfId="39765" hidden="1"/>
    <cellStyle name="Eingabe 2 13" xfId="39800" hidden="1"/>
    <cellStyle name="Eingabe 2 13" xfId="39847" hidden="1"/>
    <cellStyle name="Eingabe 2 13" xfId="39919" hidden="1"/>
    <cellStyle name="Eingabe 2 13" xfId="39949" hidden="1"/>
    <cellStyle name="Eingabe 2 13" xfId="39982" hidden="1"/>
    <cellStyle name="Eingabe 2 13" xfId="40017" hidden="1"/>
    <cellStyle name="Eingabe 2 13" xfId="40079" hidden="1"/>
    <cellStyle name="Eingabe 2 13" xfId="40211" hidden="1"/>
    <cellStyle name="Eingabe 2 13" xfId="40241" hidden="1"/>
    <cellStyle name="Eingabe 2 13" xfId="40274" hidden="1"/>
    <cellStyle name="Eingabe 2 13" xfId="40309" hidden="1"/>
    <cellStyle name="Eingabe 2 13" xfId="40152" hidden="1"/>
    <cellStyle name="Eingabe 2 13" xfId="40353" hidden="1"/>
    <cellStyle name="Eingabe 2 13" xfId="40383" hidden="1"/>
    <cellStyle name="Eingabe 2 13" xfId="40416" hidden="1"/>
    <cellStyle name="Eingabe 2 13" xfId="40451" hidden="1"/>
    <cellStyle name="Eingabe 2 13" xfId="40498" hidden="1"/>
    <cellStyle name="Eingabe 2 13" xfId="40570" hidden="1"/>
    <cellStyle name="Eingabe 2 13" xfId="40600" hidden="1"/>
    <cellStyle name="Eingabe 2 13" xfId="40633" hidden="1"/>
    <cellStyle name="Eingabe 2 13" xfId="40668" hidden="1"/>
    <cellStyle name="Eingabe 2 13" xfId="40748" hidden="1"/>
    <cellStyle name="Eingabe 2 13" xfId="40961" hidden="1"/>
    <cellStyle name="Eingabe 2 13" xfId="40991" hidden="1"/>
    <cellStyle name="Eingabe 2 13" xfId="41024" hidden="1"/>
    <cellStyle name="Eingabe 2 13" xfId="41059" hidden="1"/>
    <cellStyle name="Eingabe 2 13" xfId="41138" hidden="1"/>
    <cellStyle name="Eingabe 2 13" xfId="41270" hidden="1"/>
    <cellStyle name="Eingabe 2 13" xfId="41300" hidden="1"/>
    <cellStyle name="Eingabe 2 13" xfId="41333" hidden="1"/>
    <cellStyle name="Eingabe 2 13" xfId="41368" hidden="1"/>
    <cellStyle name="Eingabe 2 13" xfId="41211" hidden="1"/>
    <cellStyle name="Eingabe 2 13" xfId="41414" hidden="1"/>
    <cellStyle name="Eingabe 2 13" xfId="41444" hidden="1"/>
    <cellStyle name="Eingabe 2 13" xfId="41477" hidden="1"/>
    <cellStyle name="Eingabe 2 13" xfId="41512" hidden="1"/>
    <cellStyle name="Eingabe 2 13" xfId="40859" hidden="1"/>
    <cellStyle name="Eingabe 2 13" xfId="41571" hidden="1"/>
    <cellStyle name="Eingabe 2 13" xfId="41601" hidden="1"/>
    <cellStyle name="Eingabe 2 13" xfId="41634" hidden="1"/>
    <cellStyle name="Eingabe 2 13" xfId="41669" hidden="1"/>
    <cellStyle name="Eingabe 2 13" xfId="41766" hidden="1"/>
    <cellStyle name="Eingabe 2 13" xfId="41941" hidden="1"/>
    <cellStyle name="Eingabe 2 13" xfId="41971" hidden="1"/>
    <cellStyle name="Eingabe 2 13" xfId="42004" hidden="1"/>
    <cellStyle name="Eingabe 2 13" xfId="42039" hidden="1"/>
    <cellStyle name="Eingabe 2 13" xfId="41858" hidden="1"/>
    <cellStyle name="Eingabe 2 13" xfId="42090" hidden="1"/>
    <cellStyle name="Eingabe 2 13" xfId="42120" hidden="1"/>
    <cellStyle name="Eingabe 2 13" xfId="42153" hidden="1"/>
    <cellStyle name="Eingabe 2 13" xfId="42188" hidden="1"/>
    <cellStyle name="Eingabe 2 13" xfId="41756" hidden="1"/>
    <cellStyle name="Eingabe 2 13" xfId="42233" hidden="1"/>
    <cellStyle name="Eingabe 2 13" xfId="42263" hidden="1"/>
    <cellStyle name="Eingabe 2 13" xfId="42296" hidden="1"/>
    <cellStyle name="Eingabe 2 13" xfId="42331" hidden="1"/>
    <cellStyle name="Eingabe 2 13" xfId="42380" hidden="1"/>
    <cellStyle name="Eingabe 2 13" xfId="42452" hidden="1"/>
    <cellStyle name="Eingabe 2 13" xfId="42482" hidden="1"/>
    <cellStyle name="Eingabe 2 13" xfId="42515" hidden="1"/>
    <cellStyle name="Eingabe 2 13" xfId="42550" hidden="1"/>
    <cellStyle name="Eingabe 2 13" xfId="42612" hidden="1"/>
    <cellStyle name="Eingabe 2 13" xfId="42744" hidden="1"/>
    <cellStyle name="Eingabe 2 13" xfId="42774" hidden="1"/>
    <cellStyle name="Eingabe 2 13" xfId="42807" hidden="1"/>
    <cellStyle name="Eingabe 2 13" xfId="42842" hidden="1"/>
    <cellStyle name="Eingabe 2 13" xfId="42685" hidden="1"/>
    <cellStyle name="Eingabe 2 13" xfId="42886" hidden="1"/>
    <cellStyle name="Eingabe 2 13" xfId="42916" hidden="1"/>
    <cellStyle name="Eingabe 2 13" xfId="42949" hidden="1"/>
    <cellStyle name="Eingabe 2 13" xfId="42984" hidden="1"/>
    <cellStyle name="Eingabe 2 13" xfId="40739" hidden="1"/>
    <cellStyle name="Eingabe 2 13" xfId="43026" hidden="1"/>
    <cellStyle name="Eingabe 2 13" xfId="43056" hidden="1"/>
    <cellStyle name="Eingabe 2 13" xfId="43089" hidden="1"/>
    <cellStyle name="Eingabe 2 13" xfId="43124" hidden="1"/>
    <cellStyle name="Eingabe 2 13" xfId="43218" hidden="1"/>
    <cellStyle name="Eingabe 2 13" xfId="43392" hidden="1"/>
    <cellStyle name="Eingabe 2 13" xfId="43422" hidden="1"/>
    <cellStyle name="Eingabe 2 13" xfId="43455" hidden="1"/>
    <cellStyle name="Eingabe 2 13" xfId="43490" hidden="1"/>
    <cellStyle name="Eingabe 2 13" xfId="43310" hidden="1"/>
    <cellStyle name="Eingabe 2 13" xfId="43541" hidden="1"/>
    <cellStyle name="Eingabe 2 13" xfId="43571" hidden="1"/>
    <cellStyle name="Eingabe 2 13" xfId="43604" hidden="1"/>
    <cellStyle name="Eingabe 2 13" xfId="43639" hidden="1"/>
    <cellStyle name="Eingabe 2 13" xfId="43208" hidden="1"/>
    <cellStyle name="Eingabe 2 13" xfId="43684" hidden="1"/>
    <cellStyle name="Eingabe 2 13" xfId="43714" hidden="1"/>
    <cellStyle name="Eingabe 2 13" xfId="43747" hidden="1"/>
    <cellStyle name="Eingabe 2 13" xfId="43782" hidden="1"/>
    <cellStyle name="Eingabe 2 13" xfId="43830" hidden="1"/>
    <cellStyle name="Eingabe 2 13" xfId="43902" hidden="1"/>
    <cellStyle name="Eingabe 2 13" xfId="43932" hidden="1"/>
    <cellStyle name="Eingabe 2 13" xfId="43965" hidden="1"/>
    <cellStyle name="Eingabe 2 13" xfId="44000" hidden="1"/>
    <cellStyle name="Eingabe 2 13" xfId="44062" hidden="1"/>
    <cellStyle name="Eingabe 2 13" xfId="44194" hidden="1"/>
    <cellStyle name="Eingabe 2 13" xfId="44224" hidden="1"/>
    <cellStyle name="Eingabe 2 13" xfId="44257" hidden="1"/>
    <cellStyle name="Eingabe 2 13" xfId="44292" hidden="1"/>
    <cellStyle name="Eingabe 2 13" xfId="44135" hidden="1"/>
    <cellStyle name="Eingabe 2 13" xfId="44336" hidden="1"/>
    <cellStyle name="Eingabe 2 13" xfId="44366" hidden="1"/>
    <cellStyle name="Eingabe 2 13" xfId="44399" hidden="1"/>
    <cellStyle name="Eingabe 2 13" xfId="44434" hidden="1"/>
    <cellStyle name="Eingabe 2 13" xfId="40839" hidden="1"/>
    <cellStyle name="Eingabe 2 13" xfId="44476" hidden="1"/>
    <cellStyle name="Eingabe 2 13" xfId="44506" hidden="1"/>
    <cellStyle name="Eingabe 2 13" xfId="44539" hidden="1"/>
    <cellStyle name="Eingabe 2 13" xfId="44574" hidden="1"/>
    <cellStyle name="Eingabe 2 13" xfId="44665" hidden="1"/>
    <cellStyle name="Eingabe 2 13" xfId="44839" hidden="1"/>
    <cellStyle name="Eingabe 2 13" xfId="44869" hidden="1"/>
    <cellStyle name="Eingabe 2 13" xfId="44902" hidden="1"/>
    <cellStyle name="Eingabe 2 13" xfId="44937" hidden="1"/>
    <cellStyle name="Eingabe 2 13" xfId="44757" hidden="1"/>
    <cellStyle name="Eingabe 2 13" xfId="44986" hidden="1"/>
    <cellStyle name="Eingabe 2 13" xfId="45016" hidden="1"/>
    <cellStyle name="Eingabe 2 13" xfId="45049" hidden="1"/>
    <cellStyle name="Eingabe 2 13" xfId="45084" hidden="1"/>
    <cellStyle name="Eingabe 2 13" xfId="44655" hidden="1"/>
    <cellStyle name="Eingabe 2 13" xfId="45127" hidden="1"/>
    <cellStyle name="Eingabe 2 13" xfId="45157" hidden="1"/>
    <cellStyle name="Eingabe 2 13" xfId="45190" hidden="1"/>
    <cellStyle name="Eingabe 2 13" xfId="45225" hidden="1"/>
    <cellStyle name="Eingabe 2 13" xfId="45272" hidden="1"/>
    <cellStyle name="Eingabe 2 13" xfId="45344" hidden="1"/>
    <cellStyle name="Eingabe 2 13" xfId="45374" hidden="1"/>
    <cellStyle name="Eingabe 2 13" xfId="45407" hidden="1"/>
    <cellStyle name="Eingabe 2 13" xfId="45442" hidden="1"/>
    <cellStyle name="Eingabe 2 13" xfId="45504" hidden="1"/>
    <cellStyle name="Eingabe 2 13" xfId="45636" hidden="1"/>
    <cellStyle name="Eingabe 2 13" xfId="45666" hidden="1"/>
    <cellStyle name="Eingabe 2 13" xfId="45699" hidden="1"/>
    <cellStyle name="Eingabe 2 13" xfId="45734" hidden="1"/>
    <cellStyle name="Eingabe 2 13" xfId="45577" hidden="1"/>
    <cellStyle name="Eingabe 2 13" xfId="45778" hidden="1"/>
    <cellStyle name="Eingabe 2 13" xfId="45808" hidden="1"/>
    <cellStyle name="Eingabe 2 13" xfId="45841" hidden="1"/>
    <cellStyle name="Eingabe 2 13" xfId="45876" hidden="1"/>
    <cellStyle name="Eingabe 2 13" xfId="45925" hidden="1"/>
    <cellStyle name="Eingabe 2 13" xfId="46071" hidden="1"/>
    <cellStyle name="Eingabe 2 13" xfId="46101" hidden="1"/>
    <cellStyle name="Eingabe 2 13" xfId="46134" hidden="1"/>
    <cellStyle name="Eingabe 2 13" xfId="46169" hidden="1"/>
    <cellStyle name="Eingabe 2 13" xfId="46261" hidden="1"/>
    <cellStyle name="Eingabe 2 13" xfId="46435" hidden="1"/>
    <cellStyle name="Eingabe 2 13" xfId="46465" hidden="1"/>
    <cellStyle name="Eingabe 2 13" xfId="46498" hidden="1"/>
    <cellStyle name="Eingabe 2 13" xfId="46533" hidden="1"/>
    <cellStyle name="Eingabe 2 13" xfId="46353" hidden="1"/>
    <cellStyle name="Eingabe 2 13" xfId="46582" hidden="1"/>
    <cellStyle name="Eingabe 2 13" xfId="46612" hidden="1"/>
    <cellStyle name="Eingabe 2 13" xfId="46645" hidden="1"/>
    <cellStyle name="Eingabe 2 13" xfId="46680" hidden="1"/>
    <cellStyle name="Eingabe 2 13" xfId="46251" hidden="1"/>
    <cellStyle name="Eingabe 2 13" xfId="46723" hidden="1"/>
    <cellStyle name="Eingabe 2 13" xfId="46753" hidden="1"/>
    <cellStyle name="Eingabe 2 13" xfId="46786" hidden="1"/>
    <cellStyle name="Eingabe 2 13" xfId="46821" hidden="1"/>
    <cellStyle name="Eingabe 2 13" xfId="46868" hidden="1"/>
    <cellStyle name="Eingabe 2 13" xfId="46940" hidden="1"/>
    <cellStyle name="Eingabe 2 13" xfId="46970" hidden="1"/>
    <cellStyle name="Eingabe 2 13" xfId="47003" hidden="1"/>
    <cellStyle name="Eingabe 2 13" xfId="47038" hidden="1"/>
    <cellStyle name="Eingabe 2 13" xfId="47100" hidden="1"/>
    <cellStyle name="Eingabe 2 13" xfId="47232" hidden="1"/>
    <cellStyle name="Eingabe 2 13" xfId="47262" hidden="1"/>
    <cellStyle name="Eingabe 2 13" xfId="47295" hidden="1"/>
    <cellStyle name="Eingabe 2 13" xfId="47330" hidden="1"/>
    <cellStyle name="Eingabe 2 13" xfId="47173" hidden="1"/>
    <cellStyle name="Eingabe 2 13" xfId="47374" hidden="1"/>
    <cellStyle name="Eingabe 2 13" xfId="47404" hidden="1"/>
    <cellStyle name="Eingabe 2 13" xfId="47437" hidden="1"/>
    <cellStyle name="Eingabe 2 13" xfId="47472" hidden="1"/>
    <cellStyle name="Eingabe 2 13" xfId="46001" hidden="1"/>
    <cellStyle name="Eingabe 2 13" xfId="47514" hidden="1"/>
    <cellStyle name="Eingabe 2 13" xfId="47544" hidden="1"/>
    <cellStyle name="Eingabe 2 13" xfId="47577" hidden="1"/>
    <cellStyle name="Eingabe 2 13" xfId="47612" hidden="1"/>
    <cellStyle name="Eingabe 2 13" xfId="47703" hidden="1"/>
    <cellStyle name="Eingabe 2 13" xfId="47877" hidden="1"/>
    <cellStyle name="Eingabe 2 13" xfId="47907" hidden="1"/>
    <cellStyle name="Eingabe 2 13" xfId="47940" hidden="1"/>
    <cellStyle name="Eingabe 2 13" xfId="47975" hidden="1"/>
    <cellStyle name="Eingabe 2 13" xfId="47795" hidden="1"/>
    <cellStyle name="Eingabe 2 13" xfId="48024" hidden="1"/>
    <cellStyle name="Eingabe 2 13" xfId="48054" hidden="1"/>
    <cellStyle name="Eingabe 2 13" xfId="48087" hidden="1"/>
    <cellStyle name="Eingabe 2 13" xfId="48122" hidden="1"/>
    <cellStyle name="Eingabe 2 13" xfId="47693" hidden="1"/>
    <cellStyle name="Eingabe 2 13" xfId="48165" hidden="1"/>
    <cellStyle name="Eingabe 2 13" xfId="48195" hidden="1"/>
    <cellStyle name="Eingabe 2 13" xfId="48228" hidden="1"/>
    <cellStyle name="Eingabe 2 13" xfId="48263" hidden="1"/>
    <cellStyle name="Eingabe 2 13" xfId="48310" hidden="1"/>
    <cellStyle name="Eingabe 2 13" xfId="48382" hidden="1"/>
    <cellStyle name="Eingabe 2 13" xfId="48412" hidden="1"/>
    <cellStyle name="Eingabe 2 13" xfId="48445" hidden="1"/>
    <cellStyle name="Eingabe 2 13" xfId="48480" hidden="1"/>
    <cellStyle name="Eingabe 2 13" xfId="48542" hidden="1"/>
    <cellStyle name="Eingabe 2 13" xfId="48674" hidden="1"/>
    <cellStyle name="Eingabe 2 13" xfId="48704" hidden="1"/>
    <cellStyle name="Eingabe 2 13" xfId="48737" hidden="1"/>
    <cellStyle name="Eingabe 2 13" xfId="48772" hidden="1"/>
    <cellStyle name="Eingabe 2 13" xfId="48615" hidden="1"/>
    <cellStyle name="Eingabe 2 13" xfId="48816" hidden="1"/>
    <cellStyle name="Eingabe 2 13" xfId="48846" hidden="1"/>
    <cellStyle name="Eingabe 2 13" xfId="48879" hidden="1"/>
    <cellStyle name="Eingabe 2 13" xfId="48914" hidden="1"/>
    <cellStyle name="Eingabe 2 13" xfId="48961" hidden="1"/>
    <cellStyle name="Eingabe 2 13" xfId="49033" hidden="1"/>
    <cellStyle name="Eingabe 2 13" xfId="49063" hidden="1"/>
    <cellStyle name="Eingabe 2 13" xfId="49096" hidden="1"/>
    <cellStyle name="Eingabe 2 13" xfId="49131" hidden="1"/>
    <cellStyle name="Eingabe 2 13" xfId="49222" hidden="1"/>
    <cellStyle name="Eingabe 2 13" xfId="49396" hidden="1"/>
    <cellStyle name="Eingabe 2 13" xfId="49426" hidden="1"/>
    <cellStyle name="Eingabe 2 13" xfId="49459" hidden="1"/>
    <cellStyle name="Eingabe 2 13" xfId="49494" hidden="1"/>
    <cellStyle name="Eingabe 2 13" xfId="49314" hidden="1"/>
    <cellStyle name="Eingabe 2 13" xfId="49543" hidden="1"/>
    <cellStyle name="Eingabe 2 13" xfId="49573" hidden="1"/>
    <cellStyle name="Eingabe 2 13" xfId="49606" hidden="1"/>
    <cellStyle name="Eingabe 2 13" xfId="49641" hidden="1"/>
    <cellStyle name="Eingabe 2 13" xfId="49212" hidden="1"/>
    <cellStyle name="Eingabe 2 13" xfId="49684" hidden="1"/>
    <cellStyle name="Eingabe 2 13" xfId="49714" hidden="1"/>
    <cellStyle name="Eingabe 2 13" xfId="49747" hidden="1"/>
    <cellStyle name="Eingabe 2 13" xfId="49782" hidden="1"/>
    <cellStyle name="Eingabe 2 13" xfId="49829" hidden="1"/>
    <cellStyle name="Eingabe 2 13" xfId="49901" hidden="1"/>
    <cellStyle name="Eingabe 2 13" xfId="49931" hidden="1"/>
    <cellStyle name="Eingabe 2 13" xfId="49964" hidden="1"/>
    <cellStyle name="Eingabe 2 13" xfId="49999" hidden="1"/>
    <cellStyle name="Eingabe 2 13" xfId="50061" hidden="1"/>
    <cellStyle name="Eingabe 2 13" xfId="50193" hidden="1"/>
    <cellStyle name="Eingabe 2 13" xfId="50223" hidden="1"/>
    <cellStyle name="Eingabe 2 13" xfId="50256" hidden="1"/>
    <cellStyle name="Eingabe 2 13" xfId="50291" hidden="1"/>
    <cellStyle name="Eingabe 2 13" xfId="50134" hidden="1"/>
    <cellStyle name="Eingabe 2 13" xfId="50335" hidden="1"/>
    <cellStyle name="Eingabe 2 13" xfId="50365" hidden="1"/>
    <cellStyle name="Eingabe 2 13" xfId="50398" hidden="1"/>
    <cellStyle name="Eingabe 2 13" xfId="50433" hidden="1"/>
    <cellStyle name="Eingabe 2 13" xfId="50480" hidden="1"/>
    <cellStyle name="Eingabe 2 13" xfId="50552" hidden="1"/>
    <cellStyle name="Eingabe 2 13" xfId="50582" hidden="1"/>
    <cellStyle name="Eingabe 2 13" xfId="50615" hidden="1"/>
    <cellStyle name="Eingabe 2 13" xfId="50650" hidden="1"/>
    <cellStyle name="Eingabe 2 13" xfId="50730" hidden="1"/>
    <cellStyle name="Eingabe 2 13" xfId="50943" hidden="1"/>
    <cellStyle name="Eingabe 2 13" xfId="50973" hidden="1"/>
    <cellStyle name="Eingabe 2 13" xfId="51006" hidden="1"/>
    <cellStyle name="Eingabe 2 13" xfId="51041" hidden="1"/>
    <cellStyle name="Eingabe 2 13" xfId="51120" hidden="1"/>
    <cellStyle name="Eingabe 2 13" xfId="51252" hidden="1"/>
    <cellStyle name="Eingabe 2 13" xfId="51282" hidden="1"/>
    <cellStyle name="Eingabe 2 13" xfId="51315" hidden="1"/>
    <cellStyle name="Eingabe 2 13" xfId="51350" hidden="1"/>
    <cellStyle name="Eingabe 2 13" xfId="51193" hidden="1"/>
    <cellStyle name="Eingabe 2 13" xfId="51396" hidden="1"/>
    <cellStyle name="Eingabe 2 13" xfId="51426" hidden="1"/>
    <cellStyle name="Eingabe 2 13" xfId="51459" hidden="1"/>
    <cellStyle name="Eingabe 2 13" xfId="51494" hidden="1"/>
    <cellStyle name="Eingabe 2 13" xfId="50841" hidden="1"/>
    <cellStyle name="Eingabe 2 13" xfId="51553" hidden="1"/>
    <cellStyle name="Eingabe 2 13" xfId="51583" hidden="1"/>
    <cellStyle name="Eingabe 2 13" xfId="51616" hidden="1"/>
    <cellStyle name="Eingabe 2 13" xfId="51651" hidden="1"/>
    <cellStyle name="Eingabe 2 13" xfId="51748" hidden="1"/>
    <cellStyle name="Eingabe 2 13" xfId="51923" hidden="1"/>
    <cellStyle name="Eingabe 2 13" xfId="51953" hidden="1"/>
    <cellStyle name="Eingabe 2 13" xfId="51986" hidden="1"/>
    <cellStyle name="Eingabe 2 13" xfId="52021" hidden="1"/>
    <cellStyle name="Eingabe 2 13" xfId="51840" hidden="1"/>
    <cellStyle name="Eingabe 2 13" xfId="52072" hidden="1"/>
    <cellStyle name="Eingabe 2 13" xfId="52102" hidden="1"/>
    <cellStyle name="Eingabe 2 13" xfId="52135" hidden="1"/>
    <cellStyle name="Eingabe 2 13" xfId="52170" hidden="1"/>
    <cellStyle name="Eingabe 2 13" xfId="51738" hidden="1"/>
    <cellStyle name="Eingabe 2 13" xfId="52215" hidden="1"/>
    <cellStyle name="Eingabe 2 13" xfId="52245" hidden="1"/>
    <cellStyle name="Eingabe 2 13" xfId="52278" hidden="1"/>
    <cellStyle name="Eingabe 2 13" xfId="52313" hidden="1"/>
    <cellStyle name="Eingabe 2 13" xfId="52362" hidden="1"/>
    <cellStyle name="Eingabe 2 13" xfId="52434" hidden="1"/>
    <cellStyle name="Eingabe 2 13" xfId="52464" hidden="1"/>
    <cellStyle name="Eingabe 2 13" xfId="52497" hidden="1"/>
    <cellStyle name="Eingabe 2 13" xfId="52532" hidden="1"/>
    <cellStyle name="Eingabe 2 13" xfId="52594" hidden="1"/>
    <cellStyle name="Eingabe 2 13" xfId="52726" hidden="1"/>
    <cellStyle name="Eingabe 2 13" xfId="52756" hidden="1"/>
    <cellStyle name="Eingabe 2 13" xfId="52789" hidden="1"/>
    <cellStyle name="Eingabe 2 13" xfId="52824" hidden="1"/>
    <cellStyle name="Eingabe 2 13" xfId="52667" hidden="1"/>
    <cellStyle name="Eingabe 2 13" xfId="52868" hidden="1"/>
    <cellStyle name="Eingabe 2 13" xfId="52898" hidden="1"/>
    <cellStyle name="Eingabe 2 13" xfId="52931" hidden="1"/>
    <cellStyle name="Eingabe 2 13" xfId="52966" hidden="1"/>
    <cellStyle name="Eingabe 2 13" xfId="50721" hidden="1"/>
    <cellStyle name="Eingabe 2 13" xfId="53008" hidden="1"/>
    <cellStyle name="Eingabe 2 13" xfId="53038" hidden="1"/>
    <cellStyle name="Eingabe 2 13" xfId="53071" hidden="1"/>
    <cellStyle name="Eingabe 2 13" xfId="53106" hidden="1"/>
    <cellStyle name="Eingabe 2 13" xfId="53200" hidden="1"/>
    <cellStyle name="Eingabe 2 13" xfId="53374" hidden="1"/>
    <cellStyle name="Eingabe 2 13" xfId="53404" hidden="1"/>
    <cellStyle name="Eingabe 2 13" xfId="53437" hidden="1"/>
    <cellStyle name="Eingabe 2 13" xfId="53472" hidden="1"/>
    <cellStyle name="Eingabe 2 13" xfId="53292" hidden="1"/>
    <cellStyle name="Eingabe 2 13" xfId="53523" hidden="1"/>
    <cellStyle name="Eingabe 2 13" xfId="53553" hidden="1"/>
    <cellStyle name="Eingabe 2 13" xfId="53586" hidden="1"/>
    <cellStyle name="Eingabe 2 13" xfId="53621" hidden="1"/>
    <cellStyle name="Eingabe 2 13" xfId="53190" hidden="1"/>
    <cellStyle name="Eingabe 2 13" xfId="53666" hidden="1"/>
    <cellStyle name="Eingabe 2 13" xfId="53696" hidden="1"/>
    <cellStyle name="Eingabe 2 13" xfId="53729" hidden="1"/>
    <cellStyle name="Eingabe 2 13" xfId="53764" hidden="1"/>
    <cellStyle name="Eingabe 2 13" xfId="53812" hidden="1"/>
    <cellStyle name="Eingabe 2 13" xfId="53884" hidden="1"/>
    <cellStyle name="Eingabe 2 13" xfId="53914" hidden="1"/>
    <cellStyle name="Eingabe 2 13" xfId="53947" hidden="1"/>
    <cellStyle name="Eingabe 2 13" xfId="53982" hidden="1"/>
    <cellStyle name="Eingabe 2 13" xfId="54044" hidden="1"/>
    <cellStyle name="Eingabe 2 13" xfId="54176" hidden="1"/>
    <cellStyle name="Eingabe 2 13" xfId="54206" hidden="1"/>
    <cellStyle name="Eingabe 2 13" xfId="54239" hidden="1"/>
    <cellStyle name="Eingabe 2 13" xfId="54274" hidden="1"/>
    <cellStyle name="Eingabe 2 13" xfId="54117" hidden="1"/>
    <cellStyle name="Eingabe 2 13" xfId="54318" hidden="1"/>
    <cellStyle name="Eingabe 2 13" xfId="54348" hidden="1"/>
    <cellStyle name="Eingabe 2 13" xfId="54381" hidden="1"/>
    <cellStyle name="Eingabe 2 13" xfId="54416" hidden="1"/>
    <cellStyle name="Eingabe 2 13" xfId="50821" hidden="1"/>
    <cellStyle name="Eingabe 2 13" xfId="54458" hidden="1"/>
    <cellStyle name="Eingabe 2 13" xfId="54488" hidden="1"/>
    <cellStyle name="Eingabe 2 13" xfId="54521" hidden="1"/>
    <cellStyle name="Eingabe 2 13" xfId="54556" hidden="1"/>
    <cellStyle name="Eingabe 2 13" xfId="54647" hidden="1"/>
    <cellStyle name="Eingabe 2 13" xfId="54821" hidden="1"/>
    <cellStyle name="Eingabe 2 13" xfId="54851" hidden="1"/>
    <cellStyle name="Eingabe 2 13" xfId="54884" hidden="1"/>
    <cellStyle name="Eingabe 2 13" xfId="54919" hidden="1"/>
    <cellStyle name="Eingabe 2 13" xfId="54739" hidden="1"/>
    <cellStyle name="Eingabe 2 13" xfId="54968" hidden="1"/>
    <cellStyle name="Eingabe 2 13" xfId="54998" hidden="1"/>
    <cellStyle name="Eingabe 2 13" xfId="55031" hidden="1"/>
    <cellStyle name="Eingabe 2 13" xfId="55066" hidden="1"/>
    <cellStyle name="Eingabe 2 13" xfId="54637" hidden="1"/>
    <cellStyle name="Eingabe 2 13" xfId="55109" hidden="1"/>
    <cellStyle name="Eingabe 2 13" xfId="55139" hidden="1"/>
    <cellStyle name="Eingabe 2 13" xfId="55172" hidden="1"/>
    <cellStyle name="Eingabe 2 13" xfId="55207" hidden="1"/>
    <cellStyle name="Eingabe 2 13" xfId="55254" hidden="1"/>
    <cellStyle name="Eingabe 2 13" xfId="55326" hidden="1"/>
    <cellStyle name="Eingabe 2 13" xfId="55356" hidden="1"/>
    <cellStyle name="Eingabe 2 13" xfId="55389" hidden="1"/>
    <cellStyle name="Eingabe 2 13" xfId="55424" hidden="1"/>
    <cellStyle name="Eingabe 2 13" xfId="55486" hidden="1"/>
    <cellStyle name="Eingabe 2 13" xfId="55618" hidden="1"/>
    <cellStyle name="Eingabe 2 13" xfId="55648" hidden="1"/>
    <cellStyle name="Eingabe 2 13" xfId="55681" hidden="1"/>
    <cellStyle name="Eingabe 2 13" xfId="55716" hidden="1"/>
    <cellStyle name="Eingabe 2 13" xfId="55559" hidden="1"/>
    <cellStyle name="Eingabe 2 13" xfId="55760" hidden="1"/>
    <cellStyle name="Eingabe 2 13" xfId="55790" hidden="1"/>
    <cellStyle name="Eingabe 2 13" xfId="55823" hidden="1"/>
    <cellStyle name="Eingabe 2 13" xfId="55858" hidden="1"/>
    <cellStyle name="Eingabe 2 13" xfId="55907" hidden="1"/>
    <cellStyle name="Eingabe 2 13" xfId="56053" hidden="1"/>
    <cellStyle name="Eingabe 2 13" xfId="56083" hidden="1"/>
    <cellStyle name="Eingabe 2 13" xfId="56116" hidden="1"/>
    <cellStyle name="Eingabe 2 13" xfId="56151" hidden="1"/>
    <cellStyle name="Eingabe 2 13" xfId="56243" hidden="1"/>
    <cellStyle name="Eingabe 2 13" xfId="56417" hidden="1"/>
    <cellStyle name="Eingabe 2 13" xfId="56447" hidden="1"/>
    <cellStyle name="Eingabe 2 13" xfId="56480" hidden="1"/>
    <cellStyle name="Eingabe 2 13" xfId="56515" hidden="1"/>
    <cellStyle name="Eingabe 2 13" xfId="56335" hidden="1"/>
    <cellStyle name="Eingabe 2 13" xfId="56564" hidden="1"/>
    <cellStyle name="Eingabe 2 13" xfId="56594" hidden="1"/>
    <cellStyle name="Eingabe 2 13" xfId="56627" hidden="1"/>
    <cellStyle name="Eingabe 2 13" xfId="56662" hidden="1"/>
    <cellStyle name="Eingabe 2 13" xfId="56233" hidden="1"/>
    <cellStyle name="Eingabe 2 13" xfId="56705" hidden="1"/>
    <cellStyle name="Eingabe 2 13" xfId="56735" hidden="1"/>
    <cellStyle name="Eingabe 2 13" xfId="56768" hidden="1"/>
    <cellStyle name="Eingabe 2 13" xfId="56803" hidden="1"/>
    <cellStyle name="Eingabe 2 13" xfId="56850" hidden="1"/>
    <cellStyle name="Eingabe 2 13" xfId="56922" hidden="1"/>
    <cellStyle name="Eingabe 2 13" xfId="56952" hidden="1"/>
    <cellStyle name="Eingabe 2 13" xfId="56985" hidden="1"/>
    <cellStyle name="Eingabe 2 13" xfId="57020" hidden="1"/>
    <cellStyle name="Eingabe 2 13" xfId="57082" hidden="1"/>
    <cellStyle name="Eingabe 2 13" xfId="57214" hidden="1"/>
    <cellStyle name="Eingabe 2 13" xfId="57244" hidden="1"/>
    <cellStyle name="Eingabe 2 13" xfId="57277" hidden="1"/>
    <cellStyle name="Eingabe 2 13" xfId="57312" hidden="1"/>
    <cellStyle name="Eingabe 2 13" xfId="57155" hidden="1"/>
    <cellStyle name="Eingabe 2 13" xfId="57356" hidden="1"/>
    <cellStyle name="Eingabe 2 13" xfId="57386" hidden="1"/>
    <cellStyle name="Eingabe 2 13" xfId="57419" hidden="1"/>
    <cellStyle name="Eingabe 2 13" xfId="57454" hidden="1"/>
    <cellStyle name="Eingabe 2 13" xfId="55983" hidden="1"/>
    <cellStyle name="Eingabe 2 13" xfId="57496" hidden="1"/>
    <cellStyle name="Eingabe 2 13" xfId="57526" hidden="1"/>
    <cellStyle name="Eingabe 2 13" xfId="57559" hidden="1"/>
    <cellStyle name="Eingabe 2 13" xfId="57594" hidden="1"/>
    <cellStyle name="Eingabe 2 13" xfId="57685" hidden="1"/>
    <cellStyle name="Eingabe 2 13" xfId="57859" hidden="1"/>
    <cellStyle name="Eingabe 2 13" xfId="57889" hidden="1"/>
    <cellStyle name="Eingabe 2 13" xfId="57922" hidden="1"/>
    <cellStyle name="Eingabe 2 13" xfId="57957" hidden="1"/>
    <cellStyle name="Eingabe 2 13" xfId="57777" hidden="1"/>
    <cellStyle name="Eingabe 2 13" xfId="58006" hidden="1"/>
    <cellStyle name="Eingabe 2 13" xfId="58036" hidden="1"/>
    <cellStyle name="Eingabe 2 13" xfId="58069" hidden="1"/>
    <cellStyle name="Eingabe 2 13" xfId="58104" hidden="1"/>
    <cellStyle name="Eingabe 2 13" xfId="57675" hidden="1"/>
    <cellStyle name="Eingabe 2 13" xfId="58147" hidden="1"/>
    <cellStyle name="Eingabe 2 13" xfId="58177" hidden="1"/>
    <cellStyle name="Eingabe 2 13" xfId="58210" hidden="1"/>
    <cellStyle name="Eingabe 2 13" xfId="58245" hidden="1"/>
    <cellStyle name="Eingabe 2 13" xfId="58292" hidden="1"/>
    <cellStyle name="Eingabe 2 13" xfId="58364" hidden="1"/>
    <cellStyle name="Eingabe 2 13" xfId="58394" hidden="1"/>
    <cellStyle name="Eingabe 2 13" xfId="58427" hidden="1"/>
    <cellStyle name="Eingabe 2 13" xfId="58462" hidden="1"/>
    <cellStyle name="Eingabe 2 13" xfId="58524" hidden="1"/>
    <cellStyle name="Eingabe 2 13" xfId="58656" hidden="1"/>
    <cellStyle name="Eingabe 2 13" xfId="58686" hidden="1"/>
    <cellStyle name="Eingabe 2 13" xfId="58719" hidden="1"/>
    <cellStyle name="Eingabe 2 13" xfId="58754" hidden="1"/>
    <cellStyle name="Eingabe 2 13" xfId="58597" hidden="1"/>
    <cellStyle name="Eingabe 2 13" xfId="58798" hidden="1"/>
    <cellStyle name="Eingabe 2 13" xfId="58828" hidden="1"/>
    <cellStyle name="Eingabe 2 13" xfId="58861" hidden="1"/>
    <cellStyle name="Eingabe 2 13" xfId="58896" hidden="1"/>
    <cellStyle name="Eingabe 2 14" xfId="179" hidden="1"/>
    <cellStyle name="Eingabe 2 14" xfId="545" hidden="1"/>
    <cellStyle name="Eingabe 2 14" xfId="573" hidden="1"/>
    <cellStyle name="Eingabe 2 14" xfId="608" hidden="1"/>
    <cellStyle name="Eingabe 2 14" xfId="643" hidden="1"/>
    <cellStyle name="Eingabe 2 14" xfId="779" hidden="1"/>
    <cellStyle name="Eingabe 2 14" xfId="953" hidden="1"/>
    <cellStyle name="Eingabe 2 14" xfId="981" hidden="1"/>
    <cellStyle name="Eingabe 2 14" xfId="1016" hidden="1"/>
    <cellStyle name="Eingabe 2 14" xfId="1051" hidden="1"/>
    <cellStyle name="Eingabe 2 14" xfId="869" hidden="1"/>
    <cellStyle name="Eingabe 2 14" xfId="1100" hidden="1"/>
    <cellStyle name="Eingabe 2 14" xfId="1128" hidden="1"/>
    <cellStyle name="Eingabe 2 14" xfId="1163" hidden="1"/>
    <cellStyle name="Eingabe 2 14" xfId="1198" hidden="1"/>
    <cellStyle name="Eingabe 2 14" xfId="769" hidden="1"/>
    <cellStyle name="Eingabe 2 14" xfId="1241" hidden="1"/>
    <cellStyle name="Eingabe 2 14" xfId="1269" hidden="1"/>
    <cellStyle name="Eingabe 2 14" xfId="1304" hidden="1"/>
    <cellStyle name="Eingabe 2 14" xfId="1339" hidden="1"/>
    <cellStyle name="Eingabe 2 14" xfId="1386" hidden="1"/>
    <cellStyle name="Eingabe 2 14" xfId="1458" hidden="1"/>
    <cellStyle name="Eingabe 2 14" xfId="1486" hidden="1"/>
    <cellStyle name="Eingabe 2 14" xfId="1521" hidden="1"/>
    <cellStyle name="Eingabe 2 14" xfId="1556" hidden="1"/>
    <cellStyle name="Eingabe 2 14" xfId="1618" hidden="1"/>
    <cellStyle name="Eingabe 2 14" xfId="1750" hidden="1"/>
    <cellStyle name="Eingabe 2 14" xfId="1778" hidden="1"/>
    <cellStyle name="Eingabe 2 14" xfId="1813" hidden="1"/>
    <cellStyle name="Eingabe 2 14" xfId="1848" hidden="1"/>
    <cellStyle name="Eingabe 2 14" xfId="1689" hidden="1"/>
    <cellStyle name="Eingabe 2 14" xfId="1892" hidden="1"/>
    <cellStyle name="Eingabe 2 14" xfId="1920" hidden="1"/>
    <cellStyle name="Eingabe 2 14" xfId="1955" hidden="1"/>
    <cellStyle name="Eingabe 2 14" xfId="1990" hidden="1"/>
    <cellStyle name="Eingabe 2 14" xfId="2102" hidden="1"/>
    <cellStyle name="Eingabe 2 14" xfId="2423" hidden="1"/>
    <cellStyle name="Eingabe 2 14" xfId="2451" hidden="1"/>
    <cellStyle name="Eingabe 2 14" xfId="2486" hidden="1"/>
    <cellStyle name="Eingabe 2 14" xfId="2521" hidden="1"/>
    <cellStyle name="Eingabe 2 14" xfId="2649" hidden="1"/>
    <cellStyle name="Eingabe 2 14" xfId="2823" hidden="1"/>
    <cellStyle name="Eingabe 2 14" xfId="2851" hidden="1"/>
    <cellStyle name="Eingabe 2 14" xfId="2886" hidden="1"/>
    <cellStyle name="Eingabe 2 14" xfId="2921" hidden="1"/>
    <cellStyle name="Eingabe 2 14" xfId="2739" hidden="1"/>
    <cellStyle name="Eingabe 2 14" xfId="2970" hidden="1"/>
    <cellStyle name="Eingabe 2 14" xfId="2998" hidden="1"/>
    <cellStyle name="Eingabe 2 14" xfId="3033" hidden="1"/>
    <cellStyle name="Eingabe 2 14" xfId="3068" hidden="1"/>
    <cellStyle name="Eingabe 2 14" xfId="2639" hidden="1"/>
    <cellStyle name="Eingabe 2 14" xfId="3111" hidden="1"/>
    <cellStyle name="Eingabe 2 14" xfId="3139" hidden="1"/>
    <cellStyle name="Eingabe 2 14" xfId="3174" hidden="1"/>
    <cellStyle name="Eingabe 2 14" xfId="3209" hidden="1"/>
    <cellStyle name="Eingabe 2 14" xfId="3256" hidden="1"/>
    <cellStyle name="Eingabe 2 14" xfId="3328" hidden="1"/>
    <cellStyle name="Eingabe 2 14" xfId="3356" hidden="1"/>
    <cellStyle name="Eingabe 2 14" xfId="3391" hidden="1"/>
    <cellStyle name="Eingabe 2 14" xfId="3426" hidden="1"/>
    <cellStyle name="Eingabe 2 14" xfId="3488" hidden="1"/>
    <cellStyle name="Eingabe 2 14" xfId="3620" hidden="1"/>
    <cellStyle name="Eingabe 2 14" xfId="3648" hidden="1"/>
    <cellStyle name="Eingabe 2 14" xfId="3683" hidden="1"/>
    <cellStyle name="Eingabe 2 14" xfId="3718" hidden="1"/>
    <cellStyle name="Eingabe 2 14" xfId="3559" hidden="1"/>
    <cellStyle name="Eingabe 2 14" xfId="3762" hidden="1"/>
    <cellStyle name="Eingabe 2 14" xfId="3790" hidden="1"/>
    <cellStyle name="Eingabe 2 14" xfId="3825" hidden="1"/>
    <cellStyle name="Eingabe 2 14" xfId="3860" hidden="1"/>
    <cellStyle name="Eingabe 2 14" xfId="2225" hidden="1"/>
    <cellStyle name="Eingabe 2 14" xfId="3929" hidden="1"/>
    <cellStyle name="Eingabe 2 14" xfId="3957" hidden="1"/>
    <cellStyle name="Eingabe 2 14" xfId="3992" hidden="1"/>
    <cellStyle name="Eingabe 2 14" xfId="4027" hidden="1"/>
    <cellStyle name="Eingabe 2 14" xfId="4155" hidden="1"/>
    <cellStyle name="Eingabe 2 14" xfId="4329" hidden="1"/>
    <cellStyle name="Eingabe 2 14" xfId="4357" hidden="1"/>
    <cellStyle name="Eingabe 2 14" xfId="4392" hidden="1"/>
    <cellStyle name="Eingabe 2 14" xfId="4427" hidden="1"/>
    <cellStyle name="Eingabe 2 14" xfId="4245" hidden="1"/>
    <cellStyle name="Eingabe 2 14" xfId="4476" hidden="1"/>
    <cellStyle name="Eingabe 2 14" xfId="4504" hidden="1"/>
    <cellStyle name="Eingabe 2 14" xfId="4539" hidden="1"/>
    <cellStyle name="Eingabe 2 14" xfId="4574" hidden="1"/>
    <cellStyle name="Eingabe 2 14" xfId="4145" hidden="1"/>
    <cellStyle name="Eingabe 2 14" xfId="4617" hidden="1"/>
    <cellStyle name="Eingabe 2 14" xfId="4645" hidden="1"/>
    <cellStyle name="Eingabe 2 14" xfId="4680" hidden="1"/>
    <cellStyle name="Eingabe 2 14" xfId="4715" hidden="1"/>
    <cellStyle name="Eingabe 2 14" xfId="4762" hidden="1"/>
    <cellStyle name="Eingabe 2 14" xfId="4834" hidden="1"/>
    <cellStyle name="Eingabe 2 14" xfId="4862" hidden="1"/>
    <cellStyle name="Eingabe 2 14" xfId="4897" hidden="1"/>
    <cellStyle name="Eingabe 2 14" xfId="4932" hidden="1"/>
    <cellStyle name="Eingabe 2 14" xfId="4994" hidden="1"/>
    <cellStyle name="Eingabe 2 14" xfId="5126" hidden="1"/>
    <cellStyle name="Eingabe 2 14" xfId="5154" hidden="1"/>
    <cellStyle name="Eingabe 2 14" xfId="5189" hidden="1"/>
    <cellStyle name="Eingabe 2 14" xfId="5224" hidden="1"/>
    <cellStyle name="Eingabe 2 14" xfId="5065" hidden="1"/>
    <cellStyle name="Eingabe 2 14" xfId="5268" hidden="1"/>
    <cellStyle name="Eingabe 2 14" xfId="5296" hidden="1"/>
    <cellStyle name="Eingabe 2 14" xfId="5331" hidden="1"/>
    <cellStyle name="Eingabe 2 14" xfId="5366" hidden="1"/>
    <cellStyle name="Eingabe 2 14" xfId="2090" hidden="1"/>
    <cellStyle name="Eingabe 2 14" xfId="5434" hidden="1"/>
    <cellStyle name="Eingabe 2 14" xfId="5462" hidden="1"/>
    <cellStyle name="Eingabe 2 14" xfId="5497" hidden="1"/>
    <cellStyle name="Eingabe 2 14" xfId="5532" hidden="1"/>
    <cellStyle name="Eingabe 2 14" xfId="5659" hidden="1"/>
    <cellStyle name="Eingabe 2 14" xfId="5833" hidden="1"/>
    <cellStyle name="Eingabe 2 14" xfId="5861" hidden="1"/>
    <cellStyle name="Eingabe 2 14" xfId="5896" hidden="1"/>
    <cellStyle name="Eingabe 2 14" xfId="5931" hidden="1"/>
    <cellStyle name="Eingabe 2 14" xfId="5749" hidden="1"/>
    <cellStyle name="Eingabe 2 14" xfId="5980" hidden="1"/>
    <cellStyle name="Eingabe 2 14" xfId="6008" hidden="1"/>
    <cellStyle name="Eingabe 2 14" xfId="6043" hidden="1"/>
    <cellStyle name="Eingabe 2 14" xfId="6078" hidden="1"/>
    <cellStyle name="Eingabe 2 14" xfId="5649" hidden="1"/>
    <cellStyle name="Eingabe 2 14" xfId="6121" hidden="1"/>
    <cellStyle name="Eingabe 2 14" xfId="6149" hidden="1"/>
    <cellStyle name="Eingabe 2 14" xfId="6184" hidden="1"/>
    <cellStyle name="Eingabe 2 14" xfId="6219" hidden="1"/>
    <cellStyle name="Eingabe 2 14" xfId="6266" hidden="1"/>
    <cellStyle name="Eingabe 2 14" xfId="6338" hidden="1"/>
    <cellStyle name="Eingabe 2 14" xfId="6366" hidden="1"/>
    <cellStyle name="Eingabe 2 14" xfId="6401" hidden="1"/>
    <cellStyle name="Eingabe 2 14" xfId="6436" hidden="1"/>
    <cellStyle name="Eingabe 2 14" xfId="6498" hidden="1"/>
    <cellStyle name="Eingabe 2 14" xfId="6630" hidden="1"/>
    <cellStyle name="Eingabe 2 14" xfId="6658" hidden="1"/>
    <cellStyle name="Eingabe 2 14" xfId="6693" hidden="1"/>
    <cellStyle name="Eingabe 2 14" xfId="6728" hidden="1"/>
    <cellStyle name="Eingabe 2 14" xfId="6569" hidden="1"/>
    <cellStyle name="Eingabe 2 14" xfId="6772" hidden="1"/>
    <cellStyle name="Eingabe 2 14" xfId="6800" hidden="1"/>
    <cellStyle name="Eingabe 2 14" xfId="6835" hidden="1"/>
    <cellStyle name="Eingabe 2 14" xfId="6870" hidden="1"/>
    <cellStyle name="Eingabe 2 14" xfId="2236" hidden="1"/>
    <cellStyle name="Eingabe 2 14" xfId="6936" hidden="1"/>
    <cellStyle name="Eingabe 2 14" xfId="6964" hidden="1"/>
    <cellStyle name="Eingabe 2 14" xfId="6999" hidden="1"/>
    <cellStyle name="Eingabe 2 14" xfId="7034" hidden="1"/>
    <cellStyle name="Eingabe 2 14" xfId="7157" hidden="1"/>
    <cellStyle name="Eingabe 2 14" xfId="7331" hidden="1"/>
    <cellStyle name="Eingabe 2 14" xfId="7359" hidden="1"/>
    <cellStyle name="Eingabe 2 14" xfId="7394" hidden="1"/>
    <cellStyle name="Eingabe 2 14" xfId="7429" hidden="1"/>
    <cellStyle name="Eingabe 2 14" xfId="7247" hidden="1"/>
    <cellStyle name="Eingabe 2 14" xfId="7478" hidden="1"/>
    <cellStyle name="Eingabe 2 14" xfId="7506" hidden="1"/>
    <cellStyle name="Eingabe 2 14" xfId="7541" hidden="1"/>
    <cellStyle name="Eingabe 2 14" xfId="7576" hidden="1"/>
    <cellStyle name="Eingabe 2 14" xfId="7147" hidden="1"/>
    <cellStyle name="Eingabe 2 14" xfId="7619" hidden="1"/>
    <cellStyle name="Eingabe 2 14" xfId="7647" hidden="1"/>
    <cellStyle name="Eingabe 2 14" xfId="7682" hidden="1"/>
    <cellStyle name="Eingabe 2 14" xfId="7717" hidden="1"/>
    <cellStyle name="Eingabe 2 14" xfId="7764" hidden="1"/>
    <cellStyle name="Eingabe 2 14" xfId="7836" hidden="1"/>
    <cellStyle name="Eingabe 2 14" xfId="7864" hidden="1"/>
    <cellStyle name="Eingabe 2 14" xfId="7899" hidden="1"/>
    <cellStyle name="Eingabe 2 14" xfId="7934" hidden="1"/>
    <cellStyle name="Eingabe 2 14" xfId="7996" hidden="1"/>
    <cellStyle name="Eingabe 2 14" xfId="8128" hidden="1"/>
    <cellStyle name="Eingabe 2 14" xfId="8156" hidden="1"/>
    <cellStyle name="Eingabe 2 14" xfId="8191" hidden="1"/>
    <cellStyle name="Eingabe 2 14" xfId="8226" hidden="1"/>
    <cellStyle name="Eingabe 2 14" xfId="8067" hidden="1"/>
    <cellStyle name="Eingabe 2 14" xfId="8270" hidden="1"/>
    <cellStyle name="Eingabe 2 14" xfId="8298" hidden="1"/>
    <cellStyle name="Eingabe 2 14" xfId="8333" hidden="1"/>
    <cellStyle name="Eingabe 2 14" xfId="8368" hidden="1"/>
    <cellStyle name="Eingabe 2 14" xfId="432" hidden="1"/>
    <cellStyle name="Eingabe 2 14" xfId="8431" hidden="1"/>
    <cellStyle name="Eingabe 2 14" xfId="8459" hidden="1"/>
    <cellStyle name="Eingabe 2 14" xfId="8494" hidden="1"/>
    <cellStyle name="Eingabe 2 14" xfId="8529" hidden="1"/>
    <cellStyle name="Eingabe 2 14" xfId="8650" hidden="1"/>
    <cellStyle name="Eingabe 2 14" xfId="8824" hidden="1"/>
    <cellStyle name="Eingabe 2 14" xfId="8852" hidden="1"/>
    <cellStyle name="Eingabe 2 14" xfId="8887" hidden="1"/>
    <cellStyle name="Eingabe 2 14" xfId="8922" hidden="1"/>
    <cellStyle name="Eingabe 2 14" xfId="8740" hidden="1"/>
    <cellStyle name="Eingabe 2 14" xfId="8971" hidden="1"/>
    <cellStyle name="Eingabe 2 14" xfId="8999" hidden="1"/>
    <cellStyle name="Eingabe 2 14" xfId="9034" hidden="1"/>
    <cellStyle name="Eingabe 2 14" xfId="9069" hidden="1"/>
    <cellStyle name="Eingabe 2 14" xfId="8640" hidden="1"/>
    <cellStyle name="Eingabe 2 14" xfId="9112" hidden="1"/>
    <cellStyle name="Eingabe 2 14" xfId="9140" hidden="1"/>
    <cellStyle name="Eingabe 2 14" xfId="9175" hidden="1"/>
    <cellStyle name="Eingabe 2 14" xfId="9210" hidden="1"/>
    <cellStyle name="Eingabe 2 14" xfId="9257" hidden="1"/>
    <cellStyle name="Eingabe 2 14" xfId="9329" hidden="1"/>
    <cellStyle name="Eingabe 2 14" xfId="9357" hidden="1"/>
    <cellStyle name="Eingabe 2 14" xfId="9392" hidden="1"/>
    <cellStyle name="Eingabe 2 14" xfId="9427" hidden="1"/>
    <cellStyle name="Eingabe 2 14" xfId="9489" hidden="1"/>
    <cellStyle name="Eingabe 2 14" xfId="9621" hidden="1"/>
    <cellStyle name="Eingabe 2 14" xfId="9649" hidden="1"/>
    <cellStyle name="Eingabe 2 14" xfId="9684" hidden="1"/>
    <cellStyle name="Eingabe 2 14" xfId="9719" hidden="1"/>
    <cellStyle name="Eingabe 2 14" xfId="9560" hidden="1"/>
    <cellStyle name="Eingabe 2 14" xfId="9763" hidden="1"/>
    <cellStyle name="Eingabe 2 14" xfId="9791" hidden="1"/>
    <cellStyle name="Eingabe 2 14" xfId="9826" hidden="1"/>
    <cellStyle name="Eingabe 2 14" xfId="9861" hidden="1"/>
    <cellStyle name="Eingabe 2 14" xfId="430" hidden="1"/>
    <cellStyle name="Eingabe 2 14" xfId="9922" hidden="1"/>
    <cellStyle name="Eingabe 2 14" xfId="9950" hidden="1"/>
    <cellStyle name="Eingabe 2 14" xfId="9985" hidden="1"/>
    <cellStyle name="Eingabe 2 14" xfId="10020" hidden="1"/>
    <cellStyle name="Eingabe 2 14" xfId="10136" hidden="1"/>
    <cellStyle name="Eingabe 2 14" xfId="10310" hidden="1"/>
    <cellStyle name="Eingabe 2 14" xfId="10338" hidden="1"/>
    <cellStyle name="Eingabe 2 14" xfId="10373" hidden="1"/>
    <cellStyle name="Eingabe 2 14" xfId="10408" hidden="1"/>
    <cellStyle name="Eingabe 2 14" xfId="10226" hidden="1"/>
    <cellStyle name="Eingabe 2 14" xfId="10457" hidden="1"/>
    <cellStyle name="Eingabe 2 14" xfId="10485" hidden="1"/>
    <cellStyle name="Eingabe 2 14" xfId="10520" hidden="1"/>
    <cellStyle name="Eingabe 2 14" xfId="10555" hidden="1"/>
    <cellStyle name="Eingabe 2 14" xfId="10126" hidden="1"/>
    <cellStyle name="Eingabe 2 14" xfId="10598" hidden="1"/>
    <cellStyle name="Eingabe 2 14" xfId="10626" hidden="1"/>
    <cellStyle name="Eingabe 2 14" xfId="10661" hidden="1"/>
    <cellStyle name="Eingabe 2 14" xfId="10696" hidden="1"/>
    <cellStyle name="Eingabe 2 14" xfId="10743" hidden="1"/>
    <cellStyle name="Eingabe 2 14" xfId="10815" hidden="1"/>
    <cellStyle name="Eingabe 2 14" xfId="10843" hidden="1"/>
    <cellStyle name="Eingabe 2 14" xfId="10878" hidden="1"/>
    <cellStyle name="Eingabe 2 14" xfId="10913" hidden="1"/>
    <cellStyle name="Eingabe 2 14" xfId="10975" hidden="1"/>
    <cellStyle name="Eingabe 2 14" xfId="11107" hidden="1"/>
    <cellStyle name="Eingabe 2 14" xfId="11135" hidden="1"/>
    <cellStyle name="Eingabe 2 14" xfId="11170" hidden="1"/>
    <cellStyle name="Eingabe 2 14" xfId="11205" hidden="1"/>
    <cellStyle name="Eingabe 2 14" xfId="11046" hidden="1"/>
    <cellStyle name="Eingabe 2 14" xfId="11249" hidden="1"/>
    <cellStyle name="Eingabe 2 14" xfId="11277" hidden="1"/>
    <cellStyle name="Eingabe 2 14" xfId="11312" hidden="1"/>
    <cellStyle name="Eingabe 2 14" xfId="11347" hidden="1"/>
    <cellStyle name="Eingabe 2 14" xfId="2338" hidden="1"/>
    <cellStyle name="Eingabe 2 14" xfId="11405" hidden="1"/>
    <cellStyle name="Eingabe 2 14" xfId="11433" hidden="1"/>
    <cellStyle name="Eingabe 2 14" xfId="11468" hidden="1"/>
    <cellStyle name="Eingabe 2 14" xfId="11503" hidden="1"/>
    <cellStyle name="Eingabe 2 14" xfId="11616" hidden="1"/>
    <cellStyle name="Eingabe 2 14" xfId="11790" hidden="1"/>
    <cellStyle name="Eingabe 2 14" xfId="11818" hidden="1"/>
    <cellStyle name="Eingabe 2 14" xfId="11853" hidden="1"/>
    <cellStyle name="Eingabe 2 14" xfId="11888" hidden="1"/>
    <cellStyle name="Eingabe 2 14" xfId="11706" hidden="1"/>
    <cellStyle name="Eingabe 2 14" xfId="11937" hidden="1"/>
    <cellStyle name="Eingabe 2 14" xfId="11965" hidden="1"/>
    <cellStyle name="Eingabe 2 14" xfId="12000" hidden="1"/>
    <cellStyle name="Eingabe 2 14" xfId="12035" hidden="1"/>
    <cellStyle name="Eingabe 2 14" xfId="11606" hidden="1"/>
    <cellStyle name="Eingabe 2 14" xfId="12078" hidden="1"/>
    <cellStyle name="Eingabe 2 14" xfId="12106" hidden="1"/>
    <cellStyle name="Eingabe 2 14" xfId="12141" hidden="1"/>
    <cellStyle name="Eingabe 2 14" xfId="12176" hidden="1"/>
    <cellStyle name="Eingabe 2 14" xfId="12223" hidden="1"/>
    <cellStyle name="Eingabe 2 14" xfId="12295" hidden="1"/>
    <cellStyle name="Eingabe 2 14" xfId="12323" hidden="1"/>
    <cellStyle name="Eingabe 2 14" xfId="12358" hidden="1"/>
    <cellStyle name="Eingabe 2 14" xfId="12393" hidden="1"/>
    <cellStyle name="Eingabe 2 14" xfId="12455" hidden="1"/>
    <cellStyle name="Eingabe 2 14" xfId="12587" hidden="1"/>
    <cellStyle name="Eingabe 2 14" xfId="12615" hidden="1"/>
    <cellStyle name="Eingabe 2 14" xfId="12650" hidden="1"/>
    <cellStyle name="Eingabe 2 14" xfId="12685" hidden="1"/>
    <cellStyle name="Eingabe 2 14" xfId="12526" hidden="1"/>
    <cellStyle name="Eingabe 2 14" xfId="12729" hidden="1"/>
    <cellStyle name="Eingabe 2 14" xfId="12757" hidden="1"/>
    <cellStyle name="Eingabe 2 14" xfId="12792" hidden="1"/>
    <cellStyle name="Eingabe 2 14" xfId="12827" hidden="1"/>
    <cellStyle name="Eingabe 2 14" xfId="2549" hidden="1"/>
    <cellStyle name="Eingabe 2 14" xfId="12884" hidden="1"/>
    <cellStyle name="Eingabe 2 14" xfId="12912" hidden="1"/>
    <cellStyle name="Eingabe 2 14" xfId="12947" hidden="1"/>
    <cellStyle name="Eingabe 2 14" xfId="12982" hidden="1"/>
    <cellStyle name="Eingabe 2 14" xfId="13087" hidden="1"/>
    <cellStyle name="Eingabe 2 14" xfId="13261" hidden="1"/>
    <cellStyle name="Eingabe 2 14" xfId="13289" hidden="1"/>
    <cellStyle name="Eingabe 2 14" xfId="13324" hidden="1"/>
    <cellStyle name="Eingabe 2 14" xfId="13359" hidden="1"/>
    <cellStyle name="Eingabe 2 14" xfId="13177" hidden="1"/>
    <cellStyle name="Eingabe 2 14" xfId="13408" hidden="1"/>
    <cellStyle name="Eingabe 2 14" xfId="13436" hidden="1"/>
    <cellStyle name="Eingabe 2 14" xfId="13471" hidden="1"/>
    <cellStyle name="Eingabe 2 14" xfId="13506" hidden="1"/>
    <cellStyle name="Eingabe 2 14" xfId="13077" hidden="1"/>
    <cellStyle name="Eingabe 2 14" xfId="13549" hidden="1"/>
    <cellStyle name="Eingabe 2 14" xfId="13577" hidden="1"/>
    <cellStyle name="Eingabe 2 14" xfId="13612" hidden="1"/>
    <cellStyle name="Eingabe 2 14" xfId="13647" hidden="1"/>
    <cellStyle name="Eingabe 2 14" xfId="13694" hidden="1"/>
    <cellStyle name="Eingabe 2 14" xfId="13766" hidden="1"/>
    <cellStyle name="Eingabe 2 14" xfId="13794" hidden="1"/>
    <cellStyle name="Eingabe 2 14" xfId="13829" hidden="1"/>
    <cellStyle name="Eingabe 2 14" xfId="13864" hidden="1"/>
    <cellStyle name="Eingabe 2 14" xfId="13926" hidden="1"/>
    <cellStyle name="Eingabe 2 14" xfId="14058" hidden="1"/>
    <cellStyle name="Eingabe 2 14" xfId="14086" hidden="1"/>
    <cellStyle name="Eingabe 2 14" xfId="14121" hidden="1"/>
    <cellStyle name="Eingabe 2 14" xfId="14156" hidden="1"/>
    <cellStyle name="Eingabe 2 14" xfId="13997" hidden="1"/>
    <cellStyle name="Eingabe 2 14" xfId="14200" hidden="1"/>
    <cellStyle name="Eingabe 2 14" xfId="14228" hidden="1"/>
    <cellStyle name="Eingabe 2 14" xfId="14263" hidden="1"/>
    <cellStyle name="Eingabe 2 14" xfId="14298" hidden="1"/>
    <cellStyle name="Eingabe 2 14" xfId="4055" hidden="1"/>
    <cellStyle name="Eingabe 2 14" xfId="14351" hidden="1"/>
    <cellStyle name="Eingabe 2 14" xfId="14379" hidden="1"/>
    <cellStyle name="Eingabe 2 14" xfId="14414" hidden="1"/>
    <cellStyle name="Eingabe 2 14" xfId="14449" hidden="1"/>
    <cellStyle name="Eingabe 2 14" xfId="14549" hidden="1"/>
    <cellStyle name="Eingabe 2 14" xfId="14723" hidden="1"/>
    <cellStyle name="Eingabe 2 14" xfId="14751" hidden="1"/>
    <cellStyle name="Eingabe 2 14" xfId="14786" hidden="1"/>
    <cellStyle name="Eingabe 2 14" xfId="14821" hidden="1"/>
    <cellStyle name="Eingabe 2 14" xfId="14639" hidden="1"/>
    <cellStyle name="Eingabe 2 14" xfId="14870" hidden="1"/>
    <cellStyle name="Eingabe 2 14" xfId="14898" hidden="1"/>
    <cellStyle name="Eingabe 2 14" xfId="14933" hidden="1"/>
    <cellStyle name="Eingabe 2 14" xfId="14968" hidden="1"/>
    <cellStyle name="Eingabe 2 14" xfId="14539" hidden="1"/>
    <cellStyle name="Eingabe 2 14" xfId="15011" hidden="1"/>
    <cellStyle name="Eingabe 2 14" xfId="15039" hidden="1"/>
    <cellStyle name="Eingabe 2 14" xfId="15074" hidden="1"/>
    <cellStyle name="Eingabe 2 14" xfId="15109" hidden="1"/>
    <cellStyle name="Eingabe 2 14" xfId="15156" hidden="1"/>
    <cellStyle name="Eingabe 2 14" xfId="15228" hidden="1"/>
    <cellStyle name="Eingabe 2 14" xfId="15256" hidden="1"/>
    <cellStyle name="Eingabe 2 14" xfId="15291" hidden="1"/>
    <cellStyle name="Eingabe 2 14" xfId="15326" hidden="1"/>
    <cellStyle name="Eingabe 2 14" xfId="15388" hidden="1"/>
    <cellStyle name="Eingabe 2 14" xfId="15520" hidden="1"/>
    <cellStyle name="Eingabe 2 14" xfId="15548" hidden="1"/>
    <cellStyle name="Eingabe 2 14" xfId="15583" hidden="1"/>
    <cellStyle name="Eingabe 2 14" xfId="15618" hidden="1"/>
    <cellStyle name="Eingabe 2 14" xfId="15459" hidden="1"/>
    <cellStyle name="Eingabe 2 14" xfId="15662" hidden="1"/>
    <cellStyle name="Eingabe 2 14" xfId="15690" hidden="1"/>
    <cellStyle name="Eingabe 2 14" xfId="15725" hidden="1"/>
    <cellStyle name="Eingabe 2 14" xfId="15760" hidden="1"/>
    <cellStyle name="Eingabe 2 14" xfId="5559" hidden="1"/>
    <cellStyle name="Eingabe 2 14" xfId="15813" hidden="1"/>
    <cellStyle name="Eingabe 2 14" xfId="15841" hidden="1"/>
    <cellStyle name="Eingabe 2 14" xfId="15876" hidden="1"/>
    <cellStyle name="Eingabe 2 14" xfId="15911" hidden="1"/>
    <cellStyle name="Eingabe 2 14" xfId="16005" hidden="1"/>
    <cellStyle name="Eingabe 2 14" xfId="16179" hidden="1"/>
    <cellStyle name="Eingabe 2 14" xfId="16207" hidden="1"/>
    <cellStyle name="Eingabe 2 14" xfId="16242" hidden="1"/>
    <cellStyle name="Eingabe 2 14" xfId="16277" hidden="1"/>
    <cellStyle name="Eingabe 2 14" xfId="16095" hidden="1"/>
    <cellStyle name="Eingabe 2 14" xfId="16326" hidden="1"/>
    <cellStyle name="Eingabe 2 14" xfId="16354" hidden="1"/>
    <cellStyle name="Eingabe 2 14" xfId="16389" hidden="1"/>
    <cellStyle name="Eingabe 2 14" xfId="16424" hidden="1"/>
    <cellStyle name="Eingabe 2 14" xfId="15995" hidden="1"/>
    <cellStyle name="Eingabe 2 14" xfId="16467" hidden="1"/>
    <cellStyle name="Eingabe 2 14" xfId="16495" hidden="1"/>
    <cellStyle name="Eingabe 2 14" xfId="16530" hidden="1"/>
    <cellStyle name="Eingabe 2 14" xfId="16565" hidden="1"/>
    <cellStyle name="Eingabe 2 14" xfId="16612" hidden="1"/>
    <cellStyle name="Eingabe 2 14" xfId="16684" hidden="1"/>
    <cellStyle name="Eingabe 2 14" xfId="16712" hidden="1"/>
    <cellStyle name="Eingabe 2 14" xfId="16747" hidden="1"/>
    <cellStyle name="Eingabe 2 14" xfId="16782" hidden="1"/>
    <cellStyle name="Eingabe 2 14" xfId="16844" hidden="1"/>
    <cellStyle name="Eingabe 2 14" xfId="16976" hidden="1"/>
    <cellStyle name="Eingabe 2 14" xfId="17004" hidden="1"/>
    <cellStyle name="Eingabe 2 14" xfId="17039" hidden="1"/>
    <cellStyle name="Eingabe 2 14" xfId="17074" hidden="1"/>
    <cellStyle name="Eingabe 2 14" xfId="16915" hidden="1"/>
    <cellStyle name="Eingabe 2 14" xfId="17118" hidden="1"/>
    <cellStyle name="Eingabe 2 14" xfId="17146" hidden="1"/>
    <cellStyle name="Eingabe 2 14" xfId="17181" hidden="1"/>
    <cellStyle name="Eingabe 2 14" xfId="17216" hidden="1"/>
    <cellStyle name="Eingabe 2 14" xfId="7061" hidden="1"/>
    <cellStyle name="Eingabe 2 14" xfId="17258" hidden="1"/>
    <cellStyle name="Eingabe 2 14" xfId="17286" hidden="1"/>
    <cellStyle name="Eingabe 2 14" xfId="17321" hidden="1"/>
    <cellStyle name="Eingabe 2 14" xfId="17356" hidden="1"/>
    <cellStyle name="Eingabe 2 14" xfId="17447" hidden="1"/>
    <cellStyle name="Eingabe 2 14" xfId="17621" hidden="1"/>
    <cellStyle name="Eingabe 2 14" xfId="17649" hidden="1"/>
    <cellStyle name="Eingabe 2 14" xfId="17684" hidden="1"/>
    <cellStyle name="Eingabe 2 14" xfId="17719" hidden="1"/>
    <cellStyle name="Eingabe 2 14" xfId="17537" hidden="1"/>
    <cellStyle name="Eingabe 2 14" xfId="17768" hidden="1"/>
    <cellStyle name="Eingabe 2 14" xfId="17796" hidden="1"/>
    <cellStyle name="Eingabe 2 14" xfId="17831" hidden="1"/>
    <cellStyle name="Eingabe 2 14" xfId="17866" hidden="1"/>
    <cellStyle name="Eingabe 2 14" xfId="17437" hidden="1"/>
    <cellStyle name="Eingabe 2 14" xfId="17909" hidden="1"/>
    <cellStyle name="Eingabe 2 14" xfId="17937" hidden="1"/>
    <cellStyle name="Eingabe 2 14" xfId="17972" hidden="1"/>
    <cellStyle name="Eingabe 2 14" xfId="18007" hidden="1"/>
    <cellStyle name="Eingabe 2 14" xfId="18054" hidden="1"/>
    <cellStyle name="Eingabe 2 14" xfId="18126" hidden="1"/>
    <cellStyle name="Eingabe 2 14" xfId="18154" hidden="1"/>
    <cellStyle name="Eingabe 2 14" xfId="18189" hidden="1"/>
    <cellStyle name="Eingabe 2 14" xfId="18224" hidden="1"/>
    <cellStyle name="Eingabe 2 14" xfId="18286" hidden="1"/>
    <cellStyle name="Eingabe 2 14" xfId="18418" hidden="1"/>
    <cellStyle name="Eingabe 2 14" xfId="18446" hidden="1"/>
    <cellStyle name="Eingabe 2 14" xfId="18481" hidden="1"/>
    <cellStyle name="Eingabe 2 14" xfId="18516" hidden="1"/>
    <cellStyle name="Eingabe 2 14" xfId="18357" hidden="1"/>
    <cellStyle name="Eingabe 2 14" xfId="18560" hidden="1"/>
    <cellStyle name="Eingabe 2 14" xfId="18588" hidden="1"/>
    <cellStyle name="Eingabe 2 14" xfId="18623" hidden="1"/>
    <cellStyle name="Eingabe 2 14" xfId="18658" hidden="1"/>
    <cellStyle name="Eingabe 2 14" xfId="18919" hidden="1"/>
    <cellStyle name="Eingabe 2 14" xfId="19058" hidden="1"/>
    <cellStyle name="Eingabe 2 14" xfId="19086" hidden="1"/>
    <cellStyle name="Eingabe 2 14" xfId="19121" hidden="1"/>
    <cellStyle name="Eingabe 2 14" xfId="19156" hidden="1"/>
    <cellStyle name="Eingabe 2 14" xfId="19254" hidden="1"/>
    <cellStyle name="Eingabe 2 14" xfId="19428" hidden="1"/>
    <cellStyle name="Eingabe 2 14" xfId="19456" hidden="1"/>
    <cellStyle name="Eingabe 2 14" xfId="19491" hidden="1"/>
    <cellStyle name="Eingabe 2 14" xfId="19526" hidden="1"/>
    <cellStyle name="Eingabe 2 14" xfId="19344" hidden="1"/>
    <cellStyle name="Eingabe 2 14" xfId="19575" hidden="1"/>
    <cellStyle name="Eingabe 2 14" xfId="19603" hidden="1"/>
    <cellStyle name="Eingabe 2 14" xfId="19638" hidden="1"/>
    <cellStyle name="Eingabe 2 14" xfId="19673" hidden="1"/>
    <cellStyle name="Eingabe 2 14" xfId="19244" hidden="1"/>
    <cellStyle name="Eingabe 2 14" xfId="19716" hidden="1"/>
    <cellStyle name="Eingabe 2 14" xfId="19744" hidden="1"/>
    <cellStyle name="Eingabe 2 14" xfId="19779" hidden="1"/>
    <cellStyle name="Eingabe 2 14" xfId="19814" hidden="1"/>
    <cellStyle name="Eingabe 2 14" xfId="19861" hidden="1"/>
    <cellStyle name="Eingabe 2 14" xfId="19933" hidden="1"/>
    <cellStyle name="Eingabe 2 14" xfId="19961" hidden="1"/>
    <cellStyle name="Eingabe 2 14" xfId="19996" hidden="1"/>
    <cellStyle name="Eingabe 2 14" xfId="20031" hidden="1"/>
    <cellStyle name="Eingabe 2 14" xfId="20093" hidden="1"/>
    <cellStyle name="Eingabe 2 14" xfId="20225" hidden="1"/>
    <cellStyle name="Eingabe 2 14" xfId="20253" hidden="1"/>
    <cellStyle name="Eingabe 2 14" xfId="20288" hidden="1"/>
    <cellStyle name="Eingabe 2 14" xfId="20323" hidden="1"/>
    <cellStyle name="Eingabe 2 14" xfId="20164" hidden="1"/>
    <cellStyle name="Eingabe 2 14" xfId="20367" hidden="1"/>
    <cellStyle name="Eingabe 2 14" xfId="20395" hidden="1"/>
    <cellStyle name="Eingabe 2 14" xfId="20430" hidden="1"/>
    <cellStyle name="Eingabe 2 14" xfId="20465" hidden="1"/>
    <cellStyle name="Eingabe 2 14" xfId="20512" hidden="1"/>
    <cellStyle name="Eingabe 2 14" xfId="20584" hidden="1"/>
    <cellStyle name="Eingabe 2 14" xfId="20612" hidden="1"/>
    <cellStyle name="Eingabe 2 14" xfId="20647" hidden="1"/>
    <cellStyle name="Eingabe 2 14" xfId="20682" hidden="1"/>
    <cellStyle name="Eingabe 2 14" xfId="20762" hidden="1"/>
    <cellStyle name="Eingabe 2 14" xfId="20975" hidden="1"/>
    <cellStyle name="Eingabe 2 14" xfId="21003" hidden="1"/>
    <cellStyle name="Eingabe 2 14" xfId="21038" hidden="1"/>
    <cellStyle name="Eingabe 2 14" xfId="21073" hidden="1"/>
    <cellStyle name="Eingabe 2 14" xfId="21152" hidden="1"/>
    <cellStyle name="Eingabe 2 14" xfId="21284" hidden="1"/>
    <cellStyle name="Eingabe 2 14" xfId="21312" hidden="1"/>
    <cellStyle name="Eingabe 2 14" xfId="21347" hidden="1"/>
    <cellStyle name="Eingabe 2 14" xfId="21382" hidden="1"/>
    <cellStyle name="Eingabe 2 14" xfId="21223" hidden="1"/>
    <cellStyle name="Eingabe 2 14" xfId="21428" hidden="1"/>
    <cellStyle name="Eingabe 2 14" xfId="21456" hidden="1"/>
    <cellStyle name="Eingabe 2 14" xfId="21491" hidden="1"/>
    <cellStyle name="Eingabe 2 14" xfId="21526" hidden="1"/>
    <cellStyle name="Eingabe 2 14" xfId="20871" hidden="1"/>
    <cellStyle name="Eingabe 2 14" xfId="21585" hidden="1"/>
    <cellStyle name="Eingabe 2 14" xfId="21613" hidden="1"/>
    <cellStyle name="Eingabe 2 14" xfId="21648" hidden="1"/>
    <cellStyle name="Eingabe 2 14" xfId="21683" hidden="1"/>
    <cellStyle name="Eingabe 2 14" xfId="21780" hidden="1"/>
    <cellStyle name="Eingabe 2 14" xfId="21955" hidden="1"/>
    <cellStyle name="Eingabe 2 14" xfId="21983" hidden="1"/>
    <cellStyle name="Eingabe 2 14" xfId="22018" hidden="1"/>
    <cellStyle name="Eingabe 2 14" xfId="22053" hidden="1"/>
    <cellStyle name="Eingabe 2 14" xfId="21870" hidden="1"/>
    <cellStyle name="Eingabe 2 14" xfId="22104" hidden="1"/>
    <cellStyle name="Eingabe 2 14" xfId="22132" hidden="1"/>
    <cellStyle name="Eingabe 2 14" xfId="22167" hidden="1"/>
    <cellStyle name="Eingabe 2 14" xfId="22202" hidden="1"/>
    <cellStyle name="Eingabe 2 14" xfId="21770" hidden="1"/>
    <cellStyle name="Eingabe 2 14" xfId="22247" hidden="1"/>
    <cellStyle name="Eingabe 2 14" xfId="22275" hidden="1"/>
    <cellStyle name="Eingabe 2 14" xfId="22310" hidden="1"/>
    <cellStyle name="Eingabe 2 14" xfId="22345" hidden="1"/>
    <cellStyle name="Eingabe 2 14" xfId="22394" hidden="1"/>
    <cellStyle name="Eingabe 2 14" xfId="22466" hidden="1"/>
    <cellStyle name="Eingabe 2 14" xfId="22494" hidden="1"/>
    <cellStyle name="Eingabe 2 14" xfId="22529" hidden="1"/>
    <cellStyle name="Eingabe 2 14" xfId="22564" hidden="1"/>
    <cellStyle name="Eingabe 2 14" xfId="22626" hidden="1"/>
    <cellStyle name="Eingabe 2 14" xfId="22758" hidden="1"/>
    <cellStyle name="Eingabe 2 14" xfId="22786" hidden="1"/>
    <cellStyle name="Eingabe 2 14" xfId="22821" hidden="1"/>
    <cellStyle name="Eingabe 2 14" xfId="22856" hidden="1"/>
    <cellStyle name="Eingabe 2 14" xfId="22697" hidden="1"/>
    <cellStyle name="Eingabe 2 14" xfId="22900" hidden="1"/>
    <cellStyle name="Eingabe 2 14" xfId="22928" hidden="1"/>
    <cellStyle name="Eingabe 2 14" xfId="22963" hidden="1"/>
    <cellStyle name="Eingabe 2 14" xfId="22998" hidden="1"/>
    <cellStyle name="Eingabe 2 14" xfId="20753" hidden="1"/>
    <cellStyle name="Eingabe 2 14" xfId="23040" hidden="1"/>
    <cellStyle name="Eingabe 2 14" xfId="23068" hidden="1"/>
    <cellStyle name="Eingabe 2 14" xfId="23103" hidden="1"/>
    <cellStyle name="Eingabe 2 14" xfId="23138" hidden="1"/>
    <cellStyle name="Eingabe 2 14" xfId="23233" hidden="1"/>
    <cellStyle name="Eingabe 2 14" xfId="23407" hidden="1"/>
    <cellStyle name="Eingabe 2 14" xfId="23435" hidden="1"/>
    <cellStyle name="Eingabe 2 14" xfId="23470" hidden="1"/>
    <cellStyle name="Eingabe 2 14" xfId="23505" hidden="1"/>
    <cellStyle name="Eingabe 2 14" xfId="23323" hidden="1"/>
    <cellStyle name="Eingabe 2 14" xfId="23556" hidden="1"/>
    <cellStyle name="Eingabe 2 14" xfId="23584" hidden="1"/>
    <cellStyle name="Eingabe 2 14" xfId="23619" hidden="1"/>
    <cellStyle name="Eingabe 2 14" xfId="23654" hidden="1"/>
    <cellStyle name="Eingabe 2 14" xfId="23223" hidden="1"/>
    <cellStyle name="Eingabe 2 14" xfId="23699" hidden="1"/>
    <cellStyle name="Eingabe 2 14" xfId="23727" hidden="1"/>
    <cellStyle name="Eingabe 2 14" xfId="23762" hidden="1"/>
    <cellStyle name="Eingabe 2 14" xfId="23797" hidden="1"/>
    <cellStyle name="Eingabe 2 14" xfId="23845" hidden="1"/>
    <cellStyle name="Eingabe 2 14" xfId="23917" hidden="1"/>
    <cellStyle name="Eingabe 2 14" xfId="23945" hidden="1"/>
    <cellStyle name="Eingabe 2 14" xfId="23980" hidden="1"/>
    <cellStyle name="Eingabe 2 14" xfId="24015" hidden="1"/>
    <cellStyle name="Eingabe 2 14" xfId="24077" hidden="1"/>
    <cellStyle name="Eingabe 2 14" xfId="24209" hidden="1"/>
    <cellStyle name="Eingabe 2 14" xfId="24237" hidden="1"/>
    <cellStyle name="Eingabe 2 14" xfId="24272" hidden="1"/>
    <cellStyle name="Eingabe 2 14" xfId="24307" hidden="1"/>
    <cellStyle name="Eingabe 2 14" xfId="24148" hidden="1"/>
    <cellStyle name="Eingabe 2 14" xfId="24351" hidden="1"/>
    <cellStyle name="Eingabe 2 14" xfId="24379" hidden="1"/>
    <cellStyle name="Eingabe 2 14" xfId="24414" hidden="1"/>
    <cellStyle name="Eingabe 2 14" xfId="24449" hidden="1"/>
    <cellStyle name="Eingabe 2 14" xfId="20851" hidden="1"/>
    <cellStyle name="Eingabe 2 14" xfId="24491" hidden="1"/>
    <cellStyle name="Eingabe 2 14" xfId="24519" hidden="1"/>
    <cellStyle name="Eingabe 2 14" xfId="24554" hidden="1"/>
    <cellStyle name="Eingabe 2 14" xfId="24589" hidden="1"/>
    <cellStyle name="Eingabe 2 14" xfId="24680" hidden="1"/>
    <cellStyle name="Eingabe 2 14" xfId="24854" hidden="1"/>
    <cellStyle name="Eingabe 2 14" xfId="24882" hidden="1"/>
    <cellStyle name="Eingabe 2 14" xfId="24917" hidden="1"/>
    <cellStyle name="Eingabe 2 14" xfId="24952" hidden="1"/>
    <cellStyle name="Eingabe 2 14" xfId="24770" hidden="1"/>
    <cellStyle name="Eingabe 2 14" xfId="25001" hidden="1"/>
    <cellStyle name="Eingabe 2 14" xfId="25029" hidden="1"/>
    <cellStyle name="Eingabe 2 14" xfId="25064" hidden="1"/>
    <cellStyle name="Eingabe 2 14" xfId="25099" hidden="1"/>
    <cellStyle name="Eingabe 2 14" xfId="24670" hidden="1"/>
    <cellStyle name="Eingabe 2 14" xfId="25142" hidden="1"/>
    <cellStyle name="Eingabe 2 14" xfId="25170" hidden="1"/>
    <cellStyle name="Eingabe 2 14" xfId="25205" hidden="1"/>
    <cellStyle name="Eingabe 2 14" xfId="25240" hidden="1"/>
    <cellStyle name="Eingabe 2 14" xfId="25287" hidden="1"/>
    <cellStyle name="Eingabe 2 14" xfId="25359" hidden="1"/>
    <cellStyle name="Eingabe 2 14" xfId="25387" hidden="1"/>
    <cellStyle name="Eingabe 2 14" xfId="25422" hidden="1"/>
    <cellStyle name="Eingabe 2 14" xfId="25457" hidden="1"/>
    <cellStyle name="Eingabe 2 14" xfId="25519" hidden="1"/>
    <cellStyle name="Eingabe 2 14" xfId="25651" hidden="1"/>
    <cellStyle name="Eingabe 2 14" xfId="25679" hidden="1"/>
    <cellStyle name="Eingabe 2 14" xfId="25714" hidden="1"/>
    <cellStyle name="Eingabe 2 14" xfId="25749" hidden="1"/>
    <cellStyle name="Eingabe 2 14" xfId="25590" hidden="1"/>
    <cellStyle name="Eingabe 2 14" xfId="25793" hidden="1"/>
    <cellStyle name="Eingabe 2 14" xfId="25821" hidden="1"/>
    <cellStyle name="Eingabe 2 14" xfId="25856" hidden="1"/>
    <cellStyle name="Eingabe 2 14" xfId="25891" hidden="1"/>
    <cellStyle name="Eingabe 2 14" xfId="25940" hidden="1"/>
    <cellStyle name="Eingabe 2 14" xfId="26086" hidden="1"/>
    <cellStyle name="Eingabe 2 14" xfId="26114" hidden="1"/>
    <cellStyle name="Eingabe 2 14" xfId="26149" hidden="1"/>
    <cellStyle name="Eingabe 2 14" xfId="26184" hidden="1"/>
    <cellStyle name="Eingabe 2 14" xfId="26276" hidden="1"/>
    <cellStyle name="Eingabe 2 14" xfId="26450" hidden="1"/>
    <cellStyle name="Eingabe 2 14" xfId="26478" hidden="1"/>
    <cellStyle name="Eingabe 2 14" xfId="26513" hidden="1"/>
    <cellStyle name="Eingabe 2 14" xfId="26548" hidden="1"/>
    <cellStyle name="Eingabe 2 14" xfId="26366" hidden="1"/>
    <cellStyle name="Eingabe 2 14" xfId="26597" hidden="1"/>
    <cellStyle name="Eingabe 2 14" xfId="26625" hidden="1"/>
    <cellStyle name="Eingabe 2 14" xfId="26660" hidden="1"/>
    <cellStyle name="Eingabe 2 14" xfId="26695" hidden="1"/>
    <cellStyle name="Eingabe 2 14" xfId="26266" hidden="1"/>
    <cellStyle name="Eingabe 2 14" xfId="26738" hidden="1"/>
    <cellStyle name="Eingabe 2 14" xfId="26766" hidden="1"/>
    <cellStyle name="Eingabe 2 14" xfId="26801" hidden="1"/>
    <cellStyle name="Eingabe 2 14" xfId="26836" hidden="1"/>
    <cellStyle name="Eingabe 2 14" xfId="26883" hidden="1"/>
    <cellStyle name="Eingabe 2 14" xfId="26955" hidden="1"/>
    <cellStyle name="Eingabe 2 14" xfId="26983" hidden="1"/>
    <cellStyle name="Eingabe 2 14" xfId="27018" hidden="1"/>
    <cellStyle name="Eingabe 2 14" xfId="27053" hidden="1"/>
    <cellStyle name="Eingabe 2 14" xfId="27115" hidden="1"/>
    <cellStyle name="Eingabe 2 14" xfId="27247" hidden="1"/>
    <cellStyle name="Eingabe 2 14" xfId="27275" hidden="1"/>
    <cellStyle name="Eingabe 2 14" xfId="27310" hidden="1"/>
    <cellStyle name="Eingabe 2 14" xfId="27345" hidden="1"/>
    <cellStyle name="Eingabe 2 14" xfId="27186" hidden="1"/>
    <cellStyle name="Eingabe 2 14" xfId="27389" hidden="1"/>
    <cellStyle name="Eingabe 2 14" xfId="27417" hidden="1"/>
    <cellStyle name="Eingabe 2 14" xfId="27452" hidden="1"/>
    <cellStyle name="Eingabe 2 14" xfId="27487" hidden="1"/>
    <cellStyle name="Eingabe 2 14" xfId="26014" hidden="1"/>
    <cellStyle name="Eingabe 2 14" xfId="27529" hidden="1"/>
    <cellStyle name="Eingabe 2 14" xfId="27557" hidden="1"/>
    <cellStyle name="Eingabe 2 14" xfId="27592" hidden="1"/>
    <cellStyle name="Eingabe 2 14" xfId="27627" hidden="1"/>
    <cellStyle name="Eingabe 2 14" xfId="27718" hidden="1"/>
    <cellStyle name="Eingabe 2 14" xfId="27892" hidden="1"/>
    <cellStyle name="Eingabe 2 14" xfId="27920" hidden="1"/>
    <cellStyle name="Eingabe 2 14" xfId="27955" hidden="1"/>
    <cellStyle name="Eingabe 2 14" xfId="27990" hidden="1"/>
    <cellStyle name="Eingabe 2 14" xfId="27808" hidden="1"/>
    <cellStyle name="Eingabe 2 14" xfId="28039" hidden="1"/>
    <cellStyle name="Eingabe 2 14" xfId="28067" hidden="1"/>
    <cellStyle name="Eingabe 2 14" xfId="28102" hidden="1"/>
    <cellStyle name="Eingabe 2 14" xfId="28137" hidden="1"/>
    <cellStyle name="Eingabe 2 14" xfId="27708" hidden="1"/>
    <cellStyle name="Eingabe 2 14" xfId="28180" hidden="1"/>
    <cellStyle name="Eingabe 2 14" xfId="28208" hidden="1"/>
    <cellStyle name="Eingabe 2 14" xfId="28243" hidden="1"/>
    <cellStyle name="Eingabe 2 14" xfId="28278" hidden="1"/>
    <cellStyle name="Eingabe 2 14" xfId="28325" hidden="1"/>
    <cellStyle name="Eingabe 2 14" xfId="28397" hidden="1"/>
    <cellStyle name="Eingabe 2 14" xfId="28425" hidden="1"/>
    <cellStyle name="Eingabe 2 14" xfId="28460" hidden="1"/>
    <cellStyle name="Eingabe 2 14" xfId="28495" hidden="1"/>
    <cellStyle name="Eingabe 2 14" xfId="28557" hidden="1"/>
    <cellStyle name="Eingabe 2 14" xfId="28689" hidden="1"/>
    <cellStyle name="Eingabe 2 14" xfId="28717" hidden="1"/>
    <cellStyle name="Eingabe 2 14" xfId="28752" hidden="1"/>
    <cellStyle name="Eingabe 2 14" xfId="28787" hidden="1"/>
    <cellStyle name="Eingabe 2 14" xfId="28628" hidden="1"/>
    <cellStyle name="Eingabe 2 14" xfId="28831" hidden="1"/>
    <cellStyle name="Eingabe 2 14" xfId="28859" hidden="1"/>
    <cellStyle name="Eingabe 2 14" xfId="28894" hidden="1"/>
    <cellStyle name="Eingabe 2 14" xfId="28929" hidden="1"/>
    <cellStyle name="Eingabe 2 14" xfId="28977" hidden="1"/>
    <cellStyle name="Eingabe 2 14" xfId="29049" hidden="1"/>
    <cellStyle name="Eingabe 2 14" xfId="29077" hidden="1"/>
    <cellStyle name="Eingabe 2 14" xfId="29112" hidden="1"/>
    <cellStyle name="Eingabe 2 14" xfId="29147" hidden="1"/>
    <cellStyle name="Eingabe 2 14" xfId="29238" hidden="1"/>
    <cellStyle name="Eingabe 2 14" xfId="29412" hidden="1"/>
    <cellStyle name="Eingabe 2 14" xfId="29440" hidden="1"/>
    <cellStyle name="Eingabe 2 14" xfId="29475" hidden="1"/>
    <cellStyle name="Eingabe 2 14" xfId="29510" hidden="1"/>
    <cellStyle name="Eingabe 2 14" xfId="29328" hidden="1"/>
    <cellStyle name="Eingabe 2 14" xfId="29559" hidden="1"/>
    <cellStyle name="Eingabe 2 14" xfId="29587" hidden="1"/>
    <cellStyle name="Eingabe 2 14" xfId="29622" hidden="1"/>
    <cellStyle name="Eingabe 2 14" xfId="29657" hidden="1"/>
    <cellStyle name="Eingabe 2 14" xfId="29228" hidden="1"/>
    <cellStyle name="Eingabe 2 14" xfId="29700" hidden="1"/>
    <cellStyle name="Eingabe 2 14" xfId="29728" hidden="1"/>
    <cellStyle name="Eingabe 2 14" xfId="29763" hidden="1"/>
    <cellStyle name="Eingabe 2 14" xfId="29798" hidden="1"/>
    <cellStyle name="Eingabe 2 14" xfId="29845" hidden="1"/>
    <cellStyle name="Eingabe 2 14" xfId="29917" hidden="1"/>
    <cellStyle name="Eingabe 2 14" xfId="29945" hidden="1"/>
    <cellStyle name="Eingabe 2 14" xfId="29980" hidden="1"/>
    <cellStyle name="Eingabe 2 14" xfId="30015" hidden="1"/>
    <cellStyle name="Eingabe 2 14" xfId="30077" hidden="1"/>
    <cellStyle name="Eingabe 2 14" xfId="30209" hidden="1"/>
    <cellStyle name="Eingabe 2 14" xfId="30237" hidden="1"/>
    <cellStyle name="Eingabe 2 14" xfId="30272" hidden="1"/>
    <cellStyle name="Eingabe 2 14" xfId="30307" hidden="1"/>
    <cellStyle name="Eingabe 2 14" xfId="30148" hidden="1"/>
    <cellStyle name="Eingabe 2 14" xfId="30351" hidden="1"/>
    <cellStyle name="Eingabe 2 14" xfId="30379" hidden="1"/>
    <cellStyle name="Eingabe 2 14" xfId="30414" hidden="1"/>
    <cellStyle name="Eingabe 2 14" xfId="30449" hidden="1"/>
    <cellStyle name="Eingabe 2 14" xfId="30496" hidden="1"/>
    <cellStyle name="Eingabe 2 14" xfId="30568" hidden="1"/>
    <cellStyle name="Eingabe 2 14" xfId="30596" hidden="1"/>
    <cellStyle name="Eingabe 2 14" xfId="30631" hidden="1"/>
    <cellStyle name="Eingabe 2 14" xfId="30666" hidden="1"/>
    <cellStyle name="Eingabe 2 14" xfId="30746" hidden="1"/>
    <cellStyle name="Eingabe 2 14" xfId="30959" hidden="1"/>
    <cellStyle name="Eingabe 2 14" xfId="30987" hidden="1"/>
    <cellStyle name="Eingabe 2 14" xfId="31022" hidden="1"/>
    <cellStyle name="Eingabe 2 14" xfId="31057" hidden="1"/>
    <cellStyle name="Eingabe 2 14" xfId="31136" hidden="1"/>
    <cellStyle name="Eingabe 2 14" xfId="31268" hidden="1"/>
    <cellStyle name="Eingabe 2 14" xfId="31296" hidden="1"/>
    <cellStyle name="Eingabe 2 14" xfId="31331" hidden="1"/>
    <cellStyle name="Eingabe 2 14" xfId="31366" hidden="1"/>
    <cellStyle name="Eingabe 2 14" xfId="31207" hidden="1"/>
    <cellStyle name="Eingabe 2 14" xfId="31412" hidden="1"/>
    <cellStyle name="Eingabe 2 14" xfId="31440" hidden="1"/>
    <cellStyle name="Eingabe 2 14" xfId="31475" hidden="1"/>
    <cellStyle name="Eingabe 2 14" xfId="31510" hidden="1"/>
    <cellStyle name="Eingabe 2 14" xfId="30855" hidden="1"/>
    <cellStyle name="Eingabe 2 14" xfId="31569" hidden="1"/>
    <cellStyle name="Eingabe 2 14" xfId="31597" hidden="1"/>
    <cellStyle name="Eingabe 2 14" xfId="31632" hidden="1"/>
    <cellStyle name="Eingabe 2 14" xfId="31667" hidden="1"/>
    <cellStyle name="Eingabe 2 14" xfId="31764" hidden="1"/>
    <cellStyle name="Eingabe 2 14" xfId="31939" hidden="1"/>
    <cellStyle name="Eingabe 2 14" xfId="31967" hidden="1"/>
    <cellStyle name="Eingabe 2 14" xfId="32002" hidden="1"/>
    <cellStyle name="Eingabe 2 14" xfId="32037" hidden="1"/>
    <cellStyle name="Eingabe 2 14" xfId="31854" hidden="1"/>
    <cellStyle name="Eingabe 2 14" xfId="32088" hidden="1"/>
    <cellStyle name="Eingabe 2 14" xfId="32116" hidden="1"/>
    <cellStyle name="Eingabe 2 14" xfId="32151" hidden="1"/>
    <cellStyle name="Eingabe 2 14" xfId="32186" hidden="1"/>
    <cellStyle name="Eingabe 2 14" xfId="31754" hidden="1"/>
    <cellStyle name="Eingabe 2 14" xfId="32231" hidden="1"/>
    <cellStyle name="Eingabe 2 14" xfId="32259" hidden="1"/>
    <cellStyle name="Eingabe 2 14" xfId="32294" hidden="1"/>
    <cellStyle name="Eingabe 2 14" xfId="32329" hidden="1"/>
    <cellStyle name="Eingabe 2 14" xfId="32378" hidden="1"/>
    <cellStyle name="Eingabe 2 14" xfId="32450" hidden="1"/>
    <cellStyle name="Eingabe 2 14" xfId="32478" hidden="1"/>
    <cellStyle name="Eingabe 2 14" xfId="32513" hidden="1"/>
    <cellStyle name="Eingabe 2 14" xfId="32548" hidden="1"/>
    <cellStyle name="Eingabe 2 14" xfId="32610" hidden="1"/>
    <cellStyle name="Eingabe 2 14" xfId="32742" hidden="1"/>
    <cellStyle name="Eingabe 2 14" xfId="32770" hidden="1"/>
    <cellStyle name="Eingabe 2 14" xfId="32805" hidden="1"/>
    <cellStyle name="Eingabe 2 14" xfId="32840" hidden="1"/>
    <cellStyle name="Eingabe 2 14" xfId="32681" hidden="1"/>
    <cellStyle name="Eingabe 2 14" xfId="32884" hidden="1"/>
    <cellStyle name="Eingabe 2 14" xfId="32912" hidden="1"/>
    <cellStyle name="Eingabe 2 14" xfId="32947" hidden="1"/>
    <cellStyle name="Eingabe 2 14" xfId="32982" hidden="1"/>
    <cellStyle name="Eingabe 2 14" xfId="30737" hidden="1"/>
    <cellStyle name="Eingabe 2 14" xfId="33024" hidden="1"/>
    <cellStyle name="Eingabe 2 14" xfId="33052" hidden="1"/>
    <cellStyle name="Eingabe 2 14" xfId="33087" hidden="1"/>
    <cellStyle name="Eingabe 2 14" xfId="33122" hidden="1"/>
    <cellStyle name="Eingabe 2 14" xfId="33216" hidden="1"/>
    <cellStyle name="Eingabe 2 14" xfId="33390" hidden="1"/>
    <cellStyle name="Eingabe 2 14" xfId="33418" hidden="1"/>
    <cellStyle name="Eingabe 2 14" xfId="33453" hidden="1"/>
    <cellStyle name="Eingabe 2 14" xfId="33488" hidden="1"/>
    <cellStyle name="Eingabe 2 14" xfId="33306" hidden="1"/>
    <cellStyle name="Eingabe 2 14" xfId="33539" hidden="1"/>
    <cellStyle name="Eingabe 2 14" xfId="33567" hidden="1"/>
    <cellStyle name="Eingabe 2 14" xfId="33602" hidden="1"/>
    <cellStyle name="Eingabe 2 14" xfId="33637" hidden="1"/>
    <cellStyle name="Eingabe 2 14" xfId="33206" hidden="1"/>
    <cellStyle name="Eingabe 2 14" xfId="33682" hidden="1"/>
    <cellStyle name="Eingabe 2 14" xfId="33710" hidden="1"/>
    <cellStyle name="Eingabe 2 14" xfId="33745" hidden="1"/>
    <cellStyle name="Eingabe 2 14" xfId="33780" hidden="1"/>
    <cellStyle name="Eingabe 2 14" xfId="33828" hidden="1"/>
    <cellStyle name="Eingabe 2 14" xfId="33900" hidden="1"/>
    <cellStyle name="Eingabe 2 14" xfId="33928" hidden="1"/>
    <cellStyle name="Eingabe 2 14" xfId="33963" hidden="1"/>
    <cellStyle name="Eingabe 2 14" xfId="33998" hidden="1"/>
    <cellStyle name="Eingabe 2 14" xfId="34060" hidden="1"/>
    <cellStyle name="Eingabe 2 14" xfId="34192" hidden="1"/>
    <cellStyle name="Eingabe 2 14" xfId="34220" hidden="1"/>
    <cellStyle name="Eingabe 2 14" xfId="34255" hidden="1"/>
    <cellStyle name="Eingabe 2 14" xfId="34290" hidden="1"/>
    <cellStyle name="Eingabe 2 14" xfId="34131" hidden="1"/>
    <cellStyle name="Eingabe 2 14" xfId="34334" hidden="1"/>
    <cellStyle name="Eingabe 2 14" xfId="34362" hidden="1"/>
    <cellStyle name="Eingabe 2 14" xfId="34397" hidden="1"/>
    <cellStyle name="Eingabe 2 14" xfId="34432" hidden="1"/>
    <cellStyle name="Eingabe 2 14" xfId="30835" hidden="1"/>
    <cellStyle name="Eingabe 2 14" xfId="34474" hidden="1"/>
    <cellStyle name="Eingabe 2 14" xfId="34502" hidden="1"/>
    <cellStyle name="Eingabe 2 14" xfId="34537" hidden="1"/>
    <cellStyle name="Eingabe 2 14" xfId="34572" hidden="1"/>
    <cellStyle name="Eingabe 2 14" xfId="34663" hidden="1"/>
    <cellStyle name="Eingabe 2 14" xfId="34837" hidden="1"/>
    <cellStyle name="Eingabe 2 14" xfId="34865" hidden="1"/>
    <cellStyle name="Eingabe 2 14" xfId="34900" hidden="1"/>
    <cellStyle name="Eingabe 2 14" xfId="34935" hidden="1"/>
    <cellStyle name="Eingabe 2 14" xfId="34753" hidden="1"/>
    <cellStyle name="Eingabe 2 14" xfId="34984" hidden="1"/>
    <cellStyle name="Eingabe 2 14" xfId="35012" hidden="1"/>
    <cellStyle name="Eingabe 2 14" xfId="35047" hidden="1"/>
    <cellStyle name="Eingabe 2 14" xfId="35082" hidden="1"/>
    <cellStyle name="Eingabe 2 14" xfId="34653" hidden="1"/>
    <cellStyle name="Eingabe 2 14" xfId="35125" hidden="1"/>
    <cellStyle name="Eingabe 2 14" xfId="35153" hidden="1"/>
    <cellStyle name="Eingabe 2 14" xfId="35188" hidden="1"/>
    <cellStyle name="Eingabe 2 14" xfId="35223" hidden="1"/>
    <cellStyle name="Eingabe 2 14" xfId="35270" hidden="1"/>
    <cellStyle name="Eingabe 2 14" xfId="35342" hidden="1"/>
    <cellStyle name="Eingabe 2 14" xfId="35370" hidden="1"/>
    <cellStyle name="Eingabe 2 14" xfId="35405" hidden="1"/>
    <cellStyle name="Eingabe 2 14" xfId="35440" hidden="1"/>
    <cellStyle name="Eingabe 2 14" xfId="35502" hidden="1"/>
    <cellStyle name="Eingabe 2 14" xfId="35634" hidden="1"/>
    <cellStyle name="Eingabe 2 14" xfId="35662" hidden="1"/>
    <cellStyle name="Eingabe 2 14" xfId="35697" hidden="1"/>
    <cellStyle name="Eingabe 2 14" xfId="35732" hidden="1"/>
    <cellStyle name="Eingabe 2 14" xfId="35573" hidden="1"/>
    <cellStyle name="Eingabe 2 14" xfId="35776" hidden="1"/>
    <cellStyle name="Eingabe 2 14" xfId="35804" hidden="1"/>
    <cellStyle name="Eingabe 2 14" xfId="35839" hidden="1"/>
    <cellStyle name="Eingabe 2 14" xfId="35874" hidden="1"/>
    <cellStyle name="Eingabe 2 14" xfId="35923" hidden="1"/>
    <cellStyle name="Eingabe 2 14" xfId="36069" hidden="1"/>
    <cellStyle name="Eingabe 2 14" xfId="36097" hidden="1"/>
    <cellStyle name="Eingabe 2 14" xfId="36132" hidden="1"/>
    <cellStyle name="Eingabe 2 14" xfId="36167" hidden="1"/>
    <cellStyle name="Eingabe 2 14" xfId="36259" hidden="1"/>
    <cellStyle name="Eingabe 2 14" xfId="36433" hidden="1"/>
    <cellStyle name="Eingabe 2 14" xfId="36461" hidden="1"/>
    <cellStyle name="Eingabe 2 14" xfId="36496" hidden="1"/>
    <cellStyle name="Eingabe 2 14" xfId="36531" hidden="1"/>
    <cellStyle name="Eingabe 2 14" xfId="36349" hidden="1"/>
    <cellStyle name="Eingabe 2 14" xfId="36580" hidden="1"/>
    <cellStyle name="Eingabe 2 14" xfId="36608" hidden="1"/>
    <cellStyle name="Eingabe 2 14" xfId="36643" hidden="1"/>
    <cellStyle name="Eingabe 2 14" xfId="36678" hidden="1"/>
    <cellStyle name="Eingabe 2 14" xfId="36249" hidden="1"/>
    <cellStyle name="Eingabe 2 14" xfId="36721" hidden="1"/>
    <cellStyle name="Eingabe 2 14" xfId="36749" hidden="1"/>
    <cellStyle name="Eingabe 2 14" xfId="36784" hidden="1"/>
    <cellStyle name="Eingabe 2 14" xfId="36819" hidden="1"/>
    <cellStyle name="Eingabe 2 14" xfId="36866" hidden="1"/>
    <cellStyle name="Eingabe 2 14" xfId="36938" hidden="1"/>
    <cellStyle name="Eingabe 2 14" xfId="36966" hidden="1"/>
    <cellStyle name="Eingabe 2 14" xfId="37001" hidden="1"/>
    <cellStyle name="Eingabe 2 14" xfId="37036" hidden="1"/>
    <cellStyle name="Eingabe 2 14" xfId="37098" hidden="1"/>
    <cellStyle name="Eingabe 2 14" xfId="37230" hidden="1"/>
    <cellStyle name="Eingabe 2 14" xfId="37258" hidden="1"/>
    <cellStyle name="Eingabe 2 14" xfId="37293" hidden="1"/>
    <cellStyle name="Eingabe 2 14" xfId="37328" hidden="1"/>
    <cellStyle name="Eingabe 2 14" xfId="37169" hidden="1"/>
    <cellStyle name="Eingabe 2 14" xfId="37372" hidden="1"/>
    <cellStyle name="Eingabe 2 14" xfId="37400" hidden="1"/>
    <cellStyle name="Eingabe 2 14" xfId="37435" hidden="1"/>
    <cellStyle name="Eingabe 2 14" xfId="37470" hidden="1"/>
    <cellStyle name="Eingabe 2 14" xfId="35997" hidden="1"/>
    <cellStyle name="Eingabe 2 14" xfId="37512" hidden="1"/>
    <cellStyle name="Eingabe 2 14" xfId="37540" hidden="1"/>
    <cellStyle name="Eingabe 2 14" xfId="37575" hidden="1"/>
    <cellStyle name="Eingabe 2 14" xfId="37610" hidden="1"/>
    <cellStyle name="Eingabe 2 14" xfId="37701" hidden="1"/>
    <cellStyle name="Eingabe 2 14" xfId="37875" hidden="1"/>
    <cellStyle name="Eingabe 2 14" xfId="37903" hidden="1"/>
    <cellStyle name="Eingabe 2 14" xfId="37938" hidden="1"/>
    <cellStyle name="Eingabe 2 14" xfId="37973" hidden="1"/>
    <cellStyle name="Eingabe 2 14" xfId="37791" hidden="1"/>
    <cellStyle name="Eingabe 2 14" xfId="38022" hidden="1"/>
    <cellStyle name="Eingabe 2 14" xfId="38050" hidden="1"/>
    <cellStyle name="Eingabe 2 14" xfId="38085" hidden="1"/>
    <cellStyle name="Eingabe 2 14" xfId="38120" hidden="1"/>
    <cellStyle name="Eingabe 2 14" xfId="37691" hidden="1"/>
    <cellStyle name="Eingabe 2 14" xfId="38163" hidden="1"/>
    <cellStyle name="Eingabe 2 14" xfId="38191" hidden="1"/>
    <cellStyle name="Eingabe 2 14" xfId="38226" hidden="1"/>
    <cellStyle name="Eingabe 2 14" xfId="38261" hidden="1"/>
    <cellStyle name="Eingabe 2 14" xfId="38308" hidden="1"/>
    <cellStyle name="Eingabe 2 14" xfId="38380" hidden="1"/>
    <cellStyle name="Eingabe 2 14" xfId="38408" hidden="1"/>
    <cellStyle name="Eingabe 2 14" xfId="38443" hidden="1"/>
    <cellStyle name="Eingabe 2 14" xfId="38478" hidden="1"/>
    <cellStyle name="Eingabe 2 14" xfId="38540" hidden="1"/>
    <cellStyle name="Eingabe 2 14" xfId="38672" hidden="1"/>
    <cellStyle name="Eingabe 2 14" xfId="38700" hidden="1"/>
    <cellStyle name="Eingabe 2 14" xfId="38735" hidden="1"/>
    <cellStyle name="Eingabe 2 14" xfId="38770" hidden="1"/>
    <cellStyle name="Eingabe 2 14" xfId="38611" hidden="1"/>
    <cellStyle name="Eingabe 2 14" xfId="38814" hidden="1"/>
    <cellStyle name="Eingabe 2 14" xfId="38842" hidden="1"/>
    <cellStyle name="Eingabe 2 14" xfId="38877" hidden="1"/>
    <cellStyle name="Eingabe 2 14" xfId="38912" hidden="1"/>
    <cellStyle name="Eingabe 2 14" xfId="38966" hidden="1"/>
    <cellStyle name="Eingabe 2 14" xfId="39052" hidden="1"/>
    <cellStyle name="Eingabe 2 14" xfId="39080" hidden="1"/>
    <cellStyle name="Eingabe 2 14" xfId="39115" hidden="1"/>
    <cellStyle name="Eingabe 2 14" xfId="39150" hidden="1"/>
    <cellStyle name="Eingabe 2 14" xfId="39241" hidden="1"/>
    <cellStyle name="Eingabe 2 14" xfId="39415" hidden="1"/>
    <cellStyle name="Eingabe 2 14" xfId="39443" hidden="1"/>
    <cellStyle name="Eingabe 2 14" xfId="39478" hidden="1"/>
    <cellStyle name="Eingabe 2 14" xfId="39513" hidden="1"/>
    <cellStyle name="Eingabe 2 14" xfId="39331" hidden="1"/>
    <cellStyle name="Eingabe 2 14" xfId="39562" hidden="1"/>
    <cellStyle name="Eingabe 2 14" xfId="39590" hidden="1"/>
    <cellStyle name="Eingabe 2 14" xfId="39625" hidden="1"/>
    <cellStyle name="Eingabe 2 14" xfId="39660" hidden="1"/>
    <cellStyle name="Eingabe 2 14" xfId="39231" hidden="1"/>
    <cellStyle name="Eingabe 2 14" xfId="39703" hidden="1"/>
    <cellStyle name="Eingabe 2 14" xfId="39731" hidden="1"/>
    <cellStyle name="Eingabe 2 14" xfId="39766" hidden="1"/>
    <cellStyle name="Eingabe 2 14" xfId="39801" hidden="1"/>
    <cellStyle name="Eingabe 2 14" xfId="39848" hidden="1"/>
    <cellStyle name="Eingabe 2 14" xfId="39920" hidden="1"/>
    <cellStyle name="Eingabe 2 14" xfId="39948" hidden="1"/>
    <cellStyle name="Eingabe 2 14" xfId="39983" hidden="1"/>
    <cellStyle name="Eingabe 2 14" xfId="40018" hidden="1"/>
    <cellStyle name="Eingabe 2 14" xfId="40080" hidden="1"/>
    <cellStyle name="Eingabe 2 14" xfId="40212" hidden="1"/>
    <cellStyle name="Eingabe 2 14" xfId="40240" hidden="1"/>
    <cellStyle name="Eingabe 2 14" xfId="40275" hidden="1"/>
    <cellStyle name="Eingabe 2 14" xfId="40310" hidden="1"/>
    <cellStyle name="Eingabe 2 14" xfId="40151" hidden="1"/>
    <cellStyle name="Eingabe 2 14" xfId="40354" hidden="1"/>
    <cellStyle name="Eingabe 2 14" xfId="40382" hidden="1"/>
    <cellStyle name="Eingabe 2 14" xfId="40417" hidden="1"/>
    <cellStyle name="Eingabe 2 14" xfId="40452" hidden="1"/>
    <cellStyle name="Eingabe 2 14" xfId="40499" hidden="1"/>
    <cellStyle name="Eingabe 2 14" xfId="40571" hidden="1"/>
    <cellStyle name="Eingabe 2 14" xfId="40599" hidden="1"/>
    <cellStyle name="Eingabe 2 14" xfId="40634" hidden="1"/>
    <cellStyle name="Eingabe 2 14" xfId="40669" hidden="1"/>
    <cellStyle name="Eingabe 2 14" xfId="40749" hidden="1"/>
    <cellStyle name="Eingabe 2 14" xfId="40962" hidden="1"/>
    <cellStyle name="Eingabe 2 14" xfId="40990" hidden="1"/>
    <cellStyle name="Eingabe 2 14" xfId="41025" hidden="1"/>
    <cellStyle name="Eingabe 2 14" xfId="41060" hidden="1"/>
    <cellStyle name="Eingabe 2 14" xfId="41139" hidden="1"/>
    <cellStyle name="Eingabe 2 14" xfId="41271" hidden="1"/>
    <cellStyle name="Eingabe 2 14" xfId="41299" hidden="1"/>
    <cellStyle name="Eingabe 2 14" xfId="41334" hidden="1"/>
    <cellStyle name="Eingabe 2 14" xfId="41369" hidden="1"/>
    <cellStyle name="Eingabe 2 14" xfId="41210" hidden="1"/>
    <cellStyle name="Eingabe 2 14" xfId="41415" hidden="1"/>
    <cellStyle name="Eingabe 2 14" xfId="41443" hidden="1"/>
    <cellStyle name="Eingabe 2 14" xfId="41478" hidden="1"/>
    <cellStyle name="Eingabe 2 14" xfId="41513" hidden="1"/>
    <cellStyle name="Eingabe 2 14" xfId="40858" hidden="1"/>
    <cellStyle name="Eingabe 2 14" xfId="41572" hidden="1"/>
    <cellStyle name="Eingabe 2 14" xfId="41600" hidden="1"/>
    <cellStyle name="Eingabe 2 14" xfId="41635" hidden="1"/>
    <cellStyle name="Eingabe 2 14" xfId="41670" hidden="1"/>
    <cellStyle name="Eingabe 2 14" xfId="41767" hidden="1"/>
    <cellStyle name="Eingabe 2 14" xfId="41942" hidden="1"/>
    <cellStyle name="Eingabe 2 14" xfId="41970" hidden="1"/>
    <cellStyle name="Eingabe 2 14" xfId="42005" hidden="1"/>
    <cellStyle name="Eingabe 2 14" xfId="42040" hidden="1"/>
    <cellStyle name="Eingabe 2 14" xfId="41857" hidden="1"/>
    <cellStyle name="Eingabe 2 14" xfId="42091" hidden="1"/>
    <cellStyle name="Eingabe 2 14" xfId="42119" hidden="1"/>
    <cellStyle name="Eingabe 2 14" xfId="42154" hidden="1"/>
    <cellStyle name="Eingabe 2 14" xfId="42189" hidden="1"/>
    <cellStyle name="Eingabe 2 14" xfId="41757" hidden="1"/>
    <cellStyle name="Eingabe 2 14" xfId="42234" hidden="1"/>
    <cellStyle name="Eingabe 2 14" xfId="42262" hidden="1"/>
    <cellStyle name="Eingabe 2 14" xfId="42297" hidden="1"/>
    <cellStyle name="Eingabe 2 14" xfId="42332" hidden="1"/>
    <cellStyle name="Eingabe 2 14" xfId="42381" hidden="1"/>
    <cellStyle name="Eingabe 2 14" xfId="42453" hidden="1"/>
    <cellStyle name="Eingabe 2 14" xfId="42481" hidden="1"/>
    <cellStyle name="Eingabe 2 14" xfId="42516" hidden="1"/>
    <cellStyle name="Eingabe 2 14" xfId="42551" hidden="1"/>
    <cellStyle name="Eingabe 2 14" xfId="42613" hidden="1"/>
    <cellStyle name="Eingabe 2 14" xfId="42745" hidden="1"/>
    <cellStyle name="Eingabe 2 14" xfId="42773" hidden="1"/>
    <cellStyle name="Eingabe 2 14" xfId="42808" hidden="1"/>
    <cellStyle name="Eingabe 2 14" xfId="42843" hidden="1"/>
    <cellStyle name="Eingabe 2 14" xfId="42684" hidden="1"/>
    <cellStyle name="Eingabe 2 14" xfId="42887" hidden="1"/>
    <cellStyle name="Eingabe 2 14" xfId="42915" hidden="1"/>
    <cellStyle name="Eingabe 2 14" xfId="42950" hidden="1"/>
    <cellStyle name="Eingabe 2 14" xfId="42985" hidden="1"/>
    <cellStyle name="Eingabe 2 14" xfId="40740" hidden="1"/>
    <cellStyle name="Eingabe 2 14" xfId="43027" hidden="1"/>
    <cellStyle name="Eingabe 2 14" xfId="43055" hidden="1"/>
    <cellStyle name="Eingabe 2 14" xfId="43090" hidden="1"/>
    <cellStyle name="Eingabe 2 14" xfId="43125" hidden="1"/>
    <cellStyle name="Eingabe 2 14" xfId="43219" hidden="1"/>
    <cellStyle name="Eingabe 2 14" xfId="43393" hidden="1"/>
    <cellStyle name="Eingabe 2 14" xfId="43421" hidden="1"/>
    <cellStyle name="Eingabe 2 14" xfId="43456" hidden="1"/>
    <cellStyle name="Eingabe 2 14" xfId="43491" hidden="1"/>
    <cellStyle name="Eingabe 2 14" xfId="43309" hidden="1"/>
    <cellStyle name="Eingabe 2 14" xfId="43542" hidden="1"/>
    <cellStyle name="Eingabe 2 14" xfId="43570" hidden="1"/>
    <cellStyle name="Eingabe 2 14" xfId="43605" hidden="1"/>
    <cellStyle name="Eingabe 2 14" xfId="43640" hidden="1"/>
    <cellStyle name="Eingabe 2 14" xfId="43209" hidden="1"/>
    <cellStyle name="Eingabe 2 14" xfId="43685" hidden="1"/>
    <cellStyle name="Eingabe 2 14" xfId="43713" hidden="1"/>
    <cellStyle name="Eingabe 2 14" xfId="43748" hidden="1"/>
    <cellStyle name="Eingabe 2 14" xfId="43783" hidden="1"/>
    <cellStyle name="Eingabe 2 14" xfId="43831" hidden="1"/>
    <cellStyle name="Eingabe 2 14" xfId="43903" hidden="1"/>
    <cellStyle name="Eingabe 2 14" xfId="43931" hidden="1"/>
    <cellStyle name="Eingabe 2 14" xfId="43966" hidden="1"/>
    <cellStyle name="Eingabe 2 14" xfId="44001" hidden="1"/>
    <cellStyle name="Eingabe 2 14" xfId="44063" hidden="1"/>
    <cellStyle name="Eingabe 2 14" xfId="44195" hidden="1"/>
    <cellStyle name="Eingabe 2 14" xfId="44223" hidden="1"/>
    <cellStyle name="Eingabe 2 14" xfId="44258" hidden="1"/>
    <cellStyle name="Eingabe 2 14" xfId="44293" hidden="1"/>
    <cellStyle name="Eingabe 2 14" xfId="44134" hidden="1"/>
    <cellStyle name="Eingabe 2 14" xfId="44337" hidden="1"/>
    <cellStyle name="Eingabe 2 14" xfId="44365" hidden="1"/>
    <cellStyle name="Eingabe 2 14" xfId="44400" hidden="1"/>
    <cellStyle name="Eingabe 2 14" xfId="44435" hidden="1"/>
    <cellStyle name="Eingabe 2 14" xfId="40838" hidden="1"/>
    <cellStyle name="Eingabe 2 14" xfId="44477" hidden="1"/>
    <cellStyle name="Eingabe 2 14" xfId="44505" hidden="1"/>
    <cellStyle name="Eingabe 2 14" xfId="44540" hidden="1"/>
    <cellStyle name="Eingabe 2 14" xfId="44575" hidden="1"/>
    <cellStyle name="Eingabe 2 14" xfId="44666" hidden="1"/>
    <cellStyle name="Eingabe 2 14" xfId="44840" hidden="1"/>
    <cellStyle name="Eingabe 2 14" xfId="44868" hidden="1"/>
    <cellStyle name="Eingabe 2 14" xfId="44903" hidden="1"/>
    <cellStyle name="Eingabe 2 14" xfId="44938" hidden="1"/>
    <cellStyle name="Eingabe 2 14" xfId="44756" hidden="1"/>
    <cellStyle name="Eingabe 2 14" xfId="44987" hidden="1"/>
    <cellStyle name="Eingabe 2 14" xfId="45015" hidden="1"/>
    <cellStyle name="Eingabe 2 14" xfId="45050" hidden="1"/>
    <cellStyle name="Eingabe 2 14" xfId="45085" hidden="1"/>
    <cellStyle name="Eingabe 2 14" xfId="44656" hidden="1"/>
    <cellStyle name="Eingabe 2 14" xfId="45128" hidden="1"/>
    <cellStyle name="Eingabe 2 14" xfId="45156" hidden="1"/>
    <cellStyle name="Eingabe 2 14" xfId="45191" hidden="1"/>
    <cellStyle name="Eingabe 2 14" xfId="45226" hidden="1"/>
    <cellStyle name="Eingabe 2 14" xfId="45273" hidden="1"/>
    <cellStyle name="Eingabe 2 14" xfId="45345" hidden="1"/>
    <cellStyle name="Eingabe 2 14" xfId="45373" hidden="1"/>
    <cellStyle name="Eingabe 2 14" xfId="45408" hidden="1"/>
    <cellStyle name="Eingabe 2 14" xfId="45443" hidden="1"/>
    <cellStyle name="Eingabe 2 14" xfId="45505" hidden="1"/>
    <cellStyle name="Eingabe 2 14" xfId="45637" hidden="1"/>
    <cellStyle name="Eingabe 2 14" xfId="45665" hidden="1"/>
    <cellStyle name="Eingabe 2 14" xfId="45700" hidden="1"/>
    <cellStyle name="Eingabe 2 14" xfId="45735" hidden="1"/>
    <cellStyle name="Eingabe 2 14" xfId="45576" hidden="1"/>
    <cellStyle name="Eingabe 2 14" xfId="45779" hidden="1"/>
    <cellStyle name="Eingabe 2 14" xfId="45807" hidden="1"/>
    <cellStyle name="Eingabe 2 14" xfId="45842" hidden="1"/>
    <cellStyle name="Eingabe 2 14" xfId="45877" hidden="1"/>
    <cellStyle name="Eingabe 2 14" xfId="45926" hidden="1"/>
    <cellStyle name="Eingabe 2 14" xfId="46072" hidden="1"/>
    <cellStyle name="Eingabe 2 14" xfId="46100" hidden="1"/>
    <cellStyle name="Eingabe 2 14" xfId="46135" hidden="1"/>
    <cellStyle name="Eingabe 2 14" xfId="46170" hidden="1"/>
    <cellStyle name="Eingabe 2 14" xfId="46262" hidden="1"/>
    <cellStyle name="Eingabe 2 14" xfId="46436" hidden="1"/>
    <cellStyle name="Eingabe 2 14" xfId="46464" hidden="1"/>
    <cellStyle name="Eingabe 2 14" xfId="46499" hidden="1"/>
    <cellStyle name="Eingabe 2 14" xfId="46534" hidden="1"/>
    <cellStyle name="Eingabe 2 14" xfId="46352" hidden="1"/>
    <cellStyle name="Eingabe 2 14" xfId="46583" hidden="1"/>
    <cellStyle name="Eingabe 2 14" xfId="46611" hidden="1"/>
    <cellStyle name="Eingabe 2 14" xfId="46646" hidden="1"/>
    <cellStyle name="Eingabe 2 14" xfId="46681" hidden="1"/>
    <cellStyle name="Eingabe 2 14" xfId="46252" hidden="1"/>
    <cellStyle name="Eingabe 2 14" xfId="46724" hidden="1"/>
    <cellStyle name="Eingabe 2 14" xfId="46752" hidden="1"/>
    <cellStyle name="Eingabe 2 14" xfId="46787" hidden="1"/>
    <cellStyle name="Eingabe 2 14" xfId="46822" hidden="1"/>
    <cellStyle name="Eingabe 2 14" xfId="46869" hidden="1"/>
    <cellStyle name="Eingabe 2 14" xfId="46941" hidden="1"/>
    <cellStyle name="Eingabe 2 14" xfId="46969" hidden="1"/>
    <cellStyle name="Eingabe 2 14" xfId="47004" hidden="1"/>
    <cellStyle name="Eingabe 2 14" xfId="47039" hidden="1"/>
    <cellStyle name="Eingabe 2 14" xfId="47101" hidden="1"/>
    <cellStyle name="Eingabe 2 14" xfId="47233" hidden="1"/>
    <cellStyle name="Eingabe 2 14" xfId="47261" hidden="1"/>
    <cellStyle name="Eingabe 2 14" xfId="47296" hidden="1"/>
    <cellStyle name="Eingabe 2 14" xfId="47331" hidden="1"/>
    <cellStyle name="Eingabe 2 14" xfId="47172" hidden="1"/>
    <cellStyle name="Eingabe 2 14" xfId="47375" hidden="1"/>
    <cellStyle name="Eingabe 2 14" xfId="47403" hidden="1"/>
    <cellStyle name="Eingabe 2 14" xfId="47438" hidden="1"/>
    <cellStyle name="Eingabe 2 14" xfId="47473" hidden="1"/>
    <cellStyle name="Eingabe 2 14" xfId="46000" hidden="1"/>
    <cellStyle name="Eingabe 2 14" xfId="47515" hidden="1"/>
    <cellStyle name="Eingabe 2 14" xfId="47543" hidden="1"/>
    <cellStyle name="Eingabe 2 14" xfId="47578" hidden="1"/>
    <cellStyle name="Eingabe 2 14" xfId="47613" hidden="1"/>
    <cellStyle name="Eingabe 2 14" xfId="47704" hidden="1"/>
    <cellStyle name="Eingabe 2 14" xfId="47878" hidden="1"/>
    <cellStyle name="Eingabe 2 14" xfId="47906" hidden="1"/>
    <cellStyle name="Eingabe 2 14" xfId="47941" hidden="1"/>
    <cellStyle name="Eingabe 2 14" xfId="47976" hidden="1"/>
    <cellStyle name="Eingabe 2 14" xfId="47794" hidden="1"/>
    <cellStyle name="Eingabe 2 14" xfId="48025" hidden="1"/>
    <cellStyle name="Eingabe 2 14" xfId="48053" hidden="1"/>
    <cellStyle name="Eingabe 2 14" xfId="48088" hidden="1"/>
    <cellStyle name="Eingabe 2 14" xfId="48123" hidden="1"/>
    <cellStyle name="Eingabe 2 14" xfId="47694" hidden="1"/>
    <cellStyle name="Eingabe 2 14" xfId="48166" hidden="1"/>
    <cellStyle name="Eingabe 2 14" xfId="48194" hidden="1"/>
    <cellStyle name="Eingabe 2 14" xfId="48229" hidden="1"/>
    <cellStyle name="Eingabe 2 14" xfId="48264" hidden="1"/>
    <cellStyle name="Eingabe 2 14" xfId="48311" hidden="1"/>
    <cellStyle name="Eingabe 2 14" xfId="48383" hidden="1"/>
    <cellStyle name="Eingabe 2 14" xfId="48411" hidden="1"/>
    <cellStyle name="Eingabe 2 14" xfId="48446" hidden="1"/>
    <cellStyle name="Eingabe 2 14" xfId="48481" hidden="1"/>
    <cellStyle name="Eingabe 2 14" xfId="48543" hidden="1"/>
    <cellStyle name="Eingabe 2 14" xfId="48675" hidden="1"/>
    <cellStyle name="Eingabe 2 14" xfId="48703" hidden="1"/>
    <cellStyle name="Eingabe 2 14" xfId="48738" hidden="1"/>
    <cellStyle name="Eingabe 2 14" xfId="48773" hidden="1"/>
    <cellStyle name="Eingabe 2 14" xfId="48614" hidden="1"/>
    <cellStyle name="Eingabe 2 14" xfId="48817" hidden="1"/>
    <cellStyle name="Eingabe 2 14" xfId="48845" hidden="1"/>
    <cellStyle name="Eingabe 2 14" xfId="48880" hidden="1"/>
    <cellStyle name="Eingabe 2 14" xfId="48915" hidden="1"/>
    <cellStyle name="Eingabe 2 14" xfId="48962" hidden="1"/>
    <cellStyle name="Eingabe 2 14" xfId="49034" hidden="1"/>
    <cellStyle name="Eingabe 2 14" xfId="49062" hidden="1"/>
    <cellStyle name="Eingabe 2 14" xfId="49097" hidden="1"/>
    <cellStyle name="Eingabe 2 14" xfId="49132" hidden="1"/>
    <cellStyle name="Eingabe 2 14" xfId="49223" hidden="1"/>
    <cellStyle name="Eingabe 2 14" xfId="49397" hidden="1"/>
    <cellStyle name="Eingabe 2 14" xfId="49425" hidden="1"/>
    <cellStyle name="Eingabe 2 14" xfId="49460" hidden="1"/>
    <cellStyle name="Eingabe 2 14" xfId="49495" hidden="1"/>
    <cellStyle name="Eingabe 2 14" xfId="49313" hidden="1"/>
    <cellStyle name="Eingabe 2 14" xfId="49544" hidden="1"/>
    <cellStyle name="Eingabe 2 14" xfId="49572" hidden="1"/>
    <cellStyle name="Eingabe 2 14" xfId="49607" hidden="1"/>
    <cellStyle name="Eingabe 2 14" xfId="49642" hidden="1"/>
    <cellStyle name="Eingabe 2 14" xfId="49213" hidden="1"/>
    <cellStyle name="Eingabe 2 14" xfId="49685" hidden="1"/>
    <cellStyle name="Eingabe 2 14" xfId="49713" hidden="1"/>
    <cellStyle name="Eingabe 2 14" xfId="49748" hidden="1"/>
    <cellStyle name="Eingabe 2 14" xfId="49783" hidden="1"/>
    <cellStyle name="Eingabe 2 14" xfId="49830" hidden="1"/>
    <cellStyle name="Eingabe 2 14" xfId="49902" hidden="1"/>
    <cellStyle name="Eingabe 2 14" xfId="49930" hidden="1"/>
    <cellStyle name="Eingabe 2 14" xfId="49965" hidden="1"/>
    <cellStyle name="Eingabe 2 14" xfId="50000" hidden="1"/>
    <cellStyle name="Eingabe 2 14" xfId="50062" hidden="1"/>
    <cellStyle name="Eingabe 2 14" xfId="50194" hidden="1"/>
    <cellStyle name="Eingabe 2 14" xfId="50222" hidden="1"/>
    <cellStyle name="Eingabe 2 14" xfId="50257" hidden="1"/>
    <cellStyle name="Eingabe 2 14" xfId="50292" hidden="1"/>
    <cellStyle name="Eingabe 2 14" xfId="50133" hidden="1"/>
    <cellStyle name="Eingabe 2 14" xfId="50336" hidden="1"/>
    <cellStyle name="Eingabe 2 14" xfId="50364" hidden="1"/>
    <cellStyle name="Eingabe 2 14" xfId="50399" hidden="1"/>
    <cellStyle name="Eingabe 2 14" xfId="50434" hidden="1"/>
    <cellStyle name="Eingabe 2 14" xfId="50481" hidden="1"/>
    <cellStyle name="Eingabe 2 14" xfId="50553" hidden="1"/>
    <cellStyle name="Eingabe 2 14" xfId="50581" hidden="1"/>
    <cellStyle name="Eingabe 2 14" xfId="50616" hidden="1"/>
    <cellStyle name="Eingabe 2 14" xfId="50651" hidden="1"/>
    <cellStyle name="Eingabe 2 14" xfId="50731" hidden="1"/>
    <cellStyle name="Eingabe 2 14" xfId="50944" hidden="1"/>
    <cellStyle name="Eingabe 2 14" xfId="50972" hidden="1"/>
    <cellStyle name="Eingabe 2 14" xfId="51007" hidden="1"/>
    <cellStyle name="Eingabe 2 14" xfId="51042" hidden="1"/>
    <cellStyle name="Eingabe 2 14" xfId="51121" hidden="1"/>
    <cellStyle name="Eingabe 2 14" xfId="51253" hidden="1"/>
    <cellStyle name="Eingabe 2 14" xfId="51281" hidden="1"/>
    <cellStyle name="Eingabe 2 14" xfId="51316" hidden="1"/>
    <cellStyle name="Eingabe 2 14" xfId="51351" hidden="1"/>
    <cellStyle name="Eingabe 2 14" xfId="51192" hidden="1"/>
    <cellStyle name="Eingabe 2 14" xfId="51397" hidden="1"/>
    <cellStyle name="Eingabe 2 14" xfId="51425" hidden="1"/>
    <cellStyle name="Eingabe 2 14" xfId="51460" hidden="1"/>
    <cellStyle name="Eingabe 2 14" xfId="51495" hidden="1"/>
    <cellStyle name="Eingabe 2 14" xfId="50840" hidden="1"/>
    <cellStyle name="Eingabe 2 14" xfId="51554" hidden="1"/>
    <cellStyle name="Eingabe 2 14" xfId="51582" hidden="1"/>
    <cellStyle name="Eingabe 2 14" xfId="51617" hidden="1"/>
    <cellStyle name="Eingabe 2 14" xfId="51652" hidden="1"/>
    <cellStyle name="Eingabe 2 14" xfId="51749" hidden="1"/>
    <cellStyle name="Eingabe 2 14" xfId="51924" hidden="1"/>
    <cellStyle name="Eingabe 2 14" xfId="51952" hidden="1"/>
    <cellStyle name="Eingabe 2 14" xfId="51987" hidden="1"/>
    <cellStyle name="Eingabe 2 14" xfId="52022" hidden="1"/>
    <cellStyle name="Eingabe 2 14" xfId="51839" hidden="1"/>
    <cellStyle name="Eingabe 2 14" xfId="52073" hidden="1"/>
    <cellStyle name="Eingabe 2 14" xfId="52101" hidden="1"/>
    <cellStyle name="Eingabe 2 14" xfId="52136" hidden="1"/>
    <cellStyle name="Eingabe 2 14" xfId="52171" hidden="1"/>
    <cellStyle name="Eingabe 2 14" xfId="51739" hidden="1"/>
    <cellStyle name="Eingabe 2 14" xfId="52216" hidden="1"/>
    <cellStyle name="Eingabe 2 14" xfId="52244" hidden="1"/>
    <cellStyle name="Eingabe 2 14" xfId="52279" hidden="1"/>
    <cellStyle name="Eingabe 2 14" xfId="52314" hidden="1"/>
    <cellStyle name="Eingabe 2 14" xfId="52363" hidden="1"/>
    <cellStyle name="Eingabe 2 14" xfId="52435" hidden="1"/>
    <cellStyle name="Eingabe 2 14" xfId="52463" hidden="1"/>
    <cellStyle name="Eingabe 2 14" xfId="52498" hidden="1"/>
    <cellStyle name="Eingabe 2 14" xfId="52533" hidden="1"/>
    <cellStyle name="Eingabe 2 14" xfId="52595" hidden="1"/>
    <cellStyle name="Eingabe 2 14" xfId="52727" hidden="1"/>
    <cellStyle name="Eingabe 2 14" xfId="52755" hidden="1"/>
    <cellStyle name="Eingabe 2 14" xfId="52790" hidden="1"/>
    <cellStyle name="Eingabe 2 14" xfId="52825" hidden="1"/>
    <cellStyle name="Eingabe 2 14" xfId="52666" hidden="1"/>
    <cellStyle name="Eingabe 2 14" xfId="52869" hidden="1"/>
    <cellStyle name="Eingabe 2 14" xfId="52897" hidden="1"/>
    <cellStyle name="Eingabe 2 14" xfId="52932" hidden="1"/>
    <cellStyle name="Eingabe 2 14" xfId="52967" hidden="1"/>
    <cellStyle name="Eingabe 2 14" xfId="50722" hidden="1"/>
    <cellStyle name="Eingabe 2 14" xfId="53009" hidden="1"/>
    <cellStyle name="Eingabe 2 14" xfId="53037" hidden="1"/>
    <cellStyle name="Eingabe 2 14" xfId="53072" hidden="1"/>
    <cellStyle name="Eingabe 2 14" xfId="53107" hidden="1"/>
    <cellStyle name="Eingabe 2 14" xfId="53201" hidden="1"/>
    <cellStyle name="Eingabe 2 14" xfId="53375" hidden="1"/>
    <cellStyle name="Eingabe 2 14" xfId="53403" hidden="1"/>
    <cellStyle name="Eingabe 2 14" xfId="53438" hidden="1"/>
    <cellStyle name="Eingabe 2 14" xfId="53473" hidden="1"/>
    <cellStyle name="Eingabe 2 14" xfId="53291" hidden="1"/>
    <cellStyle name="Eingabe 2 14" xfId="53524" hidden="1"/>
    <cellStyle name="Eingabe 2 14" xfId="53552" hidden="1"/>
    <cellStyle name="Eingabe 2 14" xfId="53587" hidden="1"/>
    <cellStyle name="Eingabe 2 14" xfId="53622" hidden="1"/>
    <cellStyle name="Eingabe 2 14" xfId="53191" hidden="1"/>
    <cellStyle name="Eingabe 2 14" xfId="53667" hidden="1"/>
    <cellStyle name="Eingabe 2 14" xfId="53695" hidden="1"/>
    <cellStyle name="Eingabe 2 14" xfId="53730" hidden="1"/>
    <cellStyle name="Eingabe 2 14" xfId="53765" hidden="1"/>
    <cellStyle name="Eingabe 2 14" xfId="53813" hidden="1"/>
    <cellStyle name="Eingabe 2 14" xfId="53885" hidden="1"/>
    <cellStyle name="Eingabe 2 14" xfId="53913" hidden="1"/>
    <cellStyle name="Eingabe 2 14" xfId="53948" hidden="1"/>
    <cellStyle name="Eingabe 2 14" xfId="53983" hidden="1"/>
    <cellStyle name="Eingabe 2 14" xfId="54045" hidden="1"/>
    <cellStyle name="Eingabe 2 14" xfId="54177" hidden="1"/>
    <cellStyle name="Eingabe 2 14" xfId="54205" hidden="1"/>
    <cellStyle name="Eingabe 2 14" xfId="54240" hidden="1"/>
    <cellStyle name="Eingabe 2 14" xfId="54275" hidden="1"/>
    <cellStyle name="Eingabe 2 14" xfId="54116" hidden="1"/>
    <cellStyle name="Eingabe 2 14" xfId="54319" hidden="1"/>
    <cellStyle name="Eingabe 2 14" xfId="54347" hidden="1"/>
    <cellStyle name="Eingabe 2 14" xfId="54382" hidden="1"/>
    <cellStyle name="Eingabe 2 14" xfId="54417" hidden="1"/>
    <cellStyle name="Eingabe 2 14" xfId="50820" hidden="1"/>
    <cellStyle name="Eingabe 2 14" xfId="54459" hidden="1"/>
    <cellStyle name="Eingabe 2 14" xfId="54487" hidden="1"/>
    <cellStyle name="Eingabe 2 14" xfId="54522" hidden="1"/>
    <cellStyle name="Eingabe 2 14" xfId="54557" hidden="1"/>
    <cellStyle name="Eingabe 2 14" xfId="54648" hidden="1"/>
    <cellStyle name="Eingabe 2 14" xfId="54822" hidden="1"/>
    <cellStyle name="Eingabe 2 14" xfId="54850" hidden="1"/>
    <cellStyle name="Eingabe 2 14" xfId="54885" hidden="1"/>
    <cellStyle name="Eingabe 2 14" xfId="54920" hidden="1"/>
    <cellStyle name="Eingabe 2 14" xfId="54738" hidden="1"/>
    <cellStyle name="Eingabe 2 14" xfId="54969" hidden="1"/>
    <cellStyle name="Eingabe 2 14" xfId="54997" hidden="1"/>
    <cellStyle name="Eingabe 2 14" xfId="55032" hidden="1"/>
    <cellStyle name="Eingabe 2 14" xfId="55067" hidden="1"/>
    <cellStyle name="Eingabe 2 14" xfId="54638" hidden="1"/>
    <cellStyle name="Eingabe 2 14" xfId="55110" hidden="1"/>
    <cellStyle name="Eingabe 2 14" xfId="55138" hidden="1"/>
    <cellStyle name="Eingabe 2 14" xfId="55173" hidden="1"/>
    <cellStyle name="Eingabe 2 14" xfId="55208" hidden="1"/>
    <cellStyle name="Eingabe 2 14" xfId="55255" hidden="1"/>
    <cellStyle name="Eingabe 2 14" xfId="55327" hidden="1"/>
    <cellStyle name="Eingabe 2 14" xfId="55355" hidden="1"/>
    <cellStyle name="Eingabe 2 14" xfId="55390" hidden="1"/>
    <cellStyle name="Eingabe 2 14" xfId="55425" hidden="1"/>
    <cellStyle name="Eingabe 2 14" xfId="55487" hidden="1"/>
    <cellStyle name="Eingabe 2 14" xfId="55619" hidden="1"/>
    <cellStyle name="Eingabe 2 14" xfId="55647" hidden="1"/>
    <cellStyle name="Eingabe 2 14" xfId="55682" hidden="1"/>
    <cellStyle name="Eingabe 2 14" xfId="55717" hidden="1"/>
    <cellStyle name="Eingabe 2 14" xfId="55558" hidden="1"/>
    <cellStyle name="Eingabe 2 14" xfId="55761" hidden="1"/>
    <cellStyle name="Eingabe 2 14" xfId="55789" hidden="1"/>
    <cellStyle name="Eingabe 2 14" xfId="55824" hidden="1"/>
    <cellStyle name="Eingabe 2 14" xfId="55859" hidden="1"/>
    <cellStyle name="Eingabe 2 14" xfId="55908" hidden="1"/>
    <cellStyle name="Eingabe 2 14" xfId="56054" hidden="1"/>
    <cellStyle name="Eingabe 2 14" xfId="56082" hidden="1"/>
    <cellStyle name="Eingabe 2 14" xfId="56117" hidden="1"/>
    <cellStyle name="Eingabe 2 14" xfId="56152" hidden="1"/>
    <cellStyle name="Eingabe 2 14" xfId="56244" hidden="1"/>
    <cellStyle name="Eingabe 2 14" xfId="56418" hidden="1"/>
    <cellStyle name="Eingabe 2 14" xfId="56446" hidden="1"/>
    <cellStyle name="Eingabe 2 14" xfId="56481" hidden="1"/>
    <cellStyle name="Eingabe 2 14" xfId="56516" hidden="1"/>
    <cellStyle name="Eingabe 2 14" xfId="56334" hidden="1"/>
    <cellStyle name="Eingabe 2 14" xfId="56565" hidden="1"/>
    <cellStyle name="Eingabe 2 14" xfId="56593" hidden="1"/>
    <cellStyle name="Eingabe 2 14" xfId="56628" hidden="1"/>
    <cellStyle name="Eingabe 2 14" xfId="56663" hidden="1"/>
    <cellStyle name="Eingabe 2 14" xfId="56234" hidden="1"/>
    <cellStyle name="Eingabe 2 14" xfId="56706" hidden="1"/>
    <cellStyle name="Eingabe 2 14" xfId="56734" hidden="1"/>
    <cellStyle name="Eingabe 2 14" xfId="56769" hidden="1"/>
    <cellStyle name="Eingabe 2 14" xfId="56804" hidden="1"/>
    <cellStyle name="Eingabe 2 14" xfId="56851" hidden="1"/>
    <cellStyle name="Eingabe 2 14" xfId="56923" hidden="1"/>
    <cellStyle name="Eingabe 2 14" xfId="56951" hidden="1"/>
    <cellStyle name="Eingabe 2 14" xfId="56986" hidden="1"/>
    <cellStyle name="Eingabe 2 14" xfId="57021" hidden="1"/>
    <cellStyle name="Eingabe 2 14" xfId="57083" hidden="1"/>
    <cellStyle name="Eingabe 2 14" xfId="57215" hidden="1"/>
    <cellStyle name="Eingabe 2 14" xfId="57243" hidden="1"/>
    <cellStyle name="Eingabe 2 14" xfId="57278" hidden="1"/>
    <cellStyle name="Eingabe 2 14" xfId="57313" hidden="1"/>
    <cellStyle name="Eingabe 2 14" xfId="57154" hidden="1"/>
    <cellStyle name="Eingabe 2 14" xfId="57357" hidden="1"/>
    <cellStyle name="Eingabe 2 14" xfId="57385" hidden="1"/>
    <cellStyle name="Eingabe 2 14" xfId="57420" hidden="1"/>
    <cellStyle name="Eingabe 2 14" xfId="57455" hidden="1"/>
    <cellStyle name="Eingabe 2 14" xfId="55982" hidden="1"/>
    <cellStyle name="Eingabe 2 14" xfId="57497" hidden="1"/>
    <cellStyle name="Eingabe 2 14" xfId="57525" hidden="1"/>
    <cellStyle name="Eingabe 2 14" xfId="57560" hidden="1"/>
    <cellStyle name="Eingabe 2 14" xfId="57595" hidden="1"/>
    <cellStyle name="Eingabe 2 14" xfId="57686" hidden="1"/>
    <cellStyle name="Eingabe 2 14" xfId="57860" hidden="1"/>
    <cellStyle name="Eingabe 2 14" xfId="57888" hidden="1"/>
    <cellStyle name="Eingabe 2 14" xfId="57923" hidden="1"/>
    <cellStyle name="Eingabe 2 14" xfId="57958" hidden="1"/>
    <cellStyle name="Eingabe 2 14" xfId="57776" hidden="1"/>
    <cellStyle name="Eingabe 2 14" xfId="58007" hidden="1"/>
    <cellStyle name="Eingabe 2 14" xfId="58035" hidden="1"/>
    <cellStyle name="Eingabe 2 14" xfId="58070" hidden="1"/>
    <cellStyle name="Eingabe 2 14" xfId="58105" hidden="1"/>
    <cellStyle name="Eingabe 2 14" xfId="57676" hidden="1"/>
    <cellStyle name="Eingabe 2 14" xfId="58148" hidden="1"/>
    <cellStyle name="Eingabe 2 14" xfId="58176" hidden="1"/>
    <cellStyle name="Eingabe 2 14" xfId="58211" hidden="1"/>
    <cellStyle name="Eingabe 2 14" xfId="58246" hidden="1"/>
    <cellStyle name="Eingabe 2 14" xfId="58293" hidden="1"/>
    <cellStyle name="Eingabe 2 14" xfId="58365" hidden="1"/>
    <cellStyle name="Eingabe 2 14" xfId="58393" hidden="1"/>
    <cellStyle name="Eingabe 2 14" xfId="58428" hidden="1"/>
    <cellStyle name="Eingabe 2 14" xfId="58463" hidden="1"/>
    <cellStyle name="Eingabe 2 14" xfId="58525" hidden="1"/>
    <cellStyle name="Eingabe 2 14" xfId="58657" hidden="1"/>
    <cellStyle name="Eingabe 2 14" xfId="58685" hidden="1"/>
    <cellStyle name="Eingabe 2 14" xfId="58720" hidden="1"/>
    <cellStyle name="Eingabe 2 14" xfId="58755" hidden="1"/>
    <cellStyle name="Eingabe 2 14" xfId="58596" hidden="1"/>
    <cellStyle name="Eingabe 2 14" xfId="58799" hidden="1"/>
    <cellStyle name="Eingabe 2 14" xfId="58827" hidden="1"/>
    <cellStyle name="Eingabe 2 14" xfId="58862" hidden="1"/>
    <cellStyle name="Eingabe 2 14" xfId="58897" hidden="1"/>
    <cellStyle name="Eingabe 2 15" xfId="180" hidden="1"/>
    <cellStyle name="Eingabe 2 15" xfId="780" hidden="1"/>
    <cellStyle name="Eingabe 2 15" xfId="868" hidden="1"/>
    <cellStyle name="Eingabe 2 15" xfId="770" hidden="1"/>
    <cellStyle name="Eingabe 2 15" xfId="1387" hidden="1"/>
    <cellStyle name="Eingabe 2 15" xfId="1619" hidden="1"/>
    <cellStyle name="Eingabe 2 15" xfId="1688" hidden="1"/>
    <cellStyle name="Eingabe 2 15" xfId="2103" hidden="1"/>
    <cellStyle name="Eingabe 2 15" xfId="2650" hidden="1"/>
    <cellStyle name="Eingabe 2 15" xfId="2738" hidden="1"/>
    <cellStyle name="Eingabe 2 15" xfId="2640" hidden="1"/>
    <cellStyle name="Eingabe 2 15" xfId="3257" hidden="1"/>
    <cellStyle name="Eingabe 2 15" xfId="3489" hidden="1"/>
    <cellStyle name="Eingabe 2 15" xfId="3558" hidden="1"/>
    <cellStyle name="Eingabe 2 15" xfId="2224" hidden="1"/>
    <cellStyle name="Eingabe 2 15" xfId="4156" hidden="1"/>
    <cellStyle name="Eingabe 2 15" xfId="4244" hidden="1"/>
    <cellStyle name="Eingabe 2 15" xfId="4146" hidden="1"/>
    <cellStyle name="Eingabe 2 15" xfId="4763" hidden="1"/>
    <cellStyle name="Eingabe 2 15" xfId="4995" hidden="1"/>
    <cellStyle name="Eingabe 2 15" xfId="5064" hidden="1"/>
    <cellStyle name="Eingabe 2 15" xfId="2091" hidden="1"/>
    <cellStyle name="Eingabe 2 15" xfId="5660" hidden="1"/>
    <cellStyle name="Eingabe 2 15" xfId="5748" hidden="1"/>
    <cellStyle name="Eingabe 2 15" xfId="5650" hidden="1"/>
    <cellStyle name="Eingabe 2 15" xfId="6267" hidden="1"/>
    <cellStyle name="Eingabe 2 15" xfId="6499" hidden="1"/>
    <cellStyle name="Eingabe 2 15" xfId="6568" hidden="1"/>
    <cellStyle name="Eingabe 2 15" xfId="2235" hidden="1"/>
    <cellStyle name="Eingabe 2 15" xfId="7158" hidden="1"/>
    <cellStyle name="Eingabe 2 15" xfId="7246" hidden="1"/>
    <cellStyle name="Eingabe 2 15" xfId="7148" hidden="1"/>
    <cellStyle name="Eingabe 2 15" xfId="7765" hidden="1"/>
    <cellStyle name="Eingabe 2 15" xfId="7997" hidden="1"/>
    <cellStyle name="Eingabe 2 15" xfId="8066" hidden="1"/>
    <cellStyle name="Eingabe 2 15" xfId="2568" hidden="1"/>
    <cellStyle name="Eingabe 2 15" xfId="8651" hidden="1"/>
    <cellStyle name="Eingabe 2 15" xfId="8739" hidden="1"/>
    <cellStyle name="Eingabe 2 15" xfId="8641" hidden="1"/>
    <cellStyle name="Eingabe 2 15" xfId="9258" hidden="1"/>
    <cellStyle name="Eingabe 2 15" xfId="9490" hidden="1"/>
    <cellStyle name="Eingabe 2 15" xfId="9559" hidden="1"/>
    <cellStyle name="Eingabe 2 15" xfId="4074" hidden="1"/>
    <cellStyle name="Eingabe 2 15" xfId="10137" hidden="1"/>
    <cellStyle name="Eingabe 2 15" xfId="10225" hidden="1"/>
    <cellStyle name="Eingabe 2 15" xfId="10127" hidden="1"/>
    <cellStyle name="Eingabe 2 15" xfId="10744" hidden="1"/>
    <cellStyle name="Eingabe 2 15" xfId="10976" hidden="1"/>
    <cellStyle name="Eingabe 2 15" xfId="11045" hidden="1"/>
    <cellStyle name="Eingabe 2 15" xfId="5578" hidden="1"/>
    <cellStyle name="Eingabe 2 15" xfId="11617" hidden="1"/>
    <cellStyle name="Eingabe 2 15" xfId="11705" hidden="1"/>
    <cellStyle name="Eingabe 2 15" xfId="11607" hidden="1"/>
    <cellStyle name="Eingabe 2 15" xfId="12224" hidden="1"/>
    <cellStyle name="Eingabe 2 15" xfId="12456" hidden="1"/>
    <cellStyle name="Eingabe 2 15" xfId="12525" hidden="1"/>
    <cellStyle name="Eingabe 2 15" xfId="7079" hidden="1"/>
    <cellStyle name="Eingabe 2 15" xfId="13088" hidden="1"/>
    <cellStyle name="Eingabe 2 15" xfId="13176" hidden="1"/>
    <cellStyle name="Eingabe 2 15" xfId="13078" hidden="1"/>
    <cellStyle name="Eingabe 2 15" xfId="13695" hidden="1"/>
    <cellStyle name="Eingabe 2 15" xfId="13927" hidden="1"/>
    <cellStyle name="Eingabe 2 15" xfId="13996" hidden="1"/>
    <cellStyle name="Eingabe 2 15" xfId="8572" hidden="1"/>
    <cellStyle name="Eingabe 2 15" xfId="14550" hidden="1"/>
    <cellStyle name="Eingabe 2 15" xfId="14638" hidden="1"/>
    <cellStyle name="Eingabe 2 15" xfId="14540" hidden="1"/>
    <cellStyle name="Eingabe 2 15" xfId="15157" hidden="1"/>
    <cellStyle name="Eingabe 2 15" xfId="15389" hidden="1"/>
    <cellStyle name="Eingabe 2 15" xfId="15458" hidden="1"/>
    <cellStyle name="Eingabe 2 15" xfId="10059" hidden="1"/>
    <cellStyle name="Eingabe 2 15" xfId="16006" hidden="1"/>
    <cellStyle name="Eingabe 2 15" xfId="16094" hidden="1"/>
    <cellStyle name="Eingabe 2 15" xfId="15996" hidden="1"/>
    <cellStyle name="Eingabe 2 15" xfId="16613" hidden="1"/>
    <cellStyle name="Eingabe 2 15" xfId="16845" hidden="1"/>
    <cellStyle name="Eingabe 2 15" xfId="16914" hidden="1"/>
    <cellStyle name="Eingabe 2 15" xfId="11540" hidden="1"/>
    <cellStyle name="Eingabe 2 15" xfId="17448" hidden="1"/>
    <cellStyle name="Eingabe 2 15" xfId="17536" hidden="1"/>
    <cellStyle name="Eingabe 2 15" xfId="17438" hidden="1"/>
    <cellStyle name="Eingabe 2 15" xfId="18055" hidden="1"/>
    <cellStyle name="Eingabe 2 15" xfId="18287" hidden="1"/>
    <cellStyle name="Eingabe 2 15" xfId="18356" hidden="1"/>
    <cellStyle name="Eingabe 2 15" xfId="18920" hidden="1"/>
    <cellStyle name="Eingabe 2 15" xfId="19255" hidden="1"/>
    <cellStyle name="Eingabe 2 15" xfId="19343" hidden="1"/>
    <cellStyle name="Eingabe 2 15" xfId="19245" hidden="1"/>
    <cellStyle name="Eingabe 2 15" xfId="19862" hidden="1"/>
    <cellStyle name="Eingabe 2 15" xfId="20094" hidden="1"/>
    <cellStyle name="Eingabe 2 15" xfId="20163" hidden="1"/>
    <cellStyle name="Eingabe 2 15" xfId="20513" hidden="1"/>
    <cellStyle name="Eingabe 2 15" xfId="20763" hidden="1"/>
    <cellStyle name="Eingabe 2 15" xfId="21153" hidden="1"/>
    <cellStyle name="Eingabe 2 15" xfId="21222" hidden="1"/>
    <cellStyle name="Eingabe 2 15" xfId="20870" hidden="1"/>
    <cellStyle name="Eingabe 2 15" xfId="21781" hidden="1"/>
    <cellStyle name="Eingabe 2 15" xfId="21869" hidden="1"/>
    <cellStyle name="Eingabe 2 15" xfId="21771" hidden="1"/>
    <cellStyle name="Eingabe 2 15" xfId="22395" hidden="1"/>
    <cellStyle name="Eingabe 2 15" xfId="22627" hidden="1"/>
    <cellStyle name="Eingabe 2 15" xfId="22696" hidden="1"/>
    <cellStyle name="Eingabe 2 15" xfId="20754" hidden="1"/>
    <cellStyle name="Eingabe 2 15" xfId="23234" hidden="1"/>
    <cellStyle name="Eingabe 2 15" xfId="23322" hidden="1"/>
    <cellStyle name="Eingabe 2 15" xfId="23224" hidden="1"/>
    <cellStyle name="Eingabe 2 15" xfId="23846" hidden="1"/>
    <cellStyle name="Eingabe 2 15" xfId="24078" hidden="1"/>
    <cellStyle name="Eingabe 2 15" xfId="24147" hidden="1"/>
    <cellStyle name="Eingabe 2 15" xfId="20850" hidden="1"/>
    <cellStyle name="Eingabe 2 15" xfId="24681" hidden="1"/>
    <cellStyle name="Eingabe 2 15" xfId="24769" hidden="1"/>
    <cellStyle name="Eingabe 2 15" xfId="24671" hidden="1"/>
    <cellStyle name="Eingabe 2 15" xfId="25288" hidden="1"/>
    <cellStyle name="Eingabe 2 15" xfId="25520" hidden="1"/>
    <cellStyle name="Eingabe 2 15" xfId="25589" hidden="1"/>
    <cellStyle name="Eingabe 2 15" xfId="25941" hidden="1"/>
    <cellStyle name="Eingabe 2 15" xfId="26277" hidden="1"/>
    <cellStyle name="Eingabe 2 15" xfId="26365" hidden="1"/>
    <cellStyle name="Eingabe 2 15" xfId="26267" hidden="1"/>
    <cellStyle name="Eingabe 2 15" xfId="26884" hidden="1"/>
    <cellStyle name="Eingabe 2 15" xfId="27116" hidden="1"/>
    <cellStyle name="Eingabe 2 15" xfId="27185" hidden="1"/>
    <cellStyle name="Eingabe 2 15" xfId="26013" hidden="1"/>
    <cellStyle name="Eingabe 2 15" xfId="27719" hidden="1"/>
    <cellStyle name="Eingabe 2 15" xfId="27807" hidden="1"/>
    <cellStyle name="Eingabe 2 15" xfId="27709" hidden="1"/>
    <cellStyle name="Eingabe 2 15" xfId="28326" hidden="1"/>
    <cellStyle name="Eingabe 2 15" xfId="28558" hidden="1"/>
    <cellStyle name="Eingabe 2 15" xfId="28627" hidden="1"/>
    <cellStyle name="Eingabe 2 15" xfId="28978" hidden="1"/>
    <cellStyle name="Eingabe 2 15" xfId="29239" hidden="1"/>
    <cellStyle name="Eingabe 2 15" xfId="29327" hidden="1"/>
    <cellStyle name="Eingabe 2 15" xfId="29229" hidden="1"/>
    <cellStyle name="Eingabe 2 15" xfId="29846" hidden="1"/>
    <cellStyle name="Eingabe 2 15" xfId="30078" hidden="1"/>
    <cellStyle name="Eingabe 2 15" xfId="30147" hidden="1"/>
    <cellStyle name="Eingabe 2 15" xfId="30497" hidden="1"/>
    <cellStyle name="Eingabe 2 15" xfId="30747" hidden="1"/>
    <cellStyle name="Eingabe 2 15" xfId="31137" hidden="1"/>
    <cellStyle name="Eingabe 2 15" xfId="31206" hidden="1"/>
    <cellStyle name="Eingabe 2 15" xfId="30854" hidden="1"/>
    <cellStyle name="Eingabe 2 15" xfId="31765" hidden="1"/>
    <cellStyle name="Eingabe 2 15" xfId="31853" hidden="1"/>
    <cellStyle name="Eingabe 2 15" xfId="31755" hidden="1"/>
    <cellStyle name="Eingabe 2 15" xfId="32379" hidden="1"/>
    <cellStyle name="Eingabe 2 15" xfId="32611" hidden="1"/>
    <cellStyle name="Eingabe 2 15" xfId="32680" hidden="1"/>
    <cellStyle name="Eingabe 2 15" xfId="30738" hidden="1"/>
    <cellStyle name="Eingabe 2 15" xfId="33217" hidden="1"/>
    <cellStyle name="Eingabe 2 15" xfId="33305" hidden="1"/>
    <cellStyle name="Eingabe 2 15" xfId="33207" hidden="1"/>
    <cellStyle name="Eingabe 2 15" xfId="33829" hidden="1"/>
    <cellStyle name="Eingabe 2 15" xfId="34061" hidden="1"/>
    <cellStyle name="Eingabe 2 15" xfId="34130" hidden="1"/>
    <cellStyle name="Eingabe 2 15" xfId="30834" hidden="1"/>
    <cellStyle name="Eingabe 2 15" xfId="34664" hidden="1"/>
    <cellStyle name="Eingabe 2 15" xfId="34752" hidden="1"/>
    <cellStyle name="Eingabe 2 15" xfId="34654" hidden="1"/>
    <cellStyle name="Eingabe 2 15" xfId="35271" hidden="1"/>
    <cellStyle name="Eingabe 2 15" xfId="35503" hidden="1"/>
    <cellStyle name="Eingabe 2 15" xfId="35572" hidden="1"/>
    <cellStyle name="Eingabe 2 15" xfId="35924" hidden="1"/>
    <cellStyle name="Eingabe 2 15" xfId="36260" hidden="1"/>
    <cellStyle name="Eingabe 2 15" xfId="36348" hidden="1"/>
    <cellStyle name="Eingabe 2 15" xfId="36250" hidden="1"/>
    <cellStyle name="Eingabe 2 15" xfId="36867" hidden="1"/>
    <cellStyle name="Eingabe 2 15" xfId="37099" hidden="1"/>
    <cellStyle name="Eingabe 2 15" xfId="37168" hidden="1"/>
    <cellStyle name="Eingabe 2 15" xfId="35996" hidden="1"/>
    <cellStyle name="Eingabe 2 15" xfId="37702" hidden="1"/>
    <cellStyle name="Eingabe 2 15" xfId="37790" hidden="1"/>
    <cellStyle name="Eingabe 2 15" xfId="37692" hidden="1"/>
    <cellStyle name="Eingabe 2 15" xfId="38309" hidden="1"/>
    <cellStyle name="Eingabe 2 15" xfId="38541" hidden="1"/>
    <cellStyle name="Eingabe 2 15" xfId="38610" hidden="1"/>
    <cellStyle name="Eingabe 2 15" xfId="38967" hidden="1"/>
    <cellStyle name="Eingabe 2 15" xfId="39242" hidden="1"/>
    <cellStyle name="Eingabe 2 15" xfId="39330" hidden="1"/>
    <cellStyle name="Eingabe 2 15" xfId="39232" hidden="1"/>
    <cellStyle name="Eingabe 2 15" xfId="39849" hidden="1"/>
    <cellStyle name="Eingabe 2 15" xfId="40081" hidden="1"/>
    <cellStyle name="Eingabe 2 15" xfId="40150" hidden="1"/>
    <cellStyle name="Eingabe 2 15" xfId="40500" hidden="1"/>
    <cellStyle name="Eingabe 2 15" xfId="40750" hidden="1"/>
    <cellStyle name="Eingabe 2 15" xfId="41140" hidden="1"/>
    <cellStyle name="Eingabe 2 15" xfId="41209" hidden="1"/>
    <cellStyle name="Eingabe 2 15" xfId="40857" hidden="1"/>
    <cellStyle name="Eingabe 2 15" xfId="41768" hidden="1"/>
    <cellStyle name="Eingabe 2 15" xfId="41856" hidden="1"/>
    <cellStyle name="Eingabe 2 15" xfId="41758" hidden="1"/>
    <cellStyle name="Eingabe 2 15" xfId="42382" hidden="1"/>
    <cellStyle name="Eingabe 2 15" xfId="42614" hidden="1"/>
    <cellStyle name="Eingabe 2 15" xfId="42683" hidden="1"/>
    <cellStyle name="Eingabe 2 15" xfId="40741" hidden="1"/>
    <cellStyle name="Eingabe 2 15" xfId="43220" hidden="1"/>
    <cellStyle name="Eingabe 2 15" xfId="43308" hidden="1"/>
    <cellStyle name="Eingabe 2 15" xfId="43210" hidden="1"/>
    <cellStyle name="Eingabe 2 15" xfId="43832" hidden="1"/>
    <cellStyle name="Eingabe 2 15" xfId="44064" hidden="1"/>
    <cellStyle name="Eingabe 2 15" xfId="44133" hidden="1"/>
    <cellStyle name="Eingabe 2 15" xfId="40837" hidden="1"/>
    <cellStyle name="Eingabe 2 15" xfId="44667" hidden="1"/>
    <cellStyle name="Eingabe 2 15" xfId="44755" hidden="1"/>
    <cellStyle name="Eingabe 2 15" xfId="44657" hidden="1"/>
    <cellStyle name="Eingabe 2 15" xfId="45274" hidden="1"/>
    <cellStyle name="Eingabe 2 15" xfId="45506" hidden="1"/>
    <cellStyle name="Eingabe 2 15" xfId="45575" hidden="1"/>
    <cellStyle name="Eingabe 2 15" xfId="45927" hidden="1"/>
    <cellStyle name="Eingabe 2 15" xfId="46263" hidden="1"/>
    <cellStyle name="Eingabe 2 15" xfId="46351" hidden="1"/>
    <cellStyle name="Eingabe 2 15" xfId="46253" hidden="1"/>
    <cellStyle name="Eingabe 2 15" xfId="46870" hidden="1"/>
    <cellStyle name="Eingabe 2 15" xfId="47102" hidden="1"/>
    <cellStyle name="Eingabe 2 15" xfId="47171" hidden="1"/>
    <cellStyle name="Eingabe 2 15" xfId="45999" hidden="1"/>
    <cellStyle name="Eingabe 2 15" xfId="47705" hidden="1"/>
    <cellStyle name="Eingabe 2 15" xfId="47793" hidden="1"/>
    <cellStyle name="Eingabe 2 15" xfId="47695" hidden="1"/>
    <cellStyle name="Eingabe 2 15" xfId="48312" hidden="1"/>
    <cellStyle name="Eingabe 2 15" xfId="48544" hidden="1"/>
    <cellStyle name="Eingabe 2 15" xfId="48613" hidden="1"/>
    <cellStyle name="Eingabe 2 15" xfId="48963" hidden="1"/>
    <cellStyle name="Eingabe 2 15" xfId="49224" hidden="1"/>
    <cellStyle name="Eingabe 2 15" xfId="49312" hidden="1"/>
    <cellStyle name="Eingabe 2 15" xfId="49214" hidden="1"/>
    <cellStyle name="Eingabe 2 15" xfId="49831" hidden="1"/>
    <cellStyle name="Eingabe 2 15" xfId="50063" hidden="1"/>
    <cellStyle name="Eingabe 2 15" xfId="50132" hidden="1"/>
    <cellStyle name="Eingabe 2 15" xfId="50482" hidden="1"/>
    <cellStyle name="Eingabe 2 15" xfId="50732" hidden="1"/>
    <cellStyle name="Eingabe 2 15" xfId="51122" hidden="1"/>
    <cellStyle name="Eingabe 2 15" xfId="51191" hidden="1"/>
    <cellStyle name="Eingabe 2 15" xfId="50839" hidden="1"/>
    <cellStyle name="Eingabe 2 15" xfId="51750" hidden="1"/>
    <cellStyle name="Eingabe 2 15" xfId="51838" hidden="1"/>
    <cellStyle name="Eingabe 2 15" xfId="51740" hidden="1"/>
    <cellStyle name="Eingabe 2 15" xfId="52364" hidden="1"/>
    <cellStyle name="Eingabe 2 15" xfId="52596" hidden="1"/>
    <cellStyle name="Eingabe 2 15" xfId="52665" hidden="1"/>
    <cellStyle name="Eingabe 2 15" xfId="50723" hidden="1"/>
    <cellStyle name="Eingabe 2 15" xfId="53202" hidden="1"/>
    <cellStyle name="Eingabe 2 15" xfId="53290" hidden="1"/>
    <cellStyle name="Eingabe 2 15" xfId="53192" hidden="1"/>
    <cellStyle name="Eingabe 2 15" xfId="53814" hidden="1"/>
    <cellStyle name="Eingabe 2 15" xfId="54046" hidden="1"/>
    <cellStyle name="Eingabe 2 15" xfId="54115" hidden="1"/>
    <cellStyle name="Eingabe 2 15" xfId="50819" hidden="1"/>
    <cellStyle name="Eingabe 2 15" xfId="54649" hidden="1"/>
    <cellStyle name="Eingabe 2 15" xfId="54737" hidden="1"/>
    <cellStyle name="Eingabe 2 15" xfId="54639" hidden="1"/>
    <cellStyle name="Eingabe 2 15" xfId="55256" hidden="1"/>
    <cellStyle name="Eingabe 2 15" xfId="55488" hidden="1"/>
    <cellStyle name="Eingabe 2 15" xfId="55557" hidden="1"/>
    <cellStyle name="Eingabe 2 15" xfId="55909" hidden="1"/>
    <cellStyle name="Eingabe 2 15" xfId="56245" hidden="1"/>
    <cellStyle name="Eingabe 2 15" xfId="56333" hidden="1"/>
    <cellStyle name="Eingabe 2 15" xfId="56235" hidden="1"/>
    <cellStyle name="Eingabe 2 15" xfId="56852" hidden="1"/>
    <cellStyle name="Eingabe 2 15" xfId="57084" hidden="1"/>
    <cellStyle name="Eingabe 2 15" xfId="57153" hidden="1"/>
    <cellStyle name="Eingabe 2 15" xfId="55981" hidden="1"/>
    <cellStyle name="Eingabe 2 15" xfId="57687" hidden="1"/>
    <cellStyle name="Eingabe 2 15" xfId="57775" hidden="1"/>
    <cellStyle name="Eingabe 2 15" xfId="57677" hidden="1"/>
    <cellStyle name="Eingabe 2 15" xfId="58294" hidden="1"/>
    <cellStyle name="Eingabe 2 15" xfId="58526" hidden="1"/>
    <cellStyle name="Eingabe 2 15" xfId="58595" hidden="1"/>
    <cellStyle name="Eingabe 2 16" xfId="181" hidden="1"/>
    <cellStyle name="Eingabe 2 16" xfId="781" hidden="1"/>
    <cellStyle name="Eingabe 2 16" xfId="867" hidden="1"/>
    <cellStyle name="Eingabe 2 16" xfId="921" hidden="1"/>
    <cellStyle name="Eingabe 2 16" xfId="1388" hidden="1"/>
    <cellStyle name="Eingabe 2 16" xfId="1620" hidden="1"/>
    <cellStyle name="Eingabe 2 16" xfId="1687" hidden="1"/>
    <cellStyle name="Eingabe 2 16" xfId="2104" hidden="1"/>
    <cellStyle name="Eingabe 2 16" xfId="2651" hidden="1"/>
    <cellStyle name="Eingabe 2 16" xfId="2737" hidden="1"/>
    <cellStyle name="Eingabe 2 16" xfId="2791" hidden="1"/>
    <cellStyle name="Eingabe 2 16" xfId="3258" hidden="1"/>
    <cellStyle name="Eingabe 2 16" xfId="3490" hidden="1"/>
    <cellStyle name="Eingabe 2 16" xfId="3557" hidden="1"/>
    <cellStyle name="Eingabe 2 16" xfId="2223" hidden="1"/>
    <cellStyle name="Eingabe 2 16" xfId="4157" hidden="1"/>
    <cellStyle name="Eingabe 2 16" xfId="4243" hidden="1"/>
    <cellStyle name="Eingabe 2 16" xfId="4297" hidden="1"/>
    <cellStyle name="Eingabe 2 16" xfId="4764" hidden="1"/>
    <cellStyle name="Eingabe 2 16" xfId="4996" hidden="1"/>
    <cellStyle name="Eingabe 2 16" xfId="5063" hidden="1"/>
    <cellStyle name="Eingabe 2 16" xfId="2357" hidden="1"/>
    <cellStyle name="Eingabe 2 16" xfId="5661" hidden="1"/>
    <cellStyle name="Eingabe 2 16" xfId="5747" hidden="1"/>
    <cellStyle name="Eingabe 2 16" xfId="5801" hidden="1"/>
    <cellStyle name="Eingabe 2 16" xfId="6268" hidden="1"/>
    <cellStyle name="Eingabe 2 16" xfId="6500" hidden="1"/>
    <cellStyle name="Eingabe 2 16" xfId="6567" hidden="1"/>
    <cellStyle name="Eingabe 2 16" xfId="403" hidden="1"/>
    <cellStyle name="Eingabe 2 16" xfId="7159" hidden="1"/>
    <cellStyle name="Eingabe 2 16" xfId="7245" hidden="1"/>
    <cellStyle name="Eingabe 2 16" xfId="7299" hidden="1"/>
    <cellStyle name="Eingabe 2 16" xfId="7766" hidden="1"/>
    <cellStyle name="Eingabe 2 16" xfId="7998" hidden="1"/>
    <cellStyle name="Eingabe 2 16" xfId="8065" hidden="1"/>
    <cellStyle name="Eingabe 2 16" xfId="2286" hidden="1"/>
    <cellStyle name="Eingabe 2 16" xfId="8652" hidden="1"/>
    <cellStyle name="Eingabe 2 16" xfId="8738" hidden="1"/>
    <cellStyle name="Eingabe 2 16" xfId="8792" hidden="1"/>
    <cellStyle name="Eingabe 2 16" xfId="9259" hidden="1"/>
    <cellStyle name="Eingabe 2 16" xfId="9491" hidden="1"/>
    <cellStyle name="Eingabe 2 16" xfId="9558" hidden="1"/>
    <cellStyle name="Eingabe 2 16" xfId="2345" hidden="1"/>
    <cellStyle name="Eingabe 2 16" xfId="10138" hidden="1"/>
    <cellStyle name="Eingabe 2 16" xfId="10224" hidden="1"/>
    <cellStyle name="Eingabe 2 16" xfId="10278" hidden="1"/>
    <cellStyle name="Eingabe 2 16" xfId="10745" hidden="1"/>
    <cellStyle name="Eingabe 2 16" xfId="10977" hidden="1"/>
    <cellStyle name="Eingabe 2 16" xfId="11044" hidden="1"/>
    <cellStyle name="Eingabe 2 16" xfId="2308" hidden="1"/>
    <cellStyle name="Eingabe 2 16" xfId="11618" hidden="1"/>
    <cellStyle name="Eingabe 2 16" xfId="11704" hidden="1"/>
    <cellStyle name="Eingabe 2 16" xfId="11758" hidden="1"/>
    <cellStyle name="Eingabe 2 16" xfId="12225" hidden="1"/>
    <cellStyle name="Eingabe 2 16" xfId="12457" hidden="1"/>
    <cellStyle name="Eingabe 2 16" xfId="12524" hidden="1"/>
    <cellStyle name="Eingabe 2 16" xfId="2316" hidden="1"/>
    <cellStyle name="Eingabe 2 16" xfId="13089" hidden="1"/>
    <cellStyle name="Eingabe 2 16" xfId="13175" hidden="1"/>
    <cellStyle name="Eingabe 2 16" xfId="13229" hidden="1"/>
    <cellStyle name="Eingabe 2 16" xfId="13696" hidden="1"/>
    <cellStyle name="Eingabe 2 16" xfId="13928" hidden="1"/>
    <cellStyle name="Eingabe 2 16" xfId="13995" hidden="1"/>
    <cellStyle name="Eingabe 2 16" xfId="2037" hidden="1"/>
    <cellStyle name="Eingabe 2 16" xfId="14551" hidden="1"/>
    <cellStyle name="Eingabe 2 16" xfId="14637" hidden="1"/>
    <cellStyle name="Eingabe 2 16" xfId="14691" hidden="1"/>
    <cellStyle name="Eingabe 2 16" xfId="15158" hidden="1"/>
    <cellStyle name="Eingabe 2 16" xfId="15390" hidden="1"/>
    <cellStyle name="Eingabe 2 16" xfId="15457" hidden="1"/>
    <cellStyle name="Eingabe 2 16" xfId="2251" hidden="1"/>
    <cellStyle name="Eingabe 2 16" xfId="16007" hidden="1"/>
    <cellStyle name="Eingabe 2 16" xfId="16093" hidden="1"/>
    <cellStyle name="Eingabe 2 16" xfId="16147" hidden="1"/>
    <cellStyle name="Eingabe 2 16" xfId="16614" hidden="1"/>
    <cellStyle name="Eingabe 2 16" xfId="16846" hidden="1"/>
    <cellStyle name="Eingabe 2 16" xfId="16913" hidden="1"/>
    <cellStyle name="Eingabe 2 16" xfId="2334" hidden="1"/>
    <cellStyle name="Eingabe 2 16" xfId="17449" hidden="1"/>
    <cellStyle name="Eingabe 2 16" xfId="17535" hidden="1"/>
    <cellStyle name="Eingabe 2 16" xfId="17589" hidden="1"/>
    <cellStyle name="Eingabe 2 16" xfId="18056" hidden="1"/>
    <cellStyle name="Eingabe 2 16" xfId="18288" hidden="1"/>
    <cellStyle name="Eingabe 2 16" xfId="18355" hidden="1"/>
    <cellStyle name="Eingabe 2 16" xfId="18921" hidden="1"/>
    <cellStyle name="Eingabe 2 16" xfId="19256" hidden="1"/>
    <cellStyle name="Eingabe 2 16" xfId="19342" hidden="1"/>
    <cellStyle name="Eingabe 2 16" xfId="19396" hidden="1"/>
    <cellStyle name="Eingabe 2 16" xfId="19863" hidden="1"/>
    <cellStyle name="Eingabe 2 16" xfId="20095" hidden="1"/>
    <cellStyle name="Eingabe 2 16" xfId="20162" hidden="1"/>
    <cellStyle name="Eingabe 2 16" xfId="20514" hidden="1"/>
    <cellStyle name="Eingabe 2 16" xfId="20764" hidden="1"/>
    <cellStyle name="Eingabe 2 16" xfId="21154" hidden="1"/>
    <cellStyle name="Eingabe 2 16" xfId="21221" hidden="1"/>
    <cellStyle name="Eingabe 2 16" xfId="20869" hidden="1"/>
    <cellStyle name="Eingabe 2 16" xfId="21782" hidden="1"/>
    <cellStyle name="Eingabe 2 16" xfId="21868" hidden="1"/>
    <cellStyle name="Eingabe 2 16" xfId="21923" hidden="1"/>
    <cellStyle name="Eingabe 2 16" xfId="22396" hidden="1"/>
    <cellStyle name="Eingabe 2 16" xfId="22628" hidden="1"/>
    <cellStyle name="Eingabe 2 16" xfId="22695" hidden="1"/>
    <cellStyle name="Eingabe 2 16" xfId="20755" hidden="1"/>
    <cellStyle name="Eingabe 2 16" xfId="23235" hidden="1"/>
    <cellStyle name="Eingabe 2 16" xfId="23321" hidden="1"/>
    <cellStyle name="Eingabe 2 16" xfId="23375" hidden="1"/>
    <cellStyle name="Eingabe 2 16" xfId="23847" hidden="1"/>
    <cellStyle name="Eingabe 2 16" xfId="24079" hidden="1"/>
    <cellStyle name="Eingabe 2 16" xfId="24146" hidden="1"/>
    <cellStyle name="Eingabe 2 16" xfId="20849" hidden="1"/>
    <cellStyle name="Eingabe 2 16" xfId="24682" hidden="1"/>
    <cellStyle name="Eingabe 2 16" xfId="24768" hidden="1"/>
    <cellStyle name="Eingabe 2 16" xfId="24822" hidden="1"/>
    <cellStyle name="Eingabe 2 16" xfId="25289" hidden="1"/>
    <cellStyle name="Eingabe 2 16" xfId="25521" hidden="1"/>
    <cellStyle name="Eingabe 2 16" xfId="25588" hidden="1"/>
    <cellStyle name="Eingabe 2 16" xfId="25942" hidden="1"/>
    <cellStyle name="Eingabe 2 16" xfId="26278" hidden="1"/>
    <cellStyle name="Eingabe 2 16" xfId="26364" hidden="1"/>
    <cellStyle name="Eingabe 2 16" xfId="26418" hidden="1"/>
    <cellStyle name="Eingabe 2 16" xfId="26885" hidden="1"/>
    <cellStyle name="Eingabe 2 16" xfId="27117" hidden="1"/>
    <cellStyle name="Eingabe 2 16" xfId="27184" hidden="1"/>
    <cellStyle name="Eingabe 2 16" xfId="26012" hidden="1"/>
    <cellStyle name="Eingabe 2 16" xfId="27720" hidden="1"/>
    <cellStyle name="Eingabe 2 16" xfId="27806" hidden="1"/>
    <cellStyle name="Eingabe 2 16" xfId="27860" hidden="1"/>
    <cellStyle name="Eingabe 2 16" xfId="28327" hidden="1"/>
    <cellStyle name="Eingabe 2 16" xfId="28559" hidden="1"/>
    <cellStyle name="Eingabe 2 16" xfId="28626" hidden="1"/>
    <cellStyle name="Eingabe 2 16" xfId="28979" hidden="1"/>
    <cellStyle name="Eingabe 2 16" xfId="29240" hidden="1"/>
    <cellStyle name="Eingabe 2 16" xfId="29326" hidden="1"/>
    <cellStyle name="Eingabe 2 16" xfId="29380" hidden="1"/>
    <cellStyle name="Eingabe 2 16" xfId="29847" hidden="1"/>
    <cellStyle name="Eingabe 2 16" xfId="30079" hidden="1"/>
    <cellStyle name="Eingabe 2 16" xfId="30146" hidden="1"/>
    <cellStyle name="Eingabe 2 16" xfId="30498" hidden="1"/>
    <cellStyle name="Eingabe 2 16" xfId="30748" hidden="1"/>
    <cellStyle name="Eingabe 2 16" xfId="31138" hidden="1"/>
    <cellStyle name="Eingabe 2 16" xfId="31205" hidden="1"/>
    <cellStyle name="Eingabe 2 16" xfId="30853" hidden="1"/>
    <cellStyle name="Eingabe 2 16" xfId="31766" hidden="1"/>
    <cellStyle name="Eingabe 2 16" xfId="31852" hidden="1"/>
    <cellStyle name="Eingabe 2 16" xfId="31907" hidden="1"/>
    <cellStyle name="Eingabe 2 16" xfId="32380" hidden="1"/>
    <cellStyle name="Eingabe 2 16" xfId="32612" hidden="1"/>
    <cellStyle name="Eingabe 2 16" xfId="32679" hidden="1"/>
    <cellStyle name="Eingabe 2 16" xfId="30739" hidden="1"/>
    <cellStyle name="Eingabe 2 16" xfId="33218" hidden="1"/>
    <cellStyle name="Eingabe 2 16" xfId="33304" hidden="1"/>
    <cellStyle name="Eingabe 2 16" xfId="33358" hidden="1"/>
    <cellStyle name="Eingabe 2 16" xfId="33830" hidden="1"/>
    <cellStyle name="Eingabe 2 16" xfId="34062" hidden="1"/>
    <cellStyle name="Eingabe 2 16" xfId="34129" hidden="1"/>
    <cellStyle name="Eingabe 2 16" xfId="30833" hidden="1"/>
    <cellStyle name="Eingabe 2 16" xfId="34665" hidden="1"/>
    <cellStyle name="Eingabe 2 16" xfId="34751" hidden="1"/>
    <cellStyle name="Eingabe 2 16" xfId="34805" hidden="1"/>
    <cellStyle name="Eingabe 2 16" xfId="35272" hidden="1"/>
    <cellStyle name="Eingabe 2 16" xfId="35504" hidden="1"/>
    <cellStyle name="Eingabe 2 16" xfId="35571" hidden="1"/>
    <cellStyle name="Eingabe 2 16" xfId="35925" hidden="1"/>
    <cellStyle name="Eingabe 2 16" xfId="36261" hidden="1"/>
    <cellStyle name="Eingabe 2 16" xfId="36347" hidden="1"/>
    <cellStyle name="Eingabe 2 16" xfId="36401" hidden="1"/>
    <cellStyle name="Eingabe 2 16" xfId="36868" hidden="1"/>
    <cellStyle name="Eingabe 2 16" xfId="37100" hidden="1"/>
    <cellStyle name="Eingabe 2 16" xfId="37167" hidden="1"/>
    <cellStyle name="Eingabe 2 16" xfId="35995" hidden="1"/>
    <cellStyle name="Eingabe 2 16" xfId="37703" hidden="1"/>
    <cellStyle name="Eingabe 2 16" xfId="37789" hidden="1"/>
    <cellStyle name="Eingabe 2 16" xfId="37843" hidden="1"/>
    <cellStyle name="Eingabe 2 16" xfId="38310" hidden="1"/>
    <cellStyle name="Eingabe 2 16" xfId="38542" hidden="1"/>
    <cellStyle name="Eingabe 2 16" xfId="38609" hidden="1"/>
    <cellStyle name="Eingabe 2 16" xfId="38968" hidden="1"/>
    <cellStyle name="Eingabe 2 16" xfId="39243" hidden="1"/>
    <cellStyle name="Eingabe 2 16" xfId="39329" hidden="1"/>
    <cellStyle name="Eingabe 2 16" xfId="39383" hidden="1"/>
    <cellStyle name="Eingabe 2 16" xfId="39850" hidden="1"/>
    <cellStyle name="Eingabe 2 16" xfId="40082" hidden="1"/>
    <cellStyle name="Eingabe 2 16" xfId="40149" hidden="1"/>
    <cellStyle name="Eingabe 2 16" xfId="40501" hidden="1"/>
    <cellStyle name="Eingabe 2 16" xfId="40751" hidden="1"/>
    <cellStyle name="Eingabe 2 16" xfId="41141" hidden="1"/>
    <cellStyle name="Eingabe 2 16" xfId="41208" hidden="1"/>
    <cellStyle name="Eingabe 2 16" xfId="40856" hidden="1"/>
    <cellStyle name="Eingabe 2 16" xfId="41769" hidden="1"/>
    <cellStyle name="Eingabe 2 16" xfId="41855" hidden="1"/>
    <cellStyle name="Eingabe 2 16" xfId="41910" hidden="1"/>
    <cellStyle name="Eingabe 2 16" xfId="42383" hidden="1"/>
    <cellStyle name="Eingabe 2 16" xfId="42615" hidden="1"/>
    <cellStyle name="Eingabe 2 16" xfId="42682" hidden="1"/>
    <cellStyle name="Eingabe 2 16" xfId="40742" hidden="1"/>
    <cellStyle name="Eingabe 2 16" xfId="43221" hidden="1"/>
    <cellStyle name="Eingabe 2 16" xfId="43307" hidden="1"/>
    <cellStyle name="Eingabe 2 16" xfId="43361" hidden="1"/>
    <cellStyle name="Eingabe 2 16" xfId="43833" hidden="1"/>
    <cellStyle name="Eingabe 2 16" xfId="44065" hidden="1"/>
    <cellStyle name="Eingabe 2 16" xfId="44132" hidden="1"/>
    <cellStyle name="Eingabe 2 16" xfId="40836" hidden="1"/>
    <cellStyle name="Eingabe 2 16" xfId="44668" hidden="1"/>
    <cellStyle name="Eingabe 2 16" xfId="44754" hidden="1"/>
    <cellStyle name="Eingabe 2 16" xfId="44808" hidden="1"/>
    <cellStyle name="Eingabe 2 16" xfId="45275" hidden="1"/>
    <cellStyle name="Eingabe 2 16" xfId="45507" hidden="1"/>
    <cellStyle name="Eingabe 2 16" xfId="45574" hidden="1"/>
    <cellStyle name="Eingabe 2 16" xfId="45928" hidden="1"/>
    <cellStyle name="Eingabe 2 16" xfId="46264" hidden="1"/>
    <cellStyle name="Eingabe 2 16" xfId="46350" hidden="1"/>
    <cellStyle name="Eingabe 2 16" xfId="46404" hidden="1"/>
    <cellStyle name="Eingabe 2 16" xfId="46871" hidden="1"/>
    <cellStyle name="Eingabe 2 16" xfId="47103" hidden="1"/>
    <cellStyle name="Eingabe 2 16" xfId="47170" hidden="1"/>
    <cellStyle name="Eingabe 2 16" xfId="45998" hidden="1"/>
    <cellStyle name="Eingabe 2 16" xfId="47706" hidden="1"/>
    <cellStyle name="Eingabe 2 16" xfId="47792" hidden="1"/>
    <cellStyle name="Eingabe 2 16" xfId="47846" hidden="1"/>
    <cellStyle name="Eingabe 2 16" xfId="48313" hidden="1"/>
    <cellStyle name="Eingabe 2 16" xfId="48545" hidden="1"/>
    <cellStyle name="Eingabe 2 16" xfId="48612" hidden="1"/>
    <cellStyle name="Eingabe 2 16" xfId="48964" hidden="1"/>
    <cellStyle name="Eingabe 2 16" xfId="49225" hidden="1"/>
    <cellStyle name="Eingabe 2 16" xfId="49311" hidden="1"/>
    <cellStyle name="Eingabe 2 16" xfId="49365" hidden="1"/>
    <cellStyle name="Eingabe 2 16" xfId="49832" hidden="1"/>
    <cellStyle name="Eingabe 2 16" xfId="50064" hidden="1"/>
    <cellStyle name="Eingabe 2 16" xfId="50131" hidden="1"/>
    <cellStyle name="Eingabe 2 16" xfId="50483" hidden="1"/>
    <cellStyle name="Eingabe 2 16" xfId="50733" hidden="1"/>
    <cellStyle name="Eingabe 2 16" xfId="51123" hidden="1"/>
    <cellStyle name="Eingabe 2 16" xfId="51190" hidden="1"/>
    <cellStyle name="Eingabe 2 16" xfId="50838" hidden="1"/>
    <cellStyle name="Eingabe 2 16" xfId="51751" hidden="1"/>
    <cellStyle name="Eingabe 2 16" xfId="51837" hidden="1"/>
    <cellStyle name="Eingabe 2 16" xfId="51892" hidden="1"/>
    <cellStyle name="Eingabe 2 16" xfId="52365" hidden="1"/>
    <cellStyle name="Eingabe 2 16" xfId="52597" hidden="1"/>
    <cellStyle name="Eingabe 2 16" xfId="52664" hidden="1"/>
    <cellStyle name="Eingabe 2 16" xfId="50724" hidden="1"/>
    <cellStyle name="Eingabe 2 16" xfId="53203" hidden="1"/>
    <cellStyle name="Eingabe 2 16" xfId="53289" hidden="1"/>
    <cellStyle name="Eingabe 2 16" xfId="53343" hidden="1"/>
    <cellStyle name="Eingabe 2 16" xfId="53815" hidden="1"/>
    <cellStyle name="Eingabe 2 16" xfId="54047" hidden="1"/>
    <cellStyle name="Eingabe 2 16" xfId="54114" hidden="1"/>
    <cellStyle name="Eingabe 2 16" xfId="50818" hidden="1"/>
    <cellStyle name="Eingabe 2 16" xfId="54650" hidden="1"/>
    <cellStyle name="Eingabe 2 16" xfId="54736" hidden="1"/>
    <cellStyle name="Eingabe 2 16" xfId="54790" hidden="1"/>
    <cellStyle name="Eingabe 2 16" xfId="55257" hidden="1"/>
    <cellStyle name="Eingabe 2 16" xfId="55489" hidden="1"/>
    <cellStyle name="Eingabe 2 16" xfId="55556" hidden="1"/>
    <cellStyle name="Eingabe 2 16" xfId="55910" hidden="1"/>
    <cellStyle name="Eingabe 2 16" xfId="56246" hidden="1"/>
    <cellStyle name="Eingabe 2 16" xfId="56332" hidden="1"/>
    <cellStyle name="Eingabe 2 16" xfId="56386" hidden="1"/>
    <cellStyle name="Eingabe 2 16" xfId="56853" hidden="1"/>
    <cellStyle name="Eingabe 2 16" xfId="57085" hidden="1"/>
    <cellStyle name="Eingabe 2 16" xfId="57152" hidden="1"/>
    <cellStyle name="Eingabe 2 16" xfId="55980" hidden="1"/>
    <cellStyle name="Eingabe 2 16" xfId="57688" hidden="1"/>
    <cellStyle name="Eingabe 2 16" xfId="57774" hidden="1"/>
    <cellStyle name="Eingabe 2 16" xfId="57828" hidden="1"/>
    <cellStyle name="Eingabe 2 16" xfId="58295" hidden="1"/>
    <cellStyle name="Eingabe 2 16" xfId="58527" hidden="1"/>
    <cellStyle name="Eingabe 2 16" xfId="58594" hidden="1"/>
    <cellStyle name="Eingabe 2 17" xfId="182" hidden="1"/>
    <cellStyle name="Eingabe 2 17" xfId="782" hidden="1"/>
    <cellStyle name="Eingabe 2 17" xfId="866" hidden="1"/>
    <cellStyle name="Eingabe 2 17" xfId="771" hidden="1"/>
    <cellStyle name="Eingabe 2 17" xfId="1389" hidden="1"/>
    <cellStyle name="Eingabe 2 17" xfId="1621" hidden="1"/>
    <cellStyle name="Eingabe 2 17" xfId="1686" hidden="1"/>
    <cellStyle name="Eingabe 2 17" xfId="2105" hidden="1"/>
    <cellStyle name="Eingabe 2 17" xfId="2652" hidden="1"/>
    <cellStyle name="Eingabe 2 17" xfId="2736" hidden="1"/>
    <cellStyle name="Eingabe 2 17" xfId="2641" hidden="1"/>
    <cellStyle name="Eingabe 2 17" xfId="3259" hidden="1"/>
    <cellStyle name="Eingabe 2 17" xfId="3491" hidden="1"/>
    <cellStyle name="Eingabe 2 17" xfId="3556" hidden="1"/>
    <cellStyle name="Eingabe 2 17" xfId="2222" hidden="1"/>
    <cellStyle name="Eingabe 2 17" xfId="4158" hidden="1"/>
    <cellStyle name="Eingabe 2 17" xfId="4242" hidden="1"/>
    <cellStyle name="Eingabe 2 17" xfId="4147" hidden="1"/>
    <cellStyle name="Eingabe 2 17" xfId="4765" hidden="1"/>
    <cellStyle name="Eingabe 2 17" xfId="4997" hidden="1"/>
    <cellStyle name="Eingabe 2 17" xfId="5062" hidden="1"/>
    <cellStyle name="Eingabe 2 17" xfId="2092" hidden="1"/>
    <cellStyle name="Eingabe 2 17" xfId="5662" hidden="1"/>
    <cellStyle name="Eingabe 2 17" xfId="5746" hidden="1"/>
    <cellStyle name="Eingabe 2 17" xfId="5651" hidden="1"/>
    <cellStyle name="Eingabe 2 17" xfId="6269" hidden="1"/>
    <cellStyle name="Eingabe 2 17" xfId="6501" hidden="1"/>
    <cellStyle name="Eingabe 2 17" xfId="6566" hidden="1"/>
    <cellStyle name="Eingabe 2 17" xfId="2234" hidden="1"/>
    <cellStyle name="Eingabe 2 17" xfId="7160" hidden="1"/>
    <cellStyle name="Eingabe 2 17" xfId="7244" hidden="1"/>
    <cellStyle name="Eingabe 2 17" xfId="7149" hidden="1"/>
    <cellStyle name="Eingabe 2 17" xfId="7767" hidden="1"/>
    <cellStyle name="Eingabe 2 17" xfId="7999" hidden="1"/>
    <cellStyle name="Eingabe 2 17" xfId="8064" hidden="1"/>
    <cellStyle name="Eingabe 2 17" xfId="2080" hidden="1"/>
    <cellStyle name="Eingabe 2 17" xfId="8653" hidden="1"/>
    <cellStyle name="Eingabe 2 17" xfId="8737" hidden="1"/>
    <cellStyle name="Eingabe 2 17" xfId="8642" hidden="1"/>
    <cellStyle name="Eingabe 2 17" xfId="9260" hidden="1"/>
    <cellStyle name="Eingabe 2 17" xfId="9492" hidden="1"/>
    <cellStyle name="Eingabe 2 17" xfId="9557" hidden="1"/>
    <cellStyle name="Eingabe 2 17" xfId="2244" hidden="1"/>
    <cellStyle name="Eingabe 2 17" xfId="10139" hidden="1"/>
    <cellStyle name="Eingabe 2 17" xfId="10223" hidden="1"/>
    <cellStyle name="Eingabe 2 17" xfId="10128" hidden="1"/>
    <cellStyle name="Eingabe 2 17" xfId="10746" hidden="1"/>
    <cellStyle name="Eingabe 2 17" xfId="10978" hidden="1"/>
    <cellStyle name="Eingabe 2 17" xfId="11043" hidden="1"/>
    <cellStyle name="Eingabe 2 17" xfId="2063" hidden="1"/>
    <cellStyle name="Eingabe 2 17" xfId="11619" hidden="1"/>
    <cellStyle name="Eingabe 2 17" xfId="11703" hidden="1"/>
    <cellStyle name="Eingabe 2 17" xfId="11608" hidden="1"/>
    <cellStyle name="Eingabe 2 17" xfId="12226" hidden="1"/>
    <cellStyle name="Eingabe 2 17" xfId="12458" hidden="1"/>
    <cellStyle name="Eingabe 2 17" xfId="12523" hidden="1"/>
    <cellStyle name="Eingabe 2 17" xfId="2371" hidden="1"/>
    <cellStyle name="Eingabe 2 17" xfId="13090" hidden="1"/>
    <cellStyle name="Eingabe 2 17" xfId="13174" hidden="1"/>
    <cellStyle name="Eingabe 2 17" xfId="13079" hidden="1"/>
    <cellStyle name="Eingabe 2 17" xfId="13697" hidden="1"/>
    <cellStyle name="Eingabe 2 17" xfId="13929" hidden="1"/>
    <cellStyle name="Eingabe 2 17" xfId="13994" hidden="1"/>
    <cellStyle name="Eingabe 2 17" xfId="2015" hidden="1"/>
    <cellStyle name="Eingabe 2 17" xfId="14552" hidden="1"/>
    <cellStyle name="Eingabe 2 17" xfId="14636" hidden="1"/>
    <cellStyle name="Eingabe 2 17" xfId="14541" hidden="1"/>
    <cellStyle name="Eingabe 2 17" xfId="15159" hidden="1"/>
    <cellStyle name="Eingabe 2 17" xfId="15391" hidden="1"/>
    <cellStyle name="Eingabe 2 17" xfId="15456" hidden="1"/>
    <cellStyle name="Eingabe 2 17" xfId="2261" hidden="1"/>
    <cellStyle name="Eingabe 2 17" xfId="16008" hidden="1"/>
    <cellStyle name="Eingabe 2 17" xfId="16092" hidden="1"/>
    <cellStyle name="Eingabe 2 17" xfId="15997" hidden="1"/>
    <cellStyle name="Eingabe 2 17" xfId="16615" hidden="1"/>
    <cellStyle name="Eingabe 2 17" xfId="16847" hidden="1"/>
    <cellStyle name="Eingabe 2 17" xfId="16912" hidden="1"/>
    <cellStyle name="Eingabe 2 17" xfId="421" hidden="1"/>
    <cellStyle name="Eingabe 2 17" xfId="17450" hidden="1"/>
    <cellStyle name="Eingabe 2 17" xfId="17534" hidden="1"/>
    <cellStyle name="Eingabe 2 17" xfId="17439" hidden="1"/>
    <cellStyle name="Eingabe 2 17" xfId="18057" hidden="1"/>
    <cellStyle name="Eingabe 2 17" xfId="18289" hidden="1"/>
    <cellStyle name="Eingabe 2 17" xfId="18354" hidden="1"/>
    <cellStyle name="Eingabe 2 17" xfId="18922" hidden="1"/>
    <cellStyle name="Eingabe 2 17" xfId="19257" hidden="1"/>
    <cellStyle name="Eingabe 2 17" xfId="19341" hidden="1"/>
    <cellStyle name="Eingabe 2 17" xfId="19246" hidden="1"/>
    <cellStyle name="Eingabe 2 17" xfId="19864" hidden="1"/>
    <cellStyle name="Eingabe 2 17" xfId="20096" hidden="1"/>
    <cellStyle name="Eingabe 2 17" xfId="20161" hidden="1"/>
    <cellStyle name="Eingabe 2 17" xfId="20515" hidden="1"/>
    <cellStyle name="Eingabe 2 17" xfId="20765" hidden="1"/>
    <cellStyle name="Eingabe 2 17" xfId="21155" hidden="1"/>
    <cellStyle name="Eingabe 2 17" xfId="21220" hidden="1"/>
    <cellStyle name="Eingabe 2 17" xfId="20868" hidden="1"/>
    <cellStyle name="Eingabe 2 17" xfId="21783" hidden="1"/>
    <cellStyle name="Eingabe 2 17" xfId="21867" hidden="1"/>
    <cellStyle name="Eingabe 2 17" xfId="21772" hidden="1"/>
    <cellStyle name="Eingabe 2 17" xfId="22397" hidden="1"/>
    <cellStyle name="Eingabe 2 17" xfId="22629" hidden="1"/>
    <cellStyle name="Eingabe 2 17" xfId="22694" hidden="1"/>
    <cellStyle name="Eingabe 2 17" xfId="20756" hidden="1"/>
    <cellStyle name="Eingabe 2 17" xfId="23236" hidden="1"/>
    <cellStyle name="Eingabe 2 17" xfId="23320" hidden="1"/>
    <cellStyle name="Eingabe 2 17" xfId="23225" hidden="1"/>
    <cellStyle name="Eingabe 2 17" xfId="23848" hidden="1"/>
    <cellStyle name="Eingabe 2 17" xfId="24080" hidden="1"/>
    <cellStyle name="Eingabe 2 17" xfId="24145" hidden="1"/>
    <cellStyle name="Eingabe 2 17" xfId="20848" hidden="1"/>
    <cellStyle name="Eingabe 2 17" xfId="24683" hidden="1"/>
    <cellStyle name="Eingabe 2 17" xfId="24767" hidden="1"/>
    <cellStyle name="Eingabe 2 17" xfId="24672" hidden="1"/>
    <cellStyle name="Eingabe 2 17" xfId="25290" hidden="1"/>
    <cellStyle name="Eingabe 2 17" xfId="25522" hidden="1"/>
    <cellStyle name="Eingabe 2 17" xfId="25587" hidden="1"/>
    <cellStyle name="Eingabe 2 17" xfId="25943" hidden="1"/>
    <cellStyle name="Eingabe 2 17" xfId="26279" hidden="1"/>
    <cellStyle name="Eingabe 2 17" xfId="26363" hidden="1"/>
    <cellStyle name="Eingabe 2 17" xfId="26268" hidden="1"/>
    <cellStyle name="Eingabe 2 17" xfId="26886" hidden="1"/>
    <cellStyle name="Eingabe 2 17" xfId="27118" hidden="1"/>
    <cellStyle name="Eingabe 2 17" xfId="27183" hidden="1"/>
    <cellStyle name="Eingabe 2 17" xfId="26011" hidden="1"/>
    <cellStyle name="Eingabe 2 17" xfId="27721" hidden="1"/>
    <cellStyle name="Eingabe 2 17" xfId="27805" hidden="1"/>
    <cellStyle name="Eingabe 2 17" xfId="27710" hidden="1"/>
    <cellStyle name="Eingabe 2 17" xfId="28328" hidden="1"/>
    <cellStyle name="Eingabe 2 17" xfId="28560" hidden="1"/>
    <cellStyle name="Eingabe 2 17" xfId="28625" hidden="1"/>
    <cellStyle name="Eingabe 2 17" xfId="28980" hidden="1"/>
    <cellStyle name="Eingabe 2 17" xfId="29241" hidden="1"/>
    <cellStyle name="Eingabe 2 17" xfId="29325" hidden="1"/>
    <cellStyle name="Eingabe 2 17" xfId="29230" hidden="1"/>
    <cellStyle name="Eingabe 2 17" xfId="29848" hidden="1"/>
    <cellStyle name="Eingabe 2 17" xfId="30080" hidden="1"/>
    <cellStyle name="Eingabe 2 17" xfId="30145" hidden="1"/>
    <cellStyle name="Eingabe 2 17" xfId="30499" hidden="1"/>
    <cellStyle name="Eingabe 2 17" xfId="30749" hidden="1"/>
    <cellStyle name="Eingabe 2 17" xfId="31139" hidden="1"/>
    <cellStyle name="Eingabe 2 17" xfId="31204" hidden="1"/>
    <cellStyle name="Eingabe 2 17" xfId="30852" hidden="1"/>
    <cellStyle name="Eingabe 2 17" xfId="31767" hidden="1"/>
    <cellStyle name="Eingabe 2 17" xfId="31851" hidden="1"/>
    <cellStyle name="Eingabe 2 17" xfId="31756" hidden="1"/>
    <cellStyle name="Eingabe 2 17" xfId="32381" hidden="1"/>
    <cellStyle name="Eingabe 2 17" xfId="32613" hidden="1"/>
    <cellStyle name="Eingabe 2 17" xfId="32678" hidden="1"/>
    <cellStyle name="Eingabe 2 17" xfId="30740" hidden="1"/>
    <cellStyle name="Eingabe 2 17" xfId="33219" hidden="1"/>
    <cellStyle name="Eingabe 2 17" xfId="33303" hidden="1"/>
    <cellStyle name="Eingabe 2 17" xfId="33208" hidden="1"/>
    <cellStyle name="Eingabe 2 17" xfId="33831" hidden="1"/>
    <cellStyle name="Eingabe 2 17" xfId="34063" hidden="1"/>
    <cellStyle name="Eingabe 2 17" xfId="34128" hidden="1"/>
    <cellStyle name="Eingabe 2 17" xfId="30832" hidden="1"/>
    <cellStyle name="Eingabe 2 17" xfId="34666" hidden="1"/>
    <cellStyle name="Eingabe 2 17" xfId="34750" hidden="1"/>
    <cellStyle name="Eingabe 2 17" xfId="34655" hidden="1"/>
    <cellStyle name="Eingabe 2 17" xfId="35273" hidden="1"/>
    <cellStyle name="Eingabe 2 17" xfId="35505" hidden="1"/>
    <cellStyle name="Eingabe 2 17" xfId="35570" hidden="1"/>
    <cellStyle name="Eingabe 2 17" xfId="35926" hidden="1"/>
    <cellStyle name="Eingabe 2 17" xfId="36262" hidden="1"/>
    <cellStyle name="Eingabe 2 17" xfId="36346" hidden="1"/>
    <cellStyle name="Eingabe 2 17" xfId="36251" hidden="1"/>
    <cellStyle name="Eingabe 2 17" xfId="36869" hidden="1"/>
    <cellStyle name="Eingabe 2 17" xfId="37101" hidden="1"/>
    <cellStyle name="Eingabe 2 17" xfId="37166" hidden="1"/>
    <cellStyle name="Eingabe 2 17" xfId="35994" hidden="1"/>
    <cellStyle name="Eingabe 2 17" xfId="37704" hidden="1"/>
    <cellStyle name="Eingabe 2 17" xfId="37788" hidden="1"/>
    <cellStyle name="Eingabe 2 17" xfId="37693" hidden="1"/>
    <cellStyle name="Eingabe 2 17" xfId="38311" hidden="1"/>
    <cellStyle name="Eingabe 2 17" xfId="38543" hidden="1"/>
    <cellStyle name="Eingabe 2 17" xfId="38608" hidden="1"/>
    <cellStyle name="Eingabe 2 17" xfId="38969" hidden="1"/>
    <cellStyle name="Eingabe 2 17" xfId="39244" hidden="1"/>
    <cellStyle name="Eingabe 2 17" xfId="39328" hidden="1"/>
    <cellStyle name="Eingabe 2 17" xfId="39233" hidden="1"/>
    <cellStyle name="Eingabe 2 17" xfId="39851" hidden="1"/>
    <cellStyle name="Eingabe 2 17" xfId="40083" hidden="1"/>
    <cellStyle name="Eingabe 2 17" xfId="40148" hidden="1"/>
    <cellStyle name="Eingabe 2 17" xfId="40502" hidden="1"/>
    <cellStyle name="Eingabe 2 17" xfId="40752" hidden="1"/>
    <cellStyle name="Eingabe 2 17" xfId="41142" hidden="1"/>
    <cellStyle name="Eingabe 2 17" xfId="41207" hidden="1"/>
    <cellStyle name="Eingabe 2 17" xfId="40855" hidden="1"/>
    <cellStyle name="Eingabe 2 17" xfId="41770" hidden="1"/>
    <cellStyle name="Eingabe 2 17" xfId="41854" hidden="1"/>
    <cellStyle name="Eingabe 2 17" xfId="41759" hidden="1"/>
    <cellStyle name="Eingabe 2 17" xfId="42384" hidden="1"/>
    <cellStyle name="Eingabe 2 17" xfId="42616" hidden="1"/>
    <cellStyle name="Eingabe 2 17" xfId="42681" hidden="1"/>
    <cellStyle name="Eingabe 2 17" xfId="40743" hidden="1"/>
    <cellStyle name="Eingabe 2 17" xfId="43222" hidden="1"/>
    <cellStyle name="Eingabe 2 17" xfId="43306" hidden="1"/>
    <cellStyle name="Eingabe 2 17" xfId="43211" hidden="1"/>
    <cellStyle name="Eingabe 2 17" xfId="43834" hidden="1"/>
    <cellStyle name="Eingabe 2 17" xfId="44066" hidden="1"/>
    <cellStyle name="Eingabe 2 17" xfId="44131" hidden="1"/>
    <cellStyle name="Eingabe 2 17" xfId="40835" hidden="1"/>
    <cellStyle name="Eingabe 2 17" xfId="44669" hidden="1"/>
    <cellStyle name="Eingabe 2 17" xfId="44753" hidden="1"/>
    <cellStyle name="Eingabe 2 17" xfId="44658" hidden="1"/>
    <cellStyle name="Eingabe 2 17" xfId="45276" hidden="1"/>
    <cellStyle name="Eingabe 2 17" xfId="45508" hidden="1"/>
    <cellStyle name="Eingabe 2 17" xfId="45573" hidden="1"/>
    <cellStyle name="Eingabe 2 17" xfId="45929" hidden="1"/>
    <cellStyle name="Eingabe 2 17" xfId="46265" hidden="1"/>
    <cellStyle name="Eingabe 2 17" xfId="46349" hidden="1"/>
    <cellStyle name="Eingabe 2 17" xfId="46254" hidden="1"/>
    <cellStyle name="Eingabe 2 17" xfId="46872" hidden="1"/>
    <cellStyle name="Eingabe 2 17" xfId="47104" hidden="1"/>
    <cellStyle name="Eingabe 2 17" xfId="47169" hidden="1"/>
    <cellStyle name="Eingabe 2 17" xfId="45997" hidden="1"/>
    <cellStyle name="Eingabe 2 17" xfId="47707" hidden="1"/>
    <cellStyle name="Eingabe 2 17" xfId="47791" hidden="1"/>
    <cellStyle name="Eingabe 2 17" xfId="47696" hidden="1"/>
    <cellStyle name="Eingabe 2 17" xfId="48314" hidden="1"/>
    <cellStyle name="Eingabe 2 17" xfId="48546" hidden="1"/>
    <cellStyle name="Eingabe 2 17" xfId="48611" hidden="1"/>
    <cellStyle name="Eingabe 2 17" xfId="48965" hidden="1"/>
    <cellStyle name="Eingabe 2 17" xfId="49226" hidden="1"/>
    <cellStyle name="Eingabe 2 17" xfId="49310" hidden="1"/>
    <cellStyle name="Eingabe 2 17" xfId="49215" hidden="1"/>
    <cellStyle name="Eingabe 2 17" xfId="49833" hidden="1"/>
    <cellStyle name="Eingabe 2 17" xfId="50065" hidden="1"/>
    <cellStyle name="Eingabe 2 17" xfId="50130" hidden="1"/>
    <cellStyle name="Eingabe 2 17" xfId="50484" hidden="1"/>
    <cellStyle name="Eingabe 2 17" xfId="50734" hidden="1"/>
    <cellStyle name="Eingabe 2 17" xfId="51124" hidden="1"/>
    <cellStyle name="Eingabe 2 17" xfId="51189" hidden="1"/>
    <cellStyle name="Eingabe 2 17" xfId="50837" hidden="1"/>
    <cellStyle name="Eingabe 2 17" xfId="51752" hidden="1"/>
    <cellStyle name="Eingabe 2 17" xfId="51836" hidden="1"/>
    <cellStyle name="Eingabe 2 17" xfId="51741" hidden="1"/>
    <cellStyle name="Eingabe 2 17" xfId="52366" hidden="1"/>
    <cellStyle name="Eingabe 2 17" xfId="52598" hidden="1"/>
    <cellStyle name="Eingabe 2 17" xfId="52663" hidden="1"/>
    <cellStyle name="Eingabe 2 17" xfId="50725" hidden="1"/>
    <cellStyle name="Eingabe 2 17" xfId="53204" hidden="1"/>
    <cellStyle name="Eingabe 2 17" xfId="53288" hidden="1"/>
    <cellStyle name="Eingabe 2 17" xfId="53193" hidden="1"/>
    <cellStyle name="Eingabe 2 17" xfId="53816" hidden="1"/>
    <cellStyle name="Eingabe 2 17" xfId="54048" hidden="1"/>
    <cellStyle name="Eingabe 2 17" xfId="54113" hidden="1"/>
    <cellStyle name="Eingabe 2 17" xfId="50817" hidden="1"/>
    <cellStyle name="Eingabe 2 17" xfId="54651" hidden="1"/>
    <cellStyle name="Eingabe 2 17" xfId="54735" hidden="1"/>
    <cellStyle name="Eingabe 2 17" xfId="54640" hidden="1"/>
    <cellStyle name="Eingabe 2 17" xfId="55258" hidden="1"/>
    <cellStyle name="Eingabe 2 17" xfId="55490" hidden="1"/>
    <cellStyle name="Eingabe 2 17" xfId="55555" hidden="1"/>
    <cellStyle name="Eingabe 2 17" xfId="55911" hidden="1"/>
    <cellStyle name="Eingabe 2 17" xfId="56247" hidden="1"/>
    <cellStyle name="Eingabe 2 17" xfId="56331" hidden="1"/>
    <cellStyle name="Eingabe 2 17" xfId="56236" hidden="1"/>
    <cellStyle name="Eingabe 2 17" xfId="56854" hidden="1"/>
    <cellStyle name="Eingabe 2 17" xfId="57086" hidden="1"/>
    <cellStyle name="Eingabe 2 17" xfId="57151" hidden="1"/>
    <cellStyle name="Eingabe 2 17" xfId="55979" hidden="1"/>
    <cellStyle name="Eingabe 2 17" xfId="57689" hidden="1"/>
    <cellStyle name="Eingabe 2 17" xfId="57773" hidden="1"/>
    <cellStyle name="Eingabe 2 17" xfId="57678" hidden="1"/>
    <cellStyle name="Eingabe 2 17" xfId="58296" hidden="1"/>
    <cellStyle name="Eingabe 2 17" xfId="58528" hidden="1"/>
    <cellStyle name="Eingabe 2 17" xfId="58593" hidden="1"/>
    <cellStyle name="Eingabe 2 18" xfId="183" hidden="1"/>
    <cellStyle name="Eingabe 2 18" xfId="783" hidden="1"/>
    <cellStyle name="Eingabe 2 18" xfId="865" hidden="1"/>
    <cellStyle name="Eingabe 2 18" xfId="772" hidden="1"/>
    <cellStyle name="Eingabe 2 18" xfId="1390" hidden="1"/>
    <cellStyle name="Eingabe 2 18" xfId="1622" hidden="1"/>
    <cellStyle name="Eingabe 2 18" xfId="1685" hidden="1"/>
    <cellStyle name="Eingabe 2 18" xfId="2106" hidden="1"/>
    <cellStyle name="Eingabe 2 18" xfId="2653" hidden="1"/>
    <cellStyle name="Eingabe 2 18" xfId="2735" hidden="1"/>
    <cellStyle name="Eingabe 2 18" xfId="2642" hidden="1"/>
    <cellStyle name="Eingabe 2 18" xfId="3260" hidden="1"/>
    <cellStyle name="Eingabe 2 18" xfId="3492" hidden="1"/>
    <cellStyle name="Eingabe 2 18" xfId="3555" hidden="1"/>
    <cellStyle name="Eingabe 2 18" xfId="2221" hidden="1"/>
    <cellStyle name="Eingabe 2 18" xfId="4159" hidden="1"/>
    <cellStyle name="Eingabe 2 18" xfId="4241" hidden="1"/>
    <cellStyle name="Eingabe 2 18" xfId="4148" hidden="1"/>
    <cellStyle name="Eingabe 2 18" xfId="4766" hidden="1"/>
    <cellStyle name="Eingabe 2 18" xfId="4998" hidden="1"/>
    <cellStyle name="Eingabe 2 18" xfId="5061" hidden="1"/>
    <cellStyle name="Eingabe 2 18" xfId="2093" hidden="1"/>
    <cellStyle name="Eingabe 2 18" xfId="5663" hidden="1"/>
    <cellStyle name="Eingabe 2 18" xfId="5745" hidden="1"/>
    <cellStyle name="Eingabe 2 18" xfId="5652" hidden="1"/>
    <cellStyle name="Eingabe 2 18" xfId="6270" hidden="1"/>
    <cellStyle name="Eingabe 2 18" xfId="6502" hidden="1"/>
    <cellStyle name="Eingabe 2 18" xfId="6565" hidden="1"/>
    <cellStyle name="Eingabe 2 18" xfId="2233" hidden="1"/>
    <cellStyle name="Eingabe 2 18" xfId="7161" hidden="1"/>
    <cellStyle name="Eingabe 2 18" xfId="7243" hidden="1"/>
    <cellStyle name="Eingabe 2 18" xfId="7150" hidden="1"/>
    <cellStyle name="Eingabe 2 18" xfId="7768" hidden="1"/>
    <cellStyle name="Eingabe 2 18" xfId="8000" hidden="1"/>
    <cellStyle name="Eingabe 2 18" xfId="8063" hidden="1"/>
    <cellStyle name="Eingabe 2 18" xfId="2082" hidden="1"/>
    <cellStyle name="Eingabe 2 18" xfId="8654" hidden="1"/>
    <cellStyle name="Eingabe 2 18" xfId="8736" hidden="1"/>
    <cellStyle name="Eingabe 2 18" xfId="8643" hidden="1"/>
    <cellStyle name="Eingabe 2 18" xfId="9261" hidden="1"/>
    <cellStyle name="Eingabe 2 18" xfId="9493" hidden="1"/>
    <cellStyle name="Eingabe 2 18" xfId="9556" hidden="1"/>
    <cellStyle name="Eingabe 2 18" xfId="2571" hidden="1"/>
    <cellStyle name="Eingabe 2 18" xfId="10140" hidden="1"/>
    <cellStyle name="Eingabe 2 18" xfId="10222" hidden="1"/>
    <cellStyle name="Eingabe 2 18" xfId="10129" hidden="1"/>
    <cellStyle name="Eingabe 2 18" xfId="10747" hidden="1"/>
    <cellStyle name="Eingabe 2 18" xfId="10979" hidden="1"/>
    <cellStyle name="Eingabe 2 18" xfId="11042" hidden="1"/>
    <cellStyle name="Eingabe 2 18" xfId="4077" hidden="1"/>
    <cellStyle name="Eingabe 2 18" xfId="11620" hidden="1"/>
    <cellStyle name="Eingabe 2 18" xfId="11702" hidden="1"/>
    <cellStyle name="Eingabe 2 18" xfId="11609" hidden="1"/>
    <cellStyle name="Eingabe 2 18" xfId="12227" hidden="1"/>
    <cellStyle name="Eingabe 2 18" xfId="12459" hidden="1"/>
    <cellStyle name="Eingabe 2 18" xfId="12522" hidden="1"/>
    <cellStyle name="Eingabe 2 18" xfId="5581" hidden="1"/>
    <cellStyle name="Eingabe 2 18" xfId="13091" hidden="1"/>
    <cellStyle name="Eingabe 2 18" xfId="13173" hidden="1"/>
    <cellStyle name="Eingabe 2 18" xfId="13080" hidden="1"/>
    <cellStyle name="Eingabe 2 18" xfId="13698" hidden="1"/>
    <cellStyle name="Eingabe 2 18" xfId="13930" hidden="1"/>
    <cellStyle name="Eingabe 2 18" xfId="13993" hidden="1"/>
    <cellStyle name="Eingabe 2 18" xfId="7081" hidden="1"/>
    <cellStyle name="Eingabe 2 18" xfId="14553" hidden="1"/>
    <cellStyle name="Eingabe 2 18" xfId="14635" hidden="1"/>
    <cellStyle name="Eingabe 2 18" xfId="14542" hidden="1"/>
    <cellStyle name="Eingabe 2 18" xfId="15160" hidden="1"/>
    <cellStyle name="Eingabe 2 18" xfId="15392" hidden="1"/>
    <cellStyle name="Eingabe 2 18" xfId="15455" hidden="1"/>
    <cellStyle name="Eingabe 2 18" xfId="8574" hidden="1"/>
    <cellStyle name="Eingabe 2 18" xfId="16009" hidden="1"/>
    <cellStyle name="Eingabe 2 18" xfId="16091" hidden="1"/>
    <cellStyle name="Eingabe 2 18" xfId="15998" hidden="1"/>
    <cellStyle name="Eingabe 2 18" xfId="16616" hidden="1"/>
    <cellStyle name="Eingabe 2 18" xfId="16848" hidden="1"/>
    <cellStyle name="Eingabe 2 18" xfId="16911" hidden="1"/>
    <cellStyle name="Eingabe 2 18" xfId="10061" hidden="1"/>
    <cellStyle name="Eingabe 2 18" xfId="17451" hidden="1"/>
    <cellStyle name="Eingabe 2 18" xfId="17533" hidden="1"/>
    <cellStyle name="Eingabe 2 18" xfId="17440" hidden="1"/>
    <cellStyle name="Eingabe 2 18" xfId="18058" hidden="1"/>
    <cellStyle name="Eingabe 2 18" xfId="18290" hidden="1"/>
    <cellStyle name="Eingabe 2 18" xfId="18353" hidden="1"/>
    <cellStyle name="Eingabe 2 18" xfId="18923" hidden="1"/>
    <cellStyle name="Eingabe 2 18" xfId="19258" hidden="1"/>
    <cellStyle name="Eingabe 2 18" xfId="19340" hidden="1"/>
    <cellStyle name="Eingabe 2 18" xfId="19247" hidden="1"/>
    <cellStyle name="Eingabe 2 18" xfId="19865" hidden="1"/>
    <cellStyle name="Eingabe 2 18" xfId="20097" hidden="1"/>
    <cellStyle name="Eingabe 2 18" xfId="20160" hidden="1"/>
    <cellStyle name="Eingabe 2 18" xfId="20516" hidden="1"/>
    <cellStyle name="Eingabe 2 18" xfId="20766" hidden="1"/>
    <cellStyle name="Eingabe 2 18" xfId="21156" hidden="1"/>
    <cellStyle name="Eingabe 2 18" xfId="21219" hidden="1"/>
    <cellStyle name="Eingabe 2 18" xfId="20867" hidden="1"/>
    <cellStyle name="Eingabe 2 18" xfId="21784" hidden="1"/>
    <cellStyle name="Eingabe 2 18" xfId="21866" hidden="1"/>
    <cellStyle name="Eingabe 2 18" xfId="21773" hidden="1"/>
    <cellStyle name="Eingabe 2 18" xfId="22398" hidden="1"/>
    <cellStyle name="Eingabe 2 18" xfId="22630" hidden="1"/>
    <cellStyle name="Eingabe 2 18" xfId="22693" hidden="1"/>
    <cellStyle name="Eingabe 2 18" xfId="20757" hidden="1"/>
    <cellStyle name="Eingabe 2 18" xfId="23237" hidden="1"/>
    <cellStyle name="Eingabe 2 18" xfId="23319" hidden="1"/>
    <cellStyle name="Eingabe 2 18" xfId="23226" hidden="1"/>
    <cellStyle name="Eingabe 2 18" xfId="23849" hidden="1"/>
    <cellStyle name="Eingabe 2 18" xfId="24081" hidden="1"/>
    <cellStyle name="Eingabe 2 18" xfId="24144" hidden="1"/>
    <cellStyle name="Eingabe 2 18" xfId="20847" hidden="1"/>
    <cellStyle name="Eingabe 2 18" xfId="24684" hidden="1"/>
    <cellStyle name="Eingabe 2 18" xfId="24766" hidden="1"/>
    <cellStyle name="Eingabe 2 18" xfId="24673" hidden="1"/>
    <cellStyle name="Eingabe 2 18" xfId="25291" hidden="1"/>
    <cellStyle name="Eingabe 2 18" xfId="25523" hidden="1"/>
    <cellStyle name="Eingabe 2 18" xfId="25586" hidden="1"/>
    <cellStyle name="Eingabe 2 18" xfId="25944" hidden="1"/>
    <cellStyle name="Eingabe 2 18" xfId="26280" hidden="1"/>
    <cellStyle name="Eingabe 2 18" xfId="26362" hidden="1"/>
    <cellStyle name="Eingabe 2 18" xfId="26269" hidden="1"/>
    <cellStyle name="Eingabe 2 18" xfId="26887" hidden="1"/>
    <cellStyle name="Eingabe 2 18" xfId="27119" hidden="1"/>
    <cellStyle name="Eingabe 2 18" xfId="27182" hidden="1"/>
    <cellStyle name="Eingabe 2 18" xfId="26010" hidden="1"/>
    <cellStyle name="Eingabe 2 18" xfId="27722" hidden="1"/>
    <cellStyle name="Eingabe 2 18" xfId="27804" hidden="1"/>
    <cellStyle name="Eingabe 2 18" xfId="27711" hidden="1"/>
    <cellStyle name="Eingabe 2 18" xfId="28329" hidden="1"/>
    <cellStyle name="Eingabe 2 18" xfId="28561" hidden="1"/>
    <cellStyle name="Eingabe 2 18" xfId="28624" hidden="1"/>
    <cellStyle name="Eingabe 2 18" xfId="28981" hidden="1"/>
    <cellStyle name="Eingabe 2 18" xfId="29242" hidden="1"/>
    <cellStyle name="Eingabe 2 18" xfId="29324" hidden="1"/>
    <cellStyle name="Eingabe 2 18" xfId="29231" hidden="1"/>
    <cellStyle name="Eingabe 2 18" xfId="29849" hidden="1"/>
    <cellStyle name="Eingabe 2 18" xfId="30081" hidden="1"/>
    <cellStyle name="Eingabe 2 18" xfId="30144" hidden="1"/>
    <cellStyle name="Eingabe 2 18" xfId="30500" hidden="1"/>
    <cellStyle name="Eingabe 2 18" xfId="30750" hidden="1"/>
    <cellStyle name="Eingabe 2 18" xfId="31140" hidden="1"/>
    <cellStyle name="Eingabe 2 18" xfId="31203" hidden="1"/>
    <cellStyle name="Eingabe 2 18" xfId="30851" hidden="1"/>
    <cellStyle name="Eingabe 2 18" xfId="31768" hidden="1"/>
    <cellStyle name="Eingabe 2 18" xfId="31850" hidden="1"/>
    <cellStyle name="Eingabe 2 18" xfId="31757" hidden="1"/>
    <cellStyle name="Eingabe 2 18" xfId="32382" hidden="1"/>
    <cellStyle name="Eingabe 2 18" xfId="32614" hidden="1"/>
    <cellStyle name="Eingabe 2 18" xfId="32677" hidden="1"/>
    <cellStyle name="Eingabe 2 18" xfId="30741" hidden="1"/>
    <cellStyle name="Eingabe 2 18" xfId="33220" hidden="1"/>
    <cellStyle name="Eingabe 2 18" xfId="33302" hidden="1"/>
    <cellStyle name="Eingabe 2 18" xfId="33209" hidden="1"/>
    <cellStyle name="Eingabe 2 18" xfId="33832" hidden="1"/>
    <cellStyle name="Eingabe 2 18" xfId="34064" hidden="1"/>
    <cellStyle name="Eingabe 2 18" xfId="34127" hidden="1"/>
    <cellStyle name="Eingabe 2 18" xfId="30831" hidden="1"/>
    <cellStyle name="Eingabe 2 18" xfId="34667" hidden="1"/>
    <cellStyle name="Eingabe 2 18" xfId="34749" hidden="1"/>
    <cellStyle name="Eingabe 2 18" xfId="34656" hidden="1"/>
    <cellStyle name="Eingabe 2 18" xfId="35274" hidden="1"/>
    <cellStyle name="Eingabe 2 18" xfId="35506" hidden="1"/>
    <cellStyle name="Eingabe 2 18" xfId="35569" hidden="1"/>
    <cellStyle name="Eingabe 2 18" xfId="35927" hidden="1"/>
    <cellStyle name="Eingabe 2 18" xfId="36263" hidden="1"/>
    <cellStyle name="Eingabe 2 18" xfId="36345" hidden="1"/>
    <cellStyle name="Eingabe 2 18" xfId="36252" hidden="1"/>
    <cellStyle name="Eingabe 2 18" xfId="36870" hidden="1"/>
    <cellStyle name="Eingabe 2 18" xfId="37102" hidden="1"/>
    <cellStyle name="Eingabe 2 18" xfId="37165" hidden="1"/>
    <cellStyle name="Eingabe 2 18" xfId="35993" hidden="1"/>
    <cellStyle name="Eingabe 2 18" xfId="37705" hidden="1"/>
    <cellStyle name="Eingabe 2 18" xfId="37787" hidden="1"/>
    <cellStyle name="Eingabe 2 18" xfId="37694" hidden="1"/>
    <cellStyle name="Eingabe 2 18" xfId="38312" hidden="1"/>
    <cellStyle name="Eingabe 2 18" xfId="38544" hidden="1"/>
    <cellStyle name="Eingabe 2 18" xfId="38607" hidden="1"/>
    <cellStyle name="Eingabe 2 18" xfId="38970" hidden="1"/>
    <cellStyle name="Eingabe 2 18" xfId="39245" hidden="1"/>
    <cellStyle name="Eingabe 2 18" xfId="39327" hidden="1"/>
    <cellStyle name="Eingabe 2 18" xfId="39234" hidden="1"/>
    <cellStyle name="Eingabe 2 18" xfId="39852" hidden="1"/>
    <cellStyle name="Eingabe 2 18" xfId="40084" hidden="1"/>
    <cellStyle name="Eingabe 2 18" xfId="40147" hidden="1"/>
    <cellStyle name="Eingabe 2 18" xfId="40503" hidden="1"/>
    <cellStyle name="Eingabe 2 18" xfId="40753" hidden="1"/>
    <cellStyle name="Eingabe 2 18" xfId="41143" hidden="1"/>
    <cellStyle name="Eingabe 2 18" xfId="41206" hidden="1"/>
    <cellStyle name="Eingabe 2 18" xfId="40854" hidden="1"/>
    <cellStyle name="Eingabe 2 18" xfId="41771" hidden="1"/>
    <cellStyle name="Eingabe 2 18" xfId="41853" hidden="1"/>
    <cellStyle name="Eingabe 2 18" xfId="41760" hidden="1"/>
    <cellStyle name="Eingabe 2 18" xfId="42385" hidden="1"/>
    <cellStyle name="Eingabe 2 18" xfId="42617" hidden="1"/>
    <cellStyle name="Eingabe 2 18" xfId="42680" hidden="1"/>
    <cellStyle name="Eingabe 2 18" xfId="40744" hidden="1"/>
    <cellStyle name="Eingabe 2 18" xfId="43223" hidden="1"/>
    <cellStyle name="Eingabe 2 18" xfId="43305" hidden="1"/>
    <cellStyle name="Eingabe 2 18" xfId="43212" hidden="1"/>
    <cellStyle name="Eingabe 2 18" xfId="43835" hidden="1"/>
    <cellStyle name="Eingabe 2 18" xfId="44067" hidden="1"/>
    <cellStyle name="Eingabe 2 18" xfId="44130" hidden="1"/>
    <cellStyle name="Eingabe 2 18" xfId="40834" hidden="1"/>
    <cellStyle name="Eingabe 2 18" xfId="44670" hidden="1"/>
    <cellStyle name="Eingabe 2 18" xfId="44752" hidden="1"/>
    <cellStyle name="Eingabe 2 18" xfId="44659" hidden="1"/>
    <cellStyle name="Eingabe 2 18" xfId="45277" hidden="1"/>
    <cellStyle name="Eingabe 2 18" xfId="45509" hidden="1"/>
    <cellStyle name="Eingabe 2 18" xfId="45572" hidden="1"/>
    <cellStyle name="Eingabe 2 18" xfId="45930" hidden="1"/>
    <cellStyle name="Eingabe 2 18" xfId="46266" hidden="1"/>
    <cellStyle name="Eingabe 2 18" xfId="46348" hidden="1"/>
    <cellStyle name="Eingabe 2 18" xfId="46255" hidden="1"/>
    <cellStyle name="Eingabe 2 18" xfId="46873" hidden="1"/>
    <cellStyle name="Eingabe 2 18" xfId="47105" hidden="1"/>
    <cellStyle name="Eingabe 2 18" xfId="47168" hidden="1"/>
    <cellStyle name="Eingabe 2 18" xfId="45996" hidden="1"/>
    <cellStyle name="Eingabe 2 18" xfId="47708" hidden="1"/>
    <cellStyle name="Eingabe 2 18" xfId="47790" hidden="1"/>
    <cellStyle name="Eingabe 2 18" xfId="47697" hidden="1"/>
    <cellStyle name="Eingabe 2 18" xfId="48315" hidden="1"/>
    <cellStyle name="Eingabe 2 18" xfId="48547" hidden="1"/>
    <cellStyle name="Eingabe 2 18" xfId="48610" hidden="1"/>
    <cellStyle name="Eingabe 2 18" xfId="48966" hidden="1"/>
    <cellStyle name="Eingabe 2 18" xfId="49227" hidden="1"/>
    <cellStyle name="Eingabe 2 18" xfId="49309" hidden="1"/>
    <cellStyle name="Eingabe 2 18" xfId="49216" hidden="1"/>
    <cellStyle name="Eingabe 2 18" xfId="49834" hidden="1"/>
    <cellStyle name="Eingabe 2 18" xfId="50066" hidden="1"/>
    <cellStyle name="Eingabe 2 18" xfId="50129" hidden="1"/>
    <cellStyle name="Eingabe 2 18" xfId="50485" hidden="1"/>
    <cellStyle name="Eingabe 2 18" xfId="50735" hidden="1"/>
    <cellStyle name="Eingabe 2 18" xfId="51125" hidden="1"/>
    <cellStyle name="Eingabe 2 18" xfId="51188" hidden="1"/>
    <cellStyle name="Eingabe 2 18" xfId="50836" hidden="1"/>
    <cellStyle name="Eingabe 2 18" xfId="51753" hidden="1"/>
    <cellStyle name="Eingabe 2 18" xfId="51835" hidden="1"/>
    <cellStyle name="Eingabe 2 18" xfId="51742" hidden="1"/>
    <cellStyle name="Eingabe 2 18" xfId="52367" hidden="1"/>
    <cellStyle name="Eingabe 2 18" xfId="52599" hidden="1"/>
    <cellStyle name="Eingabe 2 18" xfId="52662" hidden="1"/>
    <cellStyle name="Eingabe 2 18" xfId="50726" hidden="1"/>
    <cellStyle name="Eingabe 2 18" xfId="53205" hidden="1"/>
    <cellStyle name="Eingabe 2 18" xfId="53287" hidden="1"/>
    <cellStyle name="Eingabe 2 18" xfId="53194" hidden="1"/>
    <cellStyle name="Eingabe 2 18" xfId="53817" hidden="1"/>
    <cellStyle name="Eingabe 2 18" xfId="54049" hidden="1"/>
    <cellStyle name="Eingabe 2 18" xfId="54112" hidden="1"/>
    <cellStyle name="Eingabe 2 18" xfId="50816" hidden="1"/>
    <cellStyle name="Eingabe 2 18" xfId="54652" hidden="1"/>
    <cellStyle name="Eingabe 2 18" xfId="54734" hidden="1"/>
    <cellStyle name="Eingabe 2 18" xfId="54641" hidden="1"/>
    <cellStyle name="Eingabe 2 18" xfId="55259" hidden="1"/>
    <cellStyle name="Eingabe 2 18" xfId="55491" hidden="1"/>
    <cellStyle name="Eingabe 2 18" xfId="55554" hidden="1"/>
    <cellStyle name="Eingabe 2 18" xfId="55912" hidden="1"/>
    <cellStyle name="Eingabe 2 18" xfId="56248" hidden="1"/>
    <cellStyle name="Eingabe 2 18" xfId="56330" hidden="1"/>
    <cellStyle name="Eingabe 2 18" xfId="56237" hidden="1"/>
    <cellStyle name="Eingabe 2 18" xfId="56855" hidden="1"/>
    <cellStyle name="Eingabe 2 18" xfId="57087" hidden="1"/>
    <cellStyle name="Eingabe 2 18" xfId="57150" hidden="1"/>
    <cellStyle name="Eingabe 2 18" xfId="55978" hidden="1"/>
    <cellStyle name="Eingabe 2 18" xfId="57690" hidden="1"/>
    <cellStyle name="Eingabe 2 18" xfId="57772" hidden="1"/>
    <cellStyle name="Eingabe 2 18" xfId="57679" hidden="1"/>
    <cellStyle name="Eingabe 2 18" xfId="58297" hidden="1"/>
    <cellStyle name="Eingabe 2 18" xfId="58529" hidden="1"/>
    <cellStyle name="Eingabe 2 18" xfId="58592" hidden="1"/>
    <cellStyle name="Eingabe 2 19" xfId="184" hidden="1"/>
    <cellStyle name="Eingabe 2 19" xfId="784" hidden="1"/>
    <cellStyle name="Eingabe 2 19" xfId="864" hidden="1"/>
    <cellStyle name="Eingabe 2 19" xfId="773" hidden="1"/>
    <cellStyle name="Eingabe 2 19" xfId="1391" hidden="1"/>
    <cellStyle name="Eingabe 2 19" xfId="1623" hidden="1"/>
    <cellStyle name="Eingabe 2 19" xfId="1684" hidden="1"/>
    <cellStyle name="Eingabe 2 19" xfId="2107" hidden="1"/>
    <cellStyle name="Eingabe 2 19" xfId="2654" hidden="1"/>
    <cellStyle name="Eingabe 2 19" xfId="2734" hidden="1"/>
    <cellStyle name="Eingabe 2 19" xfId="2643" hidden="1"/>
    <cellStyle name="Eingabe 2 19" xfId="3261" hidden="1"/>
    <cellStyle name="Eingabe 2 19" xfId="3493" hidden="1"/>
    <cellStyle name="Eingabe 2 19" xfId="3554" hidden="1"/>
    <cellStyle name="Eingabe 2 19" xfId="2220" hidden="1"/>
    <cellStyle name="Eingabe 2 19" xfId="4160" hidden="1"/>
    <cellStyle name="Eingabe 2 19" xfId="4240" hidden="1"/>
    <cellStyle name="Eingabe 2 19" xfId="4149" hidden="1"/>
    <cellStyle name="Eingabe 2 19" xfId="4767" hidden="1"/>
    <cellStyle name="Eingabe 2 19" xfId="4999" hidden="1"/>
    <cellStyle name="Eingabe 2 19" xfId="5060" hidden="1"/>
    <cellStyle name="Eingabe 2 19" xfId="2094" hidden="1"/>
    <cellStyle name="Eingabe 2 19" xfId="5664" hidden="1"/>
    <cellStyle name="Eingabe 2 19" xfId="5744" hidden="1"/>
    <cellStyle name="Eingabe 2 19" xfId="5653" hidden="1"/>
    <cellStyle name="Eingabe 2 19" xfId="6271" hidden="1"/>
    <cellStyle name="Eingabe 2 19" xfId="6503" hidden="1"/>
    <cellStyle name="Eingabe 2 19" xfId="6564" hidden="1"/>
    <cellStyle name="Eingabe 2 19" xfId="2232" hidden="1"/>
    <cellStyle name="Eingabe 2 19" xfId="7162" hidden="1"/>
    <cellStyle name="Eingabe 2 19" xfId="7242" hidden="1"/>
    <cellStyle name="Eingabe 2 19" xfId="7151" hidden="1"/>
    <cellStyle name="Eingabe 2 19" xfId="7769" hidden="1"/>
    <cellStyle name="Eingabe 2 19" xfId="8001" hidden="1"/>
    <cellStyle name="Eingabe 2 19" xfId="8062" hidden="1"/>
    <cellStyle name="Eingabe 2 19" xfId="2083" hidden="1"/>
    <cellStyle name="Eingabe 2 19" xfId="8655" hidden="1"/>
    <cellStyle name="Eingabe 2 19" xfId="8735" hidden="1"/>
    <cellStyle name="Eingabe 2 19" xfId="8644" hidden="1"/>
    <cellStyle name="Eingabe 2 19" xfId="9262" hidden="1"/>
    <cellStyle name="Eingabe 2 19" xfId="9494" hidden="1"/>
    <cellStyle name="Eingabe 2 19" xfId="9555" hidden="1"/>
    <cellStyle name="Eingabe 2 19" xfId="2239" hidden="1"/>
    <cellStyle name="Eingabe 2 19" xfId="10141" hidden="1"/>
    <cellStyle name="Eingabe 2 19" xfId="10221" hidden="1"/>
    <cellStyle name="Eingabe 2 19" xfId="10130" hidden="1"/>
    <cellStyle name="Eingabe 2 19" xfId="10748" hidden="1"/>
    <cellStyle name="Eingabe 2 19" xfId="10980" hidden="1"/>
    <cellStyle name="Eingabe 2 19" xfId="11041" hidden="1"/>
    <cellStyle name="Eingabe 2 19" xfId="2068" hidden="1"/>
    <cellStyle name="Eingabe 2 19" xfId="11621" hidden="1"/>
    <cellStyle name="Eingabe 2 19" xfId="11701" hidden="1"/>
    <cellStyle name="Eingabe 2 19" xfId="11610" hidden="1"/>
    <cellStyle name="Eingabe 2 19" xfId="12228" hidden="1"/>
    <cellStyle name="Eingabe 2 19" xfId="12460" hidden="1"/>
    <cellStyle name="Eingabe 2 19" xfId="12521" hidden="1"/>
    <cellStyle name="Eingabe 2 19" xfId="2249" hidden="1"/>
    <cellStyle name="Eingabe 2 19" xfId="13092" hidden="1"/>
    <cellStyle name="Eingabe 2 19" xfId="13172" hidden="1"/>
    <cellStyle name="Eingabe 2 19" xfId="13081" hidden="1"/>
    <cellStyle name="Eingabe 2 19" xfId="13699" hidden="1"/>
    <cellStyle name="Eingabe 2 19" xfId="13931" hidden="1"/>
    <cellStyle name="Eingabe 2 19" xfId="13992" hidden="1"/>
    <cellStyle name="Eingabe 2 19" xfId="2567" hidden="1"/>
    <cellStyle name="Eingabe 2 19" xfId="14554" hidden="1"/>
    <cellStyle name="Eingabe 2 19" xfId="14634" hidden="1"/>
    <cellStyle name="Eingabe 2 19" xfId="14543" hidden="1"/>
    <cellStyle name="Eingabe 2 19" xfId="15161" hidden="1"/>
    <cellStyle name="Eingabe 2 19" xfId="15393" hidden="1"/>
    <cellStyle name="Eingabe 2 19" xfId="15454" hidden="1"/>
    <cellStyle name="Eingabe 2 19" xfId="4073" hidden="1"/>
    <cellStyle name="Eingabe 2 19" xfId="16010" hidden="1"/>
    <cellStyle name="Eingabe 2 19" xfId="16090" hidden="1"/>
    <cellStyle name="Eingabe 2 19" xfId="15999" hidden="1"/>
    <cellStyle name="Eingabe 2 19" xfId="16617" hidden="1"/>
    <cellStyle name="Eingabe 2 19" xfId="16849" hidden="1"/>
    <cellStyle name="Eingabe 2 19" xfId="16910" hidden="1"/>
    <cellStyle name="Eingabe 2 19" xfId="5577" hidden="1"/>
    <cellStyle name="Eingabe 2 19" xfId="17452" hidden="1"/>
    <cellStyle name="Eingabe 2 19" xfId="17532" hidden="1"/>
    <cellStyle name="Eingabe 2 19" xfId="17441" hidden="1"/>
    <cellStyle name="Eingabe 2 19" xfId="18059" hidden="1"/>
    <cellStyle name="Eingabe 2 19" xfId="18291" hidden="1"/>
    <cellStyle name="Eingabe 2 19" xfId="18352" hidden="1"/>
    <cellStyle name="Eingabe 2 19" xfId="18924" hidden="1"/>
    <cellStyle name="Eingabe 2 19" xfId="19259" hidden="1"/>
    <cellStyle name="Eingabe 2 19" xfId="19339" hidden="1"/>
    <cellStyle name="Eingabe 2 19" xfId="19248" hidden="1"/>
    <cellStyle name="Eingabe 2 19" xfId="19866" hidden="1"/>
    <cellStyle name="Eingabe 2 19" xfId="20098" hidden="1"/>
    <cellStyle name="Eingabe 2 19" xfId="20159" hidden="1"/>
    <cellStyle name="Eingabe 2 19" xfId="20517" hidden="1"/>
    <cellStyle name="Eingabe 2 19" xfId="20767" hidden="1"/>
    <cellStyle name="Eingabe 2 19" xfId="21157" hidden="1"/>
    <cellStyle name="Eingabe 2 19" xfId="21218" hidden="1"/>
    <cellStyle name="Eingabe 2 19" xfId="20866" hidden="1"/>
    <cellStyle name="Eingabe 2 19" xfId="21785" hidden="1"/>
    <cellStyle name="Eingabe 2 19" xfId="21865" hidden="1"/>
    <cellStyle name="Eingabe 2 19" xfId="21774" hidden="1"/>
    <cellStyle name="Eingabe 2 19" xfId="22399" hidden="1"/>
    <cellStyle name="Eingabe 2 19" xfId="22631" hidden="1"/>
    <cellStyle name="Eingabe 2 19" xfId="22692" hidden="1"/>
    <cellStyle name="Eingabe 2 19" xfId="20907" hidden="1"/>
    <cellStyle name="Eingabe 2 19" xfId="23238" hidden="1"/>
    <cellStyle name="Eingabe 2 19" xfId="23318" hidden="1"/>
    <cellStyle name="Eingabe 2 19" xfId="23227" hidden="1"/>
    <cellStyle name="Eingabe 2 19" xfId="23850" hidden="1"/>
    <cellStyle name="Eingabe 2 19" xfId="24082" hidden="1"/>
    <cellStyle name="Eingabe 2 19" xfId="24143" hidden="1"/>
    <cellStyle name="Eingabe 2 19" xfId="20846" hidden="1"/>
    <cellStyle name="Eingabe 2 19" xfId="24685" hidden="1"/>
    <cellStyle name="Eingabe 2 19" xfId="24765" hidden="1"/>
    <cellStyle name="Eingabe 2 19" xfId="24674" hidden="1"/>
    <cellStyle name="Eingabe 2 19" xfId="25292" hidden="1"/>
    <cellStyle name="Eingabe 2 19" xfId="25524" hidden="1"/>
    <cellStyle name="Eingabe 2 19" xfId="25585" hidden="1"/>
    <cellStyle name="Eingabe 2 19" xfId="25945" hidden="1"/>
    <cellStyle name="Eingabe 2 19" xfId="26281" hidden="1"/>
    <cellStyle name="Eingabe 2 19" xfId="26361" hidden="1"/>
    <cellStyle name="Eingabe 2 19" xfId="26270" hidden="1"/>
    <cellStyle name="Eingabe 2 19" xfId="26888" hidden="1"/>
    <cellStyle name="Eingabe 2 19" xfId="27120" hidden="1"/>
    <cellStyle name="Eingabe 2 19" xfId="27181" hidden="1"/>
    <cellStyle name="Eingabe 2 19" xfId="26009" hidden="1"/>
    <cellStyle name="Eingabe 2 19" xfId="27723" hidden="1"/>
    <cellStyle name="Eingabe 2 19" xfId="27803" hidden="1"/>
    <cellStyle name="Eingabe 2 19" xfId="27712" hidden="1"/>
    <cellStyle name="Eingabe 2 19" xfId="28330" hidden="1"/>
    <cellStyle name="Eingabe 2 19" xfId="28562" hidden="1"/>
    <cellStyle name="Eingabe 2 19" xfId="28623" hidden="1"/>
    <cellStyle name="Eingabe 2 19" xfId="28982" hidden="1"/>
    <cellStyle name="Eingabe 2 19" xfId="29243" hidden="1"/>
    <cellStyle name="Eingabe 2 19" xfId="29323" hidden="1"/>
    <cellStyle name="Eingabe 2 19" xfId="29232" hidden="1"/>
    <cellStyle name="Eingabe 2 19" xfId="29850" hidden="1"/>
    <cellStyle name="Eingabe 2 19" xfId="30082" hidden="1"/>
    <cellStyle name="Eingabe 2 19" xfId="30143" hidden="1"/>
    <cellStyle name="Eingabe 2 19" xfId="30501" hidden="1"/>
    <cellStyle name="Eingabe 2 19" xfId="30751" hidden="1"/>
    <cellStyle name="Eingabe 2 19" xfId="31141" hidden="1"/>
    <cellStyle name="Eingabe 2 19" xfId="31202" hidden="1"/>
    <cellStyle name="Eingabe 2 19" xfId="30850" hidden="1"/>
    <cellStyle name="Eingabe 2 19" xfId="31769" hidden="1"/>
    <cellStyle name="Eingabe 2 19" xfId="31849" hidden="1"/>
    <cellStyle name="Eingabe 2 19" xfId="31758" hidden="1"/>
    <cellStyle name="Eingabe 2 19" xfId="32383" hidden="1"/>
    <cellStyle name="Eingabe 2 19" xfId="32615" hidden="1"/>
    <cellStyle name="Eingabe 2 19" xfId="32676" hidden="1"/>
    <cellStyle name="Eingabe 2 19" xfId="30891" hidden="1"/>
    <cellStyle name="Eingabe 2 19" xfId="33221" hidden="1"/>
    <cellStyle name="Eingabe 2 19" xfId="33301" hidden="1"/>
    <cellStyle name="Eingabe 2 19" xfId="33210" hidden="1"/>
    <cellStyle name="Eingabe 2 19" xfId="33833" hidden="1"/>
    <cellStyle name="Eingabe 2 19" xfId="34065" hidden="1"/>
    <cellStyle name="Eingabe 2 19" xfId="34126" hidden="1"/>
    <cellStyle name="Eingabe 2 19" xfId="30830" hidden="1"/>
    <cellStyle name="Eingabe 2 19" xfId="34668" hidden="1"/>
    <cellStyle name="Eingabe 2 19" xfId="34748" hidden="1"/>
    <cellStyle name="Eingabe 2 19" xfId="34657" hidden="1"/>
    <cellStyle name="Eingabe 2 19" xfId="35275" hidden="1"/>
    <cellStyle name="Eingabe 2 19" xfId="35507" hidden="1"/>
    <cellStyle name="Eingabe 2 19" xfId="35568" hidden="1"/>
    <cellStyle name="Eingabe 2 19" xfId="35928" hidden="1"/>
    <cellStyle name="Eingabe 2 19" xfId="36264" hidden="1"/>
    <cellStyle name="Eingabe 2 19" xfId="36344" hidden="1"/>
    <cellStyle name="Eingabe 2 19" xfId="36253" hidden="1"/>
    <cellStyle name="Eingabe 2 19" xfId="36871" hidden="1"/>
    <cellStyle name="Eingabe 2 19" xfId="37103" hidden="1"/>
    <cellStyle name="Eingabe 2 19" xfId="37164" hidden="1"/>
    <cellStyle name="Eingabe 2 19" xfId="35992" hidden="1"/>
    <cellStyle name="Eingabe 2 19" xfId="37706" hidden="1"/>
    <cellStyle name="Eingabe 2 19" xfId="37786" hidden="1"/>
    <cellStyle name="Eingabe 2 19" xfId="37695" hidden="1"/>
    <cellStyle name="Eingabe 2 19" xfId="38313" hidden="1"/>
    <cellStyle name="Eingabe 2 19" xfId="38545" hidden="1"/>
    <cellStyle name="Eingabe 2 19" xfId="38606" hidden="1"/>
    <cellStyle name="Eingabe 2 19" xfId="38971" hidden="1"/>
    <cellStyle name="Eingabe 2 19" xfId="39246" hidden="1"/>
    <cellStyle name="Eingabe 2 19" xfId="39326" hidden="1"/>
    <cellStyle name="Eingabe 2 19" xfId="39235" hidden="1"/>
    <cellStyle name="Eingabe 2 19" xfId="39853" hidden="1"/>
    <cellStyle name="Eingabe 2 19" xfId="40085" hidden="1"/>
    <cellStyle name="Eingabe 2 19" xfId="40146" hidden="1"/>
    <cellStyle name="Eingabe 2 19" xfId="40504" hidden="1"/>
    <cellStyle name="Eingabe 2 19" xfId="40754" hidden="1"/>
    <cellStyle name="Eingabe 2 19" xfId="41144" hidden="1"/>
    <cellStyle name="Eingabe 2 19" xfId="41205" hidden="1"/>
    <cellStyle name="Eingabe 2 19" xfId="40853" hidden="1"/>
    <cellStyle name="Eingabe 2 19" xfId="41772" hidden="1"/>
    <cellStyle name="Eingabe 2 19" xfId="41852" hidden="1"/>
    <cellStyle name="Eingabe 2 19" xfId="41761" hidden="1"/>
    <cellStyle name="Eingabe 2 19" xfId="42386" hidden="1"/>
    <cellStyle name="Eingabe 2 19" xfId="42618" hidden="1"/>
    <cellStyle name="Eingabe 2 19" xfId="42679" hidden="1"/>
    <cellStyle name="Eingabe 2 19" xfId="40894" hidden="1"/>
    <cellStyle name="Eingabe 2 19" xfId="43224" hidden="1"/>
    <cellStyle name="Eingabe 2 19" xfId="43304" hidden="1"/>
    <cellStyle name="Eingabe 2 19" xfId="43213" hidden="1"/>
    <cellStyle name="Eingabe 2 19" xfId="43836" hidden="1"/>
    <cellStyle name="Eingabe 2 19" xfId="44068" hidden="1"/>
    <cellStyle name="Eingabe 2 19" xfId="44129" hidden="1"/>
    <cellStyle name="Eingabe 2 19" xfId="40833" hidden="1"/>
    <cellStyle name="Eingabe 2 19" xfId="44671" hidden="1"/>
    <cellStyle name="Eingabe 2 19" xfId="44751" hidden="1"/>
    <cellStyle name="Eingabe 2 19" xfId="44660" hidden="1"/>
    <cellStyle name="Eingabe 2 19" xfId="45278" hidden="1"/>
    <cellStyle name="Eingabe 2 19" xfId="45510" hidden="1"/>
    <cellStyle name="Eingabe 2 19" xfId="45571" hidden="1"/>
    <cellStyle name="Eingabe 2 19" xfId="45931" hidden="1"/>
    <cellStyle name="Eingabe 2 19" xfId="46267" hidden="1"/>
    <cellStyle name="Eingabe 2 19" xfId="46347" hidden="1"/>
    <cellStyle name="Eingabe 2 19" xfId="46256" hidden="1"/>
    <cellStyle name="Eingabe 2 19" xfId="46874" hidden="1"/>
    <cellStyle name="Eingabe 2 19" xfId="47106" hidden="1"/>
    <cellStyle name="Eingabe 2 19" xfId="47167" hidden="1"/>
    <cellStyle name="Eingabe 2 19" xfId="45995" hidden="1"/>
    <cellStyle name="Eingabe 2 19" xfId="47709" hidden="1"/>
    <cellStyle name="Eingabe 2 19" xfId="47789" hidden="1"/>
    <cellStyle name="Eingabe 2 19" xfId="47698" hidden="1"/>
    <cellStyle name="Eingabe 2 19" xfId="48316" hidden="1"/>
    <cellStyle name="Eingabe 2 19" xfId="48548" hidden="1"/>
    <cellStyle name="Eingabe 2 19" xfId="48609" hidden="1"/>
    <cellStyle name="Eingabe 2 19" xfId="48967" hidden="1"/>
    <cellStyle name="Eingabe 2 19" xfId="49228" hidden="1"/>
    <cellStyle name="Eingabe 2 19" xfId="49308" hidden="1"/>
    <cellStyle name="Eingabe 2 19" xfId="49217" hidden="1"/>
    <cellStyle name="Eingabe 2 19" xfId="49835" hidden="1"/>
    <cellStyle name="Eingabe 2 19" xfId="50067" hidden="1"/>
    <cellStyle name="Eingabe 2 19" xfId="50128" hidden="1"/>
    <cellStyle name="Eingabe 2 19" xfId="50486" hidden="1"/>
    <cellStyle name="Eingabe 2 19" xfId="50736" hidden="1"/>
    <cellStyle name="Eingabe 2 19" xfId="51126" hidden="1"/>
    <cellStyle name="Eingabe 2 19" xfId="51187" hidden="1"/>
    <cellStyle name="Eingabe 2 19" xfId="50835" hidden="1"/>
    <cellStyle name="Eingabe 2 19" xfId="51754" hidden="1"/>
    <cellStyle name="Eingabe 2 19" xfId="51834" hidden="1"/>
    <cellStyle name="Eingabe 2 19" xfId="51743" hidden="1"/>
    <cellStyle name="Eingabe 2 19" xfId="52368" hidden="1"/>
    <cellStyle name="Eingabe 2 19" xfId="52600" hidden="1"/>
    <cellStyle name="Eingabe 2 19" xfId="52661" hidden="1"/>
    <cellStyle name="Eingabe 2 19" xfId="50876" hidden="1"/>
    <cellStyle name="Eingabe 2 19" xfId="53206" hidden="1"/>
    <cellStyle name="Eingabe 2 19" xfId="53286" hidden="1"/>
    <cellStyle name="Eingabe 2 19" xfId="53195" hidden="1"/>
    <cellStyle name="Eingabe 2 19" xfId="53818" hidden="1"/>
    <cellStyle name="Eingabe 2 19" xfId="54050" hidden="1"/>
    <cellStyle name="Eingabe 2 19" xfId="54111" hidden="1"/>
    <cellStyle name="Eingabe 2 19" xfId="50815" hidden="1"/>
    <cellStyle name="Eingabe 2 19" xfId="54653" hidden="1"/>
    <cellStyle name="Eingabe 2 19" xfId="54733" hidden="1"/>
    <cellStyle name="Eingabe 2 19" xfId="54642" hidden="1"/>
    <cellStyle name="Eingabe 2 19" xfId="55260" hidden="1"/>
    <cellStyle name="Eingabe 2 19" xfId="55492" hidden="1"/>
    <cellStyle name="Eingabe 2 19" xfId="55553" hidden="1"/>
    <cellStyle name="Eingabe 2 19" xfId="55913" hidden="1"/>
    <cellStyle name="Eingabe 2 19" xfId="56249" hidden="1"/>
    <cellStyle name="Eingabe 2 19" xfId="56329" hidden="1"/>
    <cellStyle name="Eingabe 2 19" xfId="56238" hidden="1"/>
    <cellStyle name="Eingabe 2 19" xfId="56856" hidden="1"/>
    <cellStyle name="Eingabe 2 19" xfId="57088" hidden="1"/>
    <cellStyle name="Eingabe 2 19" xfId="57149" hidden="1"/>
    <cellStyle name="Eingabe 2 19" xfId="55977" hidden="1"/>
    <cellStyle name="Eingabe 2 19" xfId="57691" hidden="1"/>
    <cellStyle name="Eingabe 2 19" xfId="57771" hidden="1"/>
    <cellStyle name="Eingabe 2 19" xfId="57680" hidden="1"/>
    <cellStyle name="Eingabe 2 19" xfId="58298" hidden="1"/>
    <cellStyle name="Eingabe 2 19" xfId="58530" hidden="1"/>
    <cellStyle name="Eingabe 2 19" xfId="58591" hidden="1"/>
    <cellStyle name="Eingabe 2 2" xfId="185"/>
    <cellStyle name="Eingabe 2 20" xfId="186" hidden="1"/>
    <cellStyle name="Eingabe 2 20" xfId="785" hidden="1"/>
    <cellStyle name="Eingabe 2 20" xfId="863" hidden="1"/>
    <cellStyle name="Eingabe 2 20" xfId="774" hidden="1"/>
    <cellStyle name="Eingabe 2 20" xfId="1392" hidden="1"/>
    <cellStyle name="Eingabe 2 20" xfId="1624" hidden="1"/>
    <cellStyle name="Eingabe 2 20" xfId="1683" hidden="1"/>
    <cellStyle name="Eingabe 2 20" xfId="2109" hidden="1"/>
    <cellStyle name="Eingabe 2 20" xfId="2655" hidden="1"/>
    <cellStyle name="Eingabe 2 20" xfId="2733" hidden="1"/>
    <cellStyle name="Eingabe 2 20" xfId="2644" hidden="1"/>
    <cellStyle name="Eingabe 2 20" xfId="3262" hidden="1"/>
    <cellStyle name="Eingabe 2 20" xfId="3494" hidden="1"/>
    <cellStyle name="Eingabe 2 20" xfId="3553" hidden="1"/>
    <cellStyle name="Eingabe 2 20" xfId="2218" hidden="1"/>
    <cellStyle name="Eingabe 2 20" xfId="4161" hidden="1"/>
    <cellStyle name="Eingabe 2 20" xfId="4239" hidden="1"/>
    <cellStyle name="Eingabe 2 20" xfId="4150" hidden="1"/>
    <cellStyle name="Eingabe 2 20" xfId="4768" hidden="1"/>
    <cellStyle name="Eingabe 2 20" xfId="5000" hidden="1"/>
    <cellStyle name="Eingabe 2 20" xfId="5059" hidden="1"/>
    <cellStyle name="Eingabe 2 20" xfId="2096" hidden="1"/>
    <cellStyle name="Eingabe 2 20" xfId="5665" hidden="1"/>
    <cellStyle name="Eingabe 2 20" xfId="5743" hidden="1"/>
    <cellStyle name="Eingabe 2 20" xfId="5654" hidden="1"/>
    <cellStyle name="Eingabe 2 20" xfId="6272" hidden="1"/>
    <cellStyle name="Eingabe 2 20" xfId="6504" hidden="1"/>
    <cellStyle name="Eingabe 2 20" xfId="6563" hidden="1"/>
    <cellStyle name="Eingabe 2 20" xfId="2231" hidden="1"/>
    <cellStyle name="Eingabe 2 20" xfId="7163" hidden="1"/>
    <cellStyle name="Eingabe 2 20" xfId="7241" hidden="1"/>
    <cellStyle name="Eingabe 2 20" xfId="7152" hidden="1"/>
    <cellStyle name="Eingabe 2 20" xfId="7770" hidden="1"/>
    <cellStyle name="Eingabe 2 20" xfId="8002" hidden="1"/>
    <cellStyle name="Eingabe 2 20" xfId="8061" hidden="1"/>
    <cellStyle name="Eingabe 2 20" xfId="2084" hidden="1"/>
    <cellStyle name="Eingabe 2 20" xfId="8656" hidden="1"/>
    <cellStyle name="Eingabe 2 20" xfId="8734" hidden="1"/>
    <cellStyle name="Eingabe 2 20" xfId="8645" hidden="1"/>
    <cellStyle name="Eingabe 2 20" xfId="9263" hidden="1"/>
    <cellStyle name="Eingabe 2 20" xfId="9495" hidden="1"/>
    <cellStyle name="Eingabe 2 20" xfId="9554" hidden="1"/>
    <cellStyle name="Eingabe 2 20" xfId="2242" hidden="1"/>
    <cellStyle name="Eingabe 2 20" xfId="10142" hidden="1"/>
    <cellStyle name="Eingabe 2 20" xfId="10220" hidden="1"/>
    <cellStyle name="Eingabe 2 20" xfId="10131" hidden="1"/>
    <cellStyle name="Eingabe 2 20" xfId="10749" hidden="1"/>
    <cellStyle name="Eingabe 2 20" xfId="10981" hidden="1"/>
    <cellStyle name="Eingabe 2 20" xfId="11040" hidden="1"/>
    <cellStyle name="Eingabe 2 20" xfId="2065" hidden="1"/>
    <cellStyle name="Eingabe 2 20" xfId="11622" hidden="1"/>
    <cellStyle name="Eingabe 2 20" xfId="11700" hidden="1"/>
    <cellStyle name="Eingabe 2 20" xfId="11611" hidden="1"/>
    <cellStyle name="Eingabe 2 20" xfId="12229" hidden="1"/>
    <cellStyle name="Eingabe 2 20" xfId="12461" hidden="1"/>
    <cellStyle name="Eingabe 2 20" xfId="12520" hidden="1"/>
    <cellStyle name="Eingabe 2 20" xfId="2369" hidden="1"/>
    <cellStyle name="Eingabe 2 20" xfId="13093" hidden="1"/>
    <cellStyle name="Eingabe 2 20" xfId="13171" hidden="1"/>
    <cellStyle name="Eingabe 2 20" xfId="13082" hidden="1"/>
    <cellStyle name="Eingabe 2 20" xfId="13700" hidden="1"/>
    <cellStyle name="Eingabe 2 20" xfId="13932" hidden="1"/>
    <cellStyle name="Eingabe 2 20" xfId="13991" hidden="1"/>
    <cellStyle name="Eingabe 2 20" xfId="2310" hidden="1"/>
    <cellStyle name="Eingabe 2 20" xfId="14555" hidden="1"/>
    <cellStyle name="Eingabe 2 20" xfId="14633" hidden="1"/>
    <cellStyle name="Eingabe 2 20" xfId="14544" hidden="1"/>
    <cellStyle name="Eingabe 2 20" xfId="15162" hidden="1"/>
    <cellStyle name="Eingabe 2 20" xfId="15394" hidden="1"/>
    <cellStyle name="Eingabe 2 20" xfId="15453" hidden="1"/>
    <cellStyle name="Eingabe 2 20" xfId="409" hidden="1"/>
    <cellStyle name="Eingabe 2 20" xfId="16011" hidden="1"/>
    <cellStyle name="Eingabe 2 20" xfId="16089" hidden="1"/>
    <cellStyle name="Eingabe 2 20" xfId="16000" hidden="1"/>
    <cellStyle name="Eingabe 2 20" xfId="16618" hidden="1"/>
    <cellStyle name="Eingabe 2 20" xfId="16850" hidden="1"/>
    <cellStyle name="Eingabe 2 20" xfId="16909" hidden="1"/>
    <cellStyle name="Eingabe 2 20" xfId="418" hidden="1"/>
    <cellStyle name="Eingabe 2 20" xfId="17453" hidden="1"/>
    <cellStyle name="Eingabe 2 20" xfId="17531" hidden="1"/>
    <cellStyle name="Eingabe 2 20" xfId="17442" hidden="1"/>
    <cellStyle name="Eingabe 2 20" xfId="18060" hidden="1"/>
    <cellStyle name="Eingabe 2 20" xfId="18292" hidden="1"/>
    <cellStyle name="Eingabe 2 20" xfId="18351" hidden="1"/>
    <cellStyle name="Eingabe 2 20" xfId="18925" hidden="1"/>
    <cellStyle name="Eingabe 2 20" xfId="19260" hidden="1"/>
    <cellStyle name="Eingabe 2 20" xfId="19338" hidden="1"/>
    <cellStyle name="Eingabe 2 20" xfId="19249" hidden="1"/>
    <cellStyle name="Eingabe 2 20" xfId="19867" hidden="1"/>
    <cellStyle name="Eingabe 2 20" xfId="20099" hidden="1"/>
    <cellStyle name="Eingabe 2 20" xfId="20158" hidden="1"/>
    <cellStyle name="Eingabe 2 20" xfId="20518" hidden="1"/>
    <cellStyle name="Eingabe 2 20" xfId="20768" hidden="1"/>
    <cellStyle name="Eingabe 2 20" xfId="21158" hidden="1"/>
    <cellStyle name="Eingabe 2 20" xfId="21217" hidden="1"/>
    <cellStyle name="Eingabe 2 20" xfId="20865" hidden="1"/>
    <cellStyle name="Eingabe 2 20" xfId="21786" hidden="1"/>
    <cellStyle name="Eingabe 2 20" xfId="21864" hidden="1"/>
    <cellStyle name="Eingabe 2 20" xfId="21775" hidden="1"/>
    <cellStyle name="Eingabe 2 20" xfId="22400" hidden="1"/>
    <cellStyle name="Eingabe 2 20" xfId="22632" hidden="1"/>
    <cellStyle name="Eingabe 2 20" xfId="22691" hidden="1"/>
    <cellStyle name="Eingabe 2 20" xfId="21107" hidden="1"/>
    <cellStyle name="Eingabe 2 20" xfId="23239" hidden="1"/>
    <cellStyle name="Eingabe 2 20" xfId="23317" hidden="1"/>
    <cellStyle name="Eingabe 2 20" xfId="23228" hidden="1"/>
    <cellStyle name="Eingabe 2 20" xfId="23851" hidden="1"/>
    <cellStyle name="Eingabe 2 20" xfId="24083" hidden="1"/>
    <cellStyle name="Eingabe 2 20" xfId="24142" hidden="1"/>
    <cellStyle name="Eingabe 2 20" xfId="20845" hidden="1"/>
    <cellStyle name="Eingabe 2 20" xfId="24686" hidden="1"/>
    <cellStyle name="Eingabe 2 20" xfId="24764" hidden="1"/>
    <cellStyle name="Eingabe 2 20" xfId="24675" hidden="1"/>
    <cellStyle name="Eingabe 2 20" xfId="25293" hidden="1"/>
    <cellStyle name="Eingabe 2 20" xfId="25525" hidden="1"/>
    <cellStyle name="Eingabe 2 20" xfId="25584" hidden="1"/>
    <cellStyle name="Eingabe 2 20" xfId="25946" hidden="1"/>
    <cellStyle name="Eingabe 2 20" xfId="26282" hidden="1"/>
    <cellStyle name="Eingabe 2 20" xfId="26360" hidden="1"/>
    <cellStyle name="Eingabe 2 20" xfId="26271" hidden="1"/>
    <cellStyle name="Eingabe 2 20" xfId="26889" hidden="1"/>
    <cellStyle name="Eingabe 2 20" xfId="27121" hidden="1"/>
    <cellStyle name="Eingabe 2 20" xfId="27180" hidden="1"/>
    <cellStyle name="Eingabe 2 20" xfId="26008" hidden="1"/>
    <cellStyle name="Eingabe 2 20" xfId="27724" hidden="1"/>
    <cellStyle name="Eingabe 2 20" xfId="27802" hidden="1"/>
    <cellStyle name="Eingabe 2 20" xfId="27713" hidden="1"/>
    <cellStyle name="Eingabe 2 20" xfId="28331" hidden="1"/>
    <cellStyle name="Eingabe 2 20" xfId="28563" hidden="1"/>
    <cellStyle name="Eingabe 2 20" xfId="28622" hidden="1"/>
    <cellStyle name="Eingabe 2 20" xfId="28983" hidden="1"/>
    <cellStyle name="Eingabe 2 20" xfId="29244" hidden="1"/>
    <cellStyle name="Eingabe 2 20" xfId="29322" hidden="1"/>
    <cellStyle name="Eingabe 2 20" xfId="29233" hidden="1"/>
    <cellStyle name="Eingabe 2 20" xfId="29851" hidden="1"/>
    <cellStyle name="Eingabe 2 20" xfId="30083" hidden="1"/>
    <cellStyle name="Eingabe 2 20" xfId="30142" hidden="1"/>
    <cellStyle name="Eingabe 2 20" xfId="30502" hidden="1"/>
    <cellStyle name="Eingabe 2 20" xfId="30752" hidden="1"/>
    <cellStyle name="Eingabe 2 20" xfId="31142" hidden="1"/>
    <cellStyle name="Eingabe 2 20" xfId="31201" hidden="1"/>
    <cellStyle name="Eingabe 2 20" xfId="30849" hidden="1"/>
    <cellStyle name="Eingabe 2 20" xfId="31770" hidden="1"/>
    <cellStyle name="Eingabe 2 20" xfId="31848" hidden="1"/>
    <cellStyle name="Eingabe 2 20" xfId="31759" hidden="1"/>
    <cellStyle name="Eingabe 2 20" xfId="32384" hidden="1"/>
    <cellStyle name="Eingabe 2 20" xfId="32616" hidden="1"/>
    <cellStyle name="Eingabe 2 20" xfId="32675" hidden="1"/>
    <cellStyle name="Eingabe 2 20" xfId="31091" hidden="1"/>
    <cellStyle name="Eingabe 2 20" xfId="33222" hidden="1"/>
    <cellStyle name="Eingabe 2 20" xfId="33300" hidden="1"/>
    <cellStyle name="Eingabe 2 20" xfId="33211" hidden="1"/>
    <cellStyle name="Eingabe 2 20" xfId="33834" hidden="1"/>
    <cellStyle name="Eingabe 2 20" xfId="34066" hidden="1"/>
    <cellStyle name="Eingabe 2 20" xfId="34125" hidden="1"/>
    <cellStyle name="Eingabe 2 20" xfId="30829" hidden="1"/>
    <cellStyle name="Eingabe 2 20" xfId="34669" hidden="1"/>
    <cellStyle name="Eingabe 2 20" xfId="34747" hidden="1"/>
    <cellStyle name="Eingabe 2 20" xfId="34658" hidden="1"/>
    <cellStyle name="Eingabe 2 20" xfId="35276" hidden="1"/>
    <cellStyle name="Eingabe 2 20" xfId="35508" hidden="1"/>
    <cellStyle name="Eingabe 2 20" xfId="35567" hidden="1"/>
    <cellStyle name="Eingabe 2 20" xfId="35929" hidden="1"/>
    <cellStyle name="Eingabe 2 20" xfId="36265" hidden="1"/>
    <cellStyle name="Eingabe 2 20" xfId="36343" hidden="1"/>
    <cellStyle name="Eingabe 2 20" xfId="36254" hidden="1"/>
    <cellStyle name="Eingabe 2 20" xfId="36872" hidden="1"/>
    <cellStyle name="Eingabe 2 20" xfId="37104" hidden="1"/>
    <cellStyle name="Eingabe 2 20" xfId="37163" hidden="1"/>
    <cellStyle name="Eingabe 2 20" xfId="35991" hidden="1"/>
    <cellStyle name="Eingabe 2 20" xfId="37707" hidden="1"/>
    <cellStyle name="Eingabe 2 20" xfId="37785" hidden="1"/>
    <cellStyle name="Eingabe 2 20" xfId="37696" hidden="1"/>
    <cellStyle name="Eingabe 2 20" xfId="38314" hidden="1"/>
    <cellStyle name="Eingabe 2 20" xfId="38546" hidden="1"/>
    <cellStyle name="Eingabe 2 20" xfId="38605" hidden="1"/>
    <cellStyle name="Eingabe 2 20" xfId="38972" hidden="1"/>
    <cellStyle name="Eingabe 2 20" xfId="39247" hidden="1"/>
    <cellStyle name="Eingabe 2 20" xfId="39325" hidden="1"/>
    <cellStyle name="Eingabe 2 20" xfId="39236" hidden="1"/>
    <cellStyle name="Eingabe 2 20" xfId="39854" hidden="1"/>
    <cellStyle name="Eingabe 2 20" xfId="40086" hidden="1"/>
    <cellStyle name="Eingabe 2 20" xfId="40145" hidden="1"/>
    <cellStyle name="Eingabe 2 20" xfId="40505" hidden="1"/>
    <cellStyle name="Eingabe 2 20" xfId="40755" hidden="1"/>
    <cellStyle name="Eingabe 2 20" xfId="41145" hidden="1"/>
    <cellStyle name="Eingabe 2 20" xfId="41204" hidden="1"/>
    <cellStyle name="Eingabe 2 20" xfId="40852" hidden="1"/>
    <cellStyle name="Eingabe 2 20" xfId="41773" hidden="1"/>
    <cellStyle name="Eingabe 2 20" xfId="41851" hidden="1"/>
    <cellStyle name="Eingabe 2 20" xfId="41762" hidden="1"/>
    <cellStyle name="Eingabe 2 20" xfId="42387" hidden="1"/>
    <cellStyle name="Eingabe 2 20" xfId="42619" hidden="1"/>
    <cellStyle name="Eingabe 2 20" xfId="42678" hidden="1"/>
    <cellStyle name="Eingabe 2 20" xfId="41094" hidden="1"/>
    <cellStyle name="Eingabe 2 20" xfId="43225" hidden="1"/>
    <cellStyle name="Eingabe 2 20" xfId="43303" hidden="1"/>
    <cellStyle name="Eingabe 2 20" xfId="43214" hidden="1"/>
    <cellStyle name="Eingabe 2 20" xfId="43837" hidden="1"/>
    <cellStyle name="Eingabe 2 20" xfId="44069" hidden="1"/>
    <cellStyle name="Eingabe 2 20" xfId="44128" hidden="1"/>
    <cellStyle name="Eingabe 2 20" xfId="40832" hidden="1"/>
    <cellStyle name="Eingabe 2 20" xfId="44672" hidden="1"/>
    <cellStyle name="Eingabe 2 20" xfId="44750" hidden="1"/>
    <cellStyle name="Eingabe 2 20" xfId="44661" hidden="1"/>
    <cellStyle name="Eingabe 2 20" xfId="45279" hidden="1"/>
    <cellStyle name="Eingabe 2 20" xfId="45511" hidden="1"/>
    <cellStyle name="Eingabe 2 20" xfId="45570" hidden="1"/>
    <cellStyle name="Eingabe 2 20" xfId="45932" hidden="1"/>
    <cellStyle name="Eingabe 2 20" xfId="46268" hidden="1"/>
    <cellStyle name="Eingabe 2 20" xfId="46346" hidden="1"/>
    <cellStyle name="Eingabe 2 20" xfId="46257" hidden="1"/>
    <cellStyle name="Eingabe 2 20" xfId="46875" hidden="1"/>
    <cellStyle name="Eingabe 2 20" xfId="47107" hidden="1"/>
    <cellStyle name="Eingabe 2 20" xfId="47166" hidden="1"/>
    <cellStyle name="Eingabe 2 20" xfId="45994" hidden="1"/>
    <cellStyle name="Eingabe 2 20" xfId="47710" hidden="1"/>
    <cellStyle name="Eingabe 2 20" xfId="47788" hidden="1"/>
    <cellStyle name="Eingabe 2 20" xfId="47699" hidden="1"/>
    <cellStyle name="Eingabe 2 20" xfId="48317" hidden="1"/>
    <cellStyle name="Eingabe 2 20" xfId="48549" hidden="1"/>
    <cellStyle name="Eingabe 2 20" xfId="48608" hidden="1"/>
    <cellStyle name="Eingabe 2 20" xfId="48968" hidden="1"/>
    <cellStyle name="Eingabe 2 20" xfId="49229" hidden="1"/>
    <cellStyle name="Eingabe 2 20" xfId="49307" hidden="1"/>
    <cellStyle name="Eingabe 2 20" xfId="49218" hidden="1"/>
    <cellStyle name="Eingabe 2 20" xfId="49836" hidden="1"/>
    <cellStyle name="Eingabe 2 20" xfId="50068" hidden="1"/>
    <cellStyle name="Eingabe 2 20" xfId="50127" hidden="1"/>
    <cellStyle name="Eingabe 2 20" xfId="50487" hidden="1"/>
    <cellStyle name="Eingabe 2 20" xfId="50737" hidden="1"/>
    <cellStyle name="Eingabe 2 20" xfId="51127" hidden="1"/>
    <cellStyle name="Eingabe 2 20" xfId="51186" hidden="1"/>
    <cellStyle name="Eingabe 2 20" xfId="50834" hidden="1"/>
    <cellStyle name="Eingabe 2 20" xfId="51755" hidden="1"/>
    <cellStyle name="Eingabe 2 20" xfId="51833" hidden="1"/>
    <cellStyle name="Eingabe 2 20" xfId="51744" hidden="1"/>
    <cellStyle name="Eingabe 2 20" xfId="52369" hidden="1"/>
    <cellStyle name="Eingabe 2 20" xfId="52601" hidden="1"/>
    <cellStyle name="Eingabe 2 20" xfId="52660" hidden="1"/>
    <cellStyle name="Eingabe 2 20" xfId="51076" hidden="1"/>
    <cellStyle name="Eingabe 2 20" xfId="53207" hidden="1"/>
    <cellStyle name="Eingabe 2 20" xfId="53285" hidden="1"/>
    <cellStyle name="Eingabe 2 20" xfId="53196" hidden="1"/>
    <cellStyle name="Eingabe 2 20" xfId="53819" hidden="1"/>
    <cellStyle name="Eingabe 2 20" xfId="54051" hidden="1"/>
    <cellStyle name="Eingabe 2 20" xfId="54110" hidden="1"/>
    <cellStyle name="Eingabe 2 20" xfId="50814" hidden="1"/>
    <cellStyle name="Eingabe 2 20" xfId="54654" hidden="1"/>
    <cellStyle name="Eingabe 2 20" xfId="54732" hidden="1"/>
    <cellStyle name="Eingabe 2 20" xfId="54643" hidden="1"/>
    <cellStyle name="Eingabe 2 20" xfId="55261" hidden="1"/>
    <cellStyle name="Eingabe 2 20" xfId="55493" hidden="1"/>
    <cellStyle name="Eingabe 2 20" xfId="55552" hidden="1"/>
    <cellStyle name="Eingabe 2 20" xfId="55914" hidden="1"/>
    <cellStyle name="Eingabe 2 20" xfId="56250" hidden="1"/>
    <cellStyle name="Eingabe 2 20" xfId="56328" hidden="1"/>
    <cellStyle name="Eingabe 2 20" xfId="56239" hidden="1"/>
    <cellStyle name="Eingabe 2 20" xfId="56857" hidden="1"/>
    <cellStyle name="Eingabe 2 20" xfId="57089" hidden="1"/>
    <cellStyle name="Eingabe 2 20" xfId="57148" hidden="1"/>
    <cellStyle name="Eingabe 2 20" xfId="55976" hidden="1"/>
    <cellStyle name="Eingabe 2 20" xfId="57692" hidden="1"/>
    <cellStyle name="Eingabe 2 20" xfId="57770" hidden="1"/>
    <cellStyle name="Eingabe 2 20" xfId="57681" hidden="1"/>
    <cellStyle name="Eingabe 2 20" xfId="58299" hidden="1"/>
    <cellStyle name="Eingabe 2 20" xfId="58531" hidden="1"/>
    <cellStyle name="Eingabe 2 20" xfId="58590" hidden="1"/>
    <cellStyle name="Eingabe 2 21" xfId="187"/>
    <cellStyle name="Eingabe 2 22" xfId="188" hidden="1"/>
    <cellStyle name="Eingabe 2 22" xfId="18926" hidden="1"/>
    <cellStyle name="Eingabe 2 22" xfId="38973" hidden="1"/>
    <cellStyle name="Eingabe 2 3" xfId="189" hidden="1"/>
    <cellStyle name="Eingabe 2 3" xfId="18927" hidden="1"/>
    <cellStyle name="Eingabe 2 3" xfId="38974"/>
    <cellStyle name="Eingabe 2 4" xfId="190" hidden="1"/>
    <cellStyle name="Eingabe 2 4" xfId="18928"/>
    <cellStyle name="Eingabe 2 5" xfId="191"/>
    <cellStyle name="Eingabe 2 6" xfId="192" hidden="1"/>
    <cellStyle name="Eingabe 2 6" xfId="18929"/>
    <cellStyle name="Eingabe 2 7" xfId="193" hidden="1"/>
    <cellStyle name="Eingabe 2 7" xfId="18930"/>
    <cellStyle name="Eingabe 2 8" xfId="194" hidden="1"/>
    <cellStyle name="Eingabe 2 8" xfId="18931"/>
    <cellStyle name="Eingabe 2 9" xfId="195" hidden="1"/>
    <cellStyle name="Eingabe 2 9" xfId="18932"/>
    <cellStyle name="Eingabe 3" xfId="18682" hidden="1"/>
    <cellStyle name="Eingabe 3" xfId="18732"/>
    <cellStyle name="Eingabe 4" xfId="196" hidden="1"/>
    <cellStyle name="Eingabe 4" xfId="18792" hidden="1"/>
    <cellStyle name="Eingabe 4" xfId="18799" hidden="1"/>
    <cellStyle name="Eingabe 4" xfId="18803" hidden="1"/>
    <cellStyle name="Eingabe 4" xfId="18813" hidden="1"/>
    <cellStyle name="Eingabe 4" xfId="18807" hidden="1"/>
    <cellStyle name="Eingabe 4" xfId="18933" hidden="1"/>
    <cellStyle name="Eingabe 4" xfId="18690" hidden="1"/>
    <cellStyle name="Eingabe 4" xfId="18874" hidden="1"/>
    <cellStyle name="Eingabe 4" xfId="18694" hidden="1"/>
    <cellStyle name="Eingabe 4" xfId="18698" hidden="1"/>
    <cellStyle name="Eingabe 4" xfId="38975"/>
    <cellStyle name="Eingabe 5" xfId="18829"/>
    <cellStyle name="Emphasis 1" xfId="475"/>
    <cellStyle name="Emphasis 2" xfId="476"/>
    <cellStyle name="Emphasis 3" xfId="477"/>
    <cellStyle name="Entrée" xfId="18733"/>
    <cellStyle name="Ergebnis" xfId="18" builtinId="25" customBuiltin="1"/>
    <cellStyle name="Ergebnis 2" xfId="72"/>
    <cellStyle name="Ergebnis 2 10" xfId="197" hidden="1"/>
    <cellStyle name="Ergebnis 2 10" xfId="546" hidden="1"/>
    <cellStyle name="Ergebnis 2 10" xfId="572" hidden="1"/>
    <cellStyle name="Ergebnis 2 10" xfId="609" hidden="1"/>
    <cellStyle name="Ergebnis 2 10" xfId="644" hidden="1"/>
    <cellStyle name="Ergebnis 2 10" xfId="792" hidden="1"/>
    <cellStyle name="Ergebnis 2 10" xfId="954" hidden="1"/>
    <cellStyle name="Ergebnis 2 10" xfId="980" hidden="1"/>
    <cellStyle name="Ergebnis 2 10" xfId="1017" hidden="1"/>
    <cellStyle name="Ergebnis 2 10" xfId="1052" hidden="1"/>
    <cellStyle name="Ergebnis 2 10" xfId="931" hidden="1"/>
    <cellStyle name="Ergebnis 2 10" xfId="1101" hidden="1"/>
    <cellStyle name="Ergebnis 2 10" xfId="1127" hidden="1"/>
    <cellStyle name="Ergebnis 2 10" xfId="1164" hidden="1"/>
    <cellStyle name="Ergebnis 2 10" xfId="1199" hidden="1"/>
    <cellStyle name="Ergebnis 2 10" xfId="786" hidden="1"/>
    <cellStyle name="Ergebnis 2 10" xfId="1242" hidden="1"/>
    <cellStyle name="Ergebnis 2 10" xfId="1268" hidden="1"/>
    <cellStyle name="Ergebnis 2 10" xfId="1305" hidden="1"/>
    <cellStyle name="Ergebnis 2 10" xfId="1340" hidden="1"/>
    <cellStyle name="Ergebnis 2 10" xfId="1393" hidden="1"/>
    <cellStyle name="Ergebnis 2 10" xfId="1459" hidden="1"/>
    <cellStyle name="Ergebnis 2 10" xfId="1485" hidden="1"/>
    <cellStyle name="Ergebnis 2 10" xfId="1522" hidden="1"/>
    <cellStyle name="Ergebnis 2 10" xfId="1557" hidden="1"/>
    <cellStyle name="Ergebnis 2 10" xfId="1625" hidden="1"/>
    <cellStyle name="Ergebnis 2 10" xfId="1751" hidden="1"/>
    <cellStyle name="Ergebnis 2 10" xfId="1777" hidden="1"/>
    <cellStyle name="Ergebnis 2 10" xfId="1814" hidden="1"/>
    <cellStyle name="Ergebnis 2 10" xfId="1849" hidden="1"/>
    <cellStyle name="Ergebnis 2 10" xfId="1728" hidden="1"/>
    <cellStyle name="Ergebnis 2 10" xfId="1893" hidden="1"/>
    <cellStyle name="Ergebnis 2 10" xfId="1919" hidden="1"/>
    <cellStyle name="Ergebnis 2 10" xfId="1956" hidden="1"/>
    <cellStyle name="Ergebnis 2 10" xfId="1991" hidden="1"/>
    <cellStyle name="Ergebnis 2 10" xfId="2120" hidden="1"/>
    <cellStyle name="Ergebnis 2 10" xfId="2424" hidden="1"/>
    <cellStyle name="Ergebnis 2 10" xfId="2450" hidden="1"/>
    <cellStyle name="Ergebnis 2 10" xfId="2487" hidden="1"/>
    <cellStyle name="Ergebnis 2 10" xfId="2522" hidden="1"/>
    <cellStyle name="Ergebnis 2 10" xfId="2662" hidden="1"/>
    <cellStyle name="Ergebnis 2 10" xfId="2824" hidden="1"/>
    <cellStyle name="Ergebnis 2 10" xfId="2850" hidden="1"/>
    <cellStyle name="Ergebnis 2 10" xfId="2887" hidden="1"/>
    <cellStyle name="Ergebnis 2 10" xfId="2922" hidden="1"/>
    <cellStyle name="Ergebnis 2 10" xfId="2801" hidden="1"/>
    <cellStyle name="Ergebnis 2 10" xfId="2971" hidden="1"/>
    <cellStyle name="Ergebnis 2 10" xfId="2997" hidden="1"/>
    <cellStyle name="Ergebnis 2 10" xfId="3034" hidden="1"/>
    <cellStyle name="Ergebnis 2 10" xfId="3069" hidden="1"/>
    <cellStyle name="Ergebnis 2 10" xfId="2656" hidden="1"/>
    <cellStyle name="Ergebnis 2 10" xfId="3112" hidden="1"/>
    <cellStyle name="Ergebnis 2 10" xfId="3138" hidden="1"/>
    <cellStyle name="Ergebnis 2 10" xfId="3175" hidden="1"/>
    <cellStyle name="Ergebnis 2 10" xfId="3210" hidden="1"/>
    <cellStyle name="Ergebnis 2 10" xfId="3263" hidden="1"/>
    <cellStyle name="Ergebnis 2 10" xfId="3329" hidden="1"/>
    <cellStyle name="Ergebnis 2 10" xfId="3355" hidden="1"/>
    <cellStyle name="Ergebnis 2 10" xfId="3392" hidden="1"/>
    <cellStyle name="Ergebnis 2 10" xfId="3427" hidden="1"/>
    <cellStyle name="Ergebnis 2 10" xfId="3495" hidden="1"/>
    <cellStyle name="Ergebnis 2 10" xfId="3621" hidden="1"/>
    <cellStyle name="Ergebnis 2 10" xfId="3647" hidden="1"/>
    <cellStyle name="Ergebnis 2 10" xfId="3684" hidden="1"/>
    <cellStyle name="Ergebnis 2 10" xfId="3719" hidden="1"/>
    <cellStyle name="Ergebnis 2 10" xfId="3598" hidden="1"/>
    <cellStyle name="Ergebnis 2 10" xfId="3763" hidden="1"/>
    <cellStyle name="Ergebnis 2 10" xfId="3789" hidden="1"/>
    <cellStyle name="Ergebnis 2 10" xfId="3826" hidden="1"/>
    <cellStyle name="Ergebnis 2 10" xfId="3861" hidden="1"/>
    <cellStyle name="Ergebnis 2 10" xfId="2207" hidden="1"/>
    <cellStyle name="Ergebnis 2 10" xfId="3930" hidden="1"/>
    <cellStyle name="Ergebnis 2 10" xfId="3956" hidden="1"/>
    <cellStyle name="Ergebnis 2 10" xfId="3993" hidden="1"/>
    <cellStyle name="Ergebnis 2 10" xfId="4028" hidden="1"/>
    <cellStyle name="Ergebnis 2 10" xfId="4168" hidden="1"/>
    <cellStyle name="Ergebnis 2 10" xfId="4330" hidden="1"/>
    <cellStyle name="Ergebnis 2 10" xfId="4356" hidden="1"/>
    <cellStyle name="Ergebnis 2 10" xfId="4393" hidden="1"/>
    <cellStyle name="Ergebnis 2 10" xfId="4428" hidden="1"/>
    <cellStyle name="Ergebnis 2 10" xfId="4307" hidden="1"/>
    <cellStyle name="Ergebnis 2 10" xfId="4477" hidden="1"/>
    <cellStyle name="Ergebnis 2 10" xfId="4503" hidden="1"/>
    <cellStyle name="Ergebnis 2 10" xfId="4540" hidden="1"/>
    <cellStyle name="Ergebnis 2 10" xfId="4575" hidden="1"/>
    <cellStyle name="Ergebnis 2 10" xfId="4162" hidden="1"/>
    <cellStyle name="Ergebnis 2 10" xfId="4618" hidden="1"/>
    <cellStyle name="Ergebnis 2 10" xfId="4644" hidden="1"/>
    <cellStyle name="Ergebnis 2 10" xfId="4681" hidden="1"/>
    <cellStyle name="Ergebnis 2 10" xfId="4716" hidden="1"/>
    <cellStyle name="Ergebnis 2 10" xfId="4769" hidden="1"/>
    <cellStyle name="Ergebnis 2 10" xfId="4835" hidden="1"/>
    <cellStyle name="Ergebnis 2 10" xfId="4861" hidden="1"/>
    <cellStyle name="Ergebnis 2 10" xfId="4898" hidden="1"/>
    <cellStyle name="Ergebnis 2 10" xfId="4933" hidden="1"/>
    <cellStyle name="Ergebnis 2 10" xfId="5001" hidden="1"/>
    <cellStyle name="Ergebnis 2 10" xfId="5127" hidden="1"/>
    <cellStyle name="Ergebnis 2 10" xfId="5153" hidden="1"/>
    <cellStyle name="Ergebnis 2 10" xfId="5190" hidden="1"/>
    <cellStyle name="Ergebnis 2 10" xfId="5225" hidden="1"/>
    <cellStyle name="Ergebnis 2 10" xfId="5104" hidden="1"/>
    <cellStyle name="Ergebnis 2 10" xfId="5269" hidden="1"/>
    <cellStyle name="Ergebnis 2 10" xfId="5295" hidden="1"/>
    <cellStyle name="Ergebnis 2 10" xfId="5332" hidden="1"/>
    <cellStyle name="Ergebnis 2 10" xfId="5367" hidden="1"/>
    <cellStyle name="Ergebnis 2 10" xfId="2115" hidden="1"/>
    <cellStyle name="Ergebnis 2 10" xfId="5435" hidden="1"/>
    <cellStyle name="Ergebnis 2 10" xfId="5461" hidden="1"/>
    <cellStyle name="Ergebnis 2 10" xfId="5498" hidden="1"/>
    <cellStyle name="Ergebnis 2 10" xfId="5533" hidden="1"/>
    <cellStyle name="Ergebnis 2 10" xfId="5672" hidden="1"/>
    <cellStyle name="Ergebnis 2 10" xfId="5834" hidden="1"/>
    <cellStyle name="Ergebnis 2 10" xfId="5860" hidden="1"/>
    <cellStyle name="Ergebnis 2 10" xfId="5897" hidden="1"/>
    <cellStyle name="Ergebnis 2 10" xfId="5932" hidden="1"/>
    <cellStyle name="Ergebnis 2 10" xfId="5811" hidden="1"/>
    <cellStyle name="Ergebnis 2 10" xfId="5981" hidden="1"/>
    <cellStyle name="Ergebnis 2 10" xfId="6007" hidden="1"/>
    <cellStyle name="Ergebnis 2 10" xfId="6044" hidden="1"/>
    <cellStyle name="Ergebnis 2 10" xfId="6079" hidden="1"/>
    <cellStyle name="Ergebnis 2 10" xfId="5666" hidden="1"/>
    <cellStyle name="Ergebnis 2 10" xfId="6122" hidden="1"/>
    <cellStyle name="Ergebnis 2 10" xfId="6148" hidden="1"/>
    <cellStyle name="Ergebnis 2 10" xfId="6185" hidden="1"/>
    <cellStyle name="Ergebnis 2 10" xfId="6220" hidden="1"/>
    <cellStyle name="Ergebnis 2 10" xfId="6273" hidden="1"/>
    <cellStyle name="Ergebnis 2 10" xfId="6339" hidden="1"/>
    <cellStyle name="Ergebnis 2 10" xfId="6365" hidden="1"/>
    <cellStyle name="Ergebnis 2 10" xfId="6402" hidden="1"/>
    <cellStyle name="Ergebnis 2 10" xfId="6437" hidden="1"/>
    <cellStyle name="Ergebnis 2 10" xfId="6505" hidden="1"/>
    <cellStyle name="Ergebnis 2 10" xfId="6631" hidden="1"/>
    <cellStyle name="Ergebnis 2 10" xfId="6657" hidden="1"/>
    <cellStyle name="Ergebnis 2 10" xfId="6694" hidden="1"/>
    <cellStyle name="Ergebnis 2 10" xfId="6729" hidden="1"/>
    <cellStyle name="Ergebnis 2 10" xfId="6608" hidden="1"/>
    <cellStyle name="Ergebnis 2 10" xfId="6773" hidden="1"/>
    <cellStyle name="Ergebnis 2 10" xfId="6799" hidden="1"/>
    <cellStyle name="Ergebnis 2 10" xfId="6836" hidden="1"/>
    <cellStyle name="Ergebnis 2 10" xfId="6871" hidden="1"/>
    <cellStyle name="Ergebnis 2 10" xfId="2212" hidden="1"/>
    <cellStyle name="Ergebnis 2 10" xfId="6937" hidden="1"/>
    <cellStyle name="Ergebnis 2 10" xfId="6963" hidden="1"/>
    <cellStyle name="Ergebnis 2 10" xfId="7000" hidden="1"/>
    <cellStyle name="Ergebnis 2 10" xfId="7035" hidden="1"/>
    <cellStyle name="Ergebnis 2 10" xfId="7170" hidden="1"/>
    <cellStyle name="Ergebnis 2 10" xfId="7332" hidden="1"/>
    <cellStyle name="Ergebnis 2 10" xfId="7358" hidden="1"/>
    <cellStyle name="Ergebnis 2 10" xfId="7395" hidden="1"/>
    <cellStyle name="Ergebnis 2 10" xfId="7430" hidden="1"/>
    <cellStyle name="Ergebnis 2 10" xfId="7309" hidden="1"/>
    <cellStyle name="Ergebnis 2 10" xfId="7479" hidden="1"/>
    <cellStyle name="Ergebnis 2 10" xfId="7505" hidden="1"/>
    <cellStyle name="Ergebnis 2 10" xfId="7542" hidden="1"/>
    <cellStyle name="Ergebnis 2 10" xfId="7577" hidden="1"/>
    <cellStyle name="Ergebnis 2 10" xfId="7164" hidden="1"/>
    <cellStyle name="Ergebnis 2 10" xfId="7620" hidden="1"/>
    <cellStyle name="Ergebnis 2 10" xfId="7646" hidden="1"/>
    <cellStyle name="Ergebnis 2 10" xfId="7683" hidden="1"/>
    <cellStyle name="Ergebnis 2 10" xfId="7718" hidden="1"/>
    <cellStyle name="Ergebnis 2 10" xfId="7771" hidden="1"/>
    <cellStyle name="Ergebnis 2 10" xfId="7837" hidden="1"/>
    <cellStyle name="Ergebnis 2 10" xfId="7863" hidden="1"/>
    <cellStyle name="Ergebnis 2 10" xfId="7900" hidden="1"/>
    <cellStyle name="Ergebnis 2 10" xfId="7935" hidden="1"/>
    <cellStyle name="Ergebnis 2 10" xfId="8003" hidden="1"/>
    <cellStyle name="Ergebnis 2 10" xfId="8129" hidden="1"/>
    <cellStyle name="Ergebnis 2 10" xfId="8155" hidden="1"/>
    <cellStyle name="Ergebnis 2 10" xfId="8192" hidden="1"/>
    <cellStyle name="Ergebnis 2 10" xfId="8227" hidden="1"/>
    <cellStyle name="Ergebnis 2 10" xfId="8106" hidden="1"/>
    <cellStyle name="Ergebnis 2 10" xfId="8271" hidden="1"/>
    <cellStyle name="Ergebnis 2 10" xfId="8297" hidden="1"/>
    <cellStyle name="Ergebnis 2 10" xfId="8334" hidden="1"/>
    <cellStyle name="Ergebnis 2 10" xfId="8369" hidden="1"/>
    <cellStyle name="Ergebnis 2 10" xfId="2110" hidden="1"/>
    <cellStyle name="Ergebnis 2 10" xfId="8432" hidden="1"/>
    <cellStyle name="Ergebnis 2 10" xfId="8458" hidden="1"/>
    <cellStyle name="Ergebnis 2 10" xfId="8495" hidden="1"/>
    <cellStyle name="Ergebnis 2 10" xfId="8530" hidden="1"/>
    <cellStyle name="Ergebnis 2 10" xfId="8663" hidden="1"/>
    <cellStyle name="Ergebnis 2 10" xfId="8825" hidden="1"/>
    <cellStyle name="Ergebnis 2 10" xfId="8851" hidden="1"/>
    <cellStyle name="Ergebnis 2 10" xfId="8888" hidden="1"/>
    <cellStyle name="Ergebnis 2 10" xfId="8923" hidden="1"/>
    <cellStyle name="Ergebnis 2 10" xfId="8802" hidden="1"/>
    <cellStyle name="Ergebnis 2 10" xfId="8972" hidden="1"/>
    <cellStyle name="Ergebnis 2 10" xfId="8998" hidden="1"/>
    <cellStyle name="Ergebnis 2 10" xfId="9035" hidden="1"/>
    <cellStyle name="Ergebnis 2 10" xfId="9070" hidden="1"/>
    <cellStyle name="Ergebnis 2 10" xfId="8657" hidden="1"/>
    <cellStyle name="Ergebnis 2 10" xfId="9113" hidden="1"/>
    <cellStyle name="Ergebnis 2 10" xfId="9139" hidden="1"/>
    <cellStyle name="Ergebnis 2 10" xfId="9176" hidden="1"/>
    <cellStyle name="Ergebnis 2 10" xfId="9211" hidden="1"/>
    <cellStyle name="Ergebnis 2 10" xfId="9264" hidden="1"/>
    <cellStyle name="Ergebnis 2 10" xfId="9330" hidden="1"/>
    <cellStyle name="Ergebnis 2 10" xfId="9356" hidden="1"/>
    <cellStyle name="Ergebnis 2 10" xfId="9393" hidden="1"/>
    <cellStyle name="Ergebnis 2 10" xfId="9428" hidden="1"/>
    <cellStyle name="Ergebnis 2 10" xfId="9496" hidden="1"/>
    <cellStyle name="Ergebnis 2 10" xfId="9622" hidden="1"/>
    <cellStyle name="Ergebnis 2 10" xfId="9648" hidden="1"/>
    <cellStyle name="Ergebnis 2 10" xfId="9685" hidden="1"/>
    <cellStyle name="Ergebnis 2 10" xfId="9720" hidden="1"/>
    <cellStyle name="Ergebnis 2 10" xfId="9599" hidden="1"/>
    <cellStyle name="Ergebnis 2 10" xfId="9764" hidden="1"/>
    <cellStyle name="Ergebnis 2 10" xfId="9790" hidden="1"/>
    <cellStyle name="Ergebnis 2 10" xfId="9827" hidden="1"/>
    <cellStyle name="Ergebnis 2 10" xfId="9862" hidden="1"/>
    <cellStyle name="Ergebnis 2 10" xfId="2217" hidden="1"/>
    <cellStyle name="Ergebnis 2 10" xfId="9923" hidden="1"/>
    <cellStyle name="Ergebnis 2 10" xfId="9949" hidden="1"/>
    <cellStyle name="Ergebnis 2 10" xfId="9986" hidden="1"/>
    <cellStyle name="Ergebnis 2 10" xfId="10021" hidden="1"/>
    <cellStyle name="Ergebnis 2 10" xfId="10149" hidden="1"/>
    <cellStyle name="Ergebnis 2 10" xfId="10311" hidden="1"/>
    <cellStyle name="Ergebnis 2 10" xfId="10337" hidden="1"/>
    <cellStyle name="Ergebnis 2 10" xfId="10374" hidden="1"/>
    <cellStyle name="Ergebnis 2 10" xfId="10409" hidden="1"/>
    <cellStyle name="Ergebnis 2 10" xfId="10288" hidden="1"/>
    <cellStyle name="Ergebnis 2 10" xfId="10458" hidden="1"/>
    <cellStyle name="Ergebnis 2 10" xfId="10484" hidden="1"/>
    <cellStyle name="Ergebnis 2 10" xfId="10521" hidden="1"/>
    <cellStyle name="Ergebnis 2 10" xfId="10556" hidden="1"/>
    <cellStyle name="Ergebnis 2 10" xfId="10143" hidden="1"/>
    <cellStyle name="Ergebnis 2 10" xfId="10599" hidden="1"/>
    <cellStyle name="Ergebnis 2 10" xfId="10625" hidden="1"/>
    <cellStyle name="Ergebnis 2 10" xfId="10662" hidden="1"/>
    <cellStyle name="Ergebnis 2 10" xfId="10697" hidden="1"/>
    <cellStyle name="Ergebnis 2 10" xfId="10750" hidden="1"/>
    <cellStyle name="Ergebnis 2 10" xfId="10816" hidden="1"/>
    <cellStyle name="Ergebnis 2 10" xfId="10842" hidden="1"/>
    <cellStyle name="Ergebnis 2 10" xfId="10879" hidden="1"/>
    <cellStyle name="Ergebnis 2 10" xfId="10914" hidden="1"/>
    <cellStyle name="Ergebnis 2 10" xfId="10982" hidden="1"/>
    <cellStyle name="Ergebnis 2 10" xfId="11108" hidden="1"/>
    <cellStyle name="Ergebnis 2 10" xfId="11134" hidden="1"/>
    <cellStyle name="Ergebnis 2 10" xfId="11171" hidden="1"/>
    <cellStyle name="Ergebnis 2 10" xfId="11206" hidden="1"/>
    <cellStyle name="Ergebnis 2 10" xfId="11085" hidden="1"/>
    <cellStyle name="Ergebnis 2 10" xfId="11250" hidden="1"/>
    <cellStyle name="Ergebnis 2 10" xfId="11276" hidden="1"/>
    <cellStyle name="Ergebnis 2 10" xfId="11313" hidden="1"/>
    <cellStyle name="Ergebnis 2 10" xfId="11348" hidden="1"/>
    <cellStyle name="Ergebnis 2 10" xfId="2097" hidden="1"/>
    <cellStyle name="Ergebnis 2 10" xfId="11406" hidden="1"/>
    <cellStyle name="Ergebnis 2 10" xfId="11432" hidden="1"/>
    <cellStyle name="Ergebnis 2 10" xfId="11469" hidden="1"/>
    <cellStyle name="Ergebnis 2 10" xfId="11504" hidden="1"/>
    <cellStyle name="Ergebnis 2 10" xfId="11629" hidden="1"/>
    <cellStyle name="Ergebnis 2 10" xfId="11791" hidden="1"/>
    <cellStyle name="Ergebnis 2 10" xfId="11817" hidden="1"/>
    <cellStyle name="Ergebnis 2 10" xfId="11854" hidden="1"/>
    <cellStyle name="Ergebnis 2 10" xfId="11889" hidden="1"/>
    <cellStyle name="Ergebnis 2 10" xfId="11768" hidden="1"/>
    <cellStyle name="Ergebnis 2 10" xfId="11938" hidden="1"/>
    <cellStyle name="Ergebnis 2 10" xfId="11964" hidden="1"/>
    <cellStyle name="Ergebnis 2 10" xfId="12001" hidden="1"/>
    <cellStyle name="Ergebnis 2 10" xfId="12036" hidden="1"/>
    <cellStyle name="Ergebnis 2 10" xfId="11623" hidden="1"/>
    <cellStyle name="Ergebnis 2 10" xfId="12079" hidden="1"/>
    <cellStyle name="Ergebnis 2 10" xfId="12105" hidden="1"/>
    <cellStyle name="Ergebnis 2 10" xfId="12142" hidden="1"/>
    <cellStyle name="Ergebnis 2 10" xfId="12177" hidden="1"/>
    <cellStyle name="Ergebnis 2 10" xfId="12230" hidden="1"/>
    <cellStyle name="Ergebnis 2 10" xfId="12296" hidden="1"/>
    <cellStyle name="Ergebnis 2 10" xfId="12322" hidden="1"/>
    <cellStyle name="Ergebnis 2 10" xfId="12359" hidden="1"/>
    <cellStyle name="Ergebnis 2 10" xfId="12394" hidden="1"/>
    <cellStyle name="Ergebnis 2 10" xfId="12462" hidden="1"/>
    <cellStyle name="Ergebnis 2 10" xfId="12588" hidden="1"/>
    <cellStyle name="Ergebnis 2 10" xfId="12614" hidden="1"/>
    <cellStyle name="Ergebnis 2 10" xfId="12651" hidden="1"/>
    <cellStyle name="Ergebnis 2 10" xfId="12686" hidden="1"/>
    <cellStyle name="Ergebnis 2 10" xfId="12565" hidden="1"/>
    <cellStyle name="Ergebnis 2 10" xfId="12730" hidden="1"/>
    <cellStyle name="Ergebnis 2 10" xfId="12756" hidden="1"/>
    <cellStyle name="Ergebnis 2 10" xfId="12793" hidden="1"/>
    <cellStyle name="Ergebnis 2 10" xfId="12828" hidden="1"/>
    <cellStyle name="Ergebnis 2 10" xfId="2230" hidden="1"/>
    <cellStyle name="Ergebnis 2 10" xfId="12885" hidden="1"/>
    <cellStyle name="Ergebnis 2 10" xfId="12911" hidden="1"/>
    <cellStyle name="Ergebnis 2 10" xfId="12948" hidden="1"/>
    <cellStyle name="Ergebnis 2 10" xfId="12983" hidden="1"/>
    <cellStyle name="Ergebnis 2 10" xfId="13100" hidden="1"/>
    <cellStyle name="Ergebnis 2 10" xfId="13262" hidden="1"/>
    <cellStyle name="Ergebnis 2 10" xfId="13288" hidden="1"/>
    <cellStyle name="Ergebnis 2 10" xfId="13325" hidden="1"/>
    <cellStyle name="Ergebnis 2 10" xfId="13360" hidden="1"/>
    <cellStyle name="Ergebnis 2 10" xfId="13239" hidden="1"/>
    <cellStyle name="Ergebnis 2 10" xfId="13409" hidden="1"/>
    <cellStyle name="Ergebnis 2 10" xfId="13435" hidden="1"/>
    <cellStyle name="Ergebnis 2 10" xfId="13472" hidden="1"/>
    <cellStyle name="Ergebnis 2 10" xfId="13507" hidden="1"/>
    <cellStyle name="Ergebnis 2 10" xfId="13094" hidden="1"/>
    <cellStyle name="Ergebnis 2 10" xfId="13550" hidden="1"/>
    <cellStyle name="Ergebnis 2 10" xfId="13576" hidden="1"/>
    <cellStyle name="Ergebnis 2 10" xfId="13613" hidden="1"/>
    <cellStyle name="Ergebnis 2 10" xfId="13648" hidden="1"/>
    <cellStyle name="Ergebnis 2 10" xfId="13701" hidden="1"/>
    <cellStyle name="Ergebnis 2 10" xfId="13767" hidden="1"/>
    <cellStyle name="Ergebnis 2 10" xfId="13793" hidden="1"/>
    <cellStyle name="Ergebnis 2 10" xfId="13830" hidden="1"/>
    <cellStyle name="Ergebnis 2 10" xfId="13865" hidden="1"/>
    <cellStyle name="Ergebnis 2 10" xfId="13933" hidden="1"/>
    <cellStyle name="Ergebnis 2 10" xfId="14059" hidden="1"/>
    <cellStyle name="Ergebnis 2 10" xfId="14085" hidden="1"/>
    <cellStyle name="Ergebnis 2 10" xfId="14122" hidden="1"/>
    <cellStyle name="Ergebnis 2 10" xfId="14157" hidden="1"/>
    <cellStyle name="Ergebnis 2 10" xfId="14036" hidden="1"/>
    <cellStyle name="Ergebnis 2 10" xfId="14201" hidden="1"/>
    <cellStyle name="Ergebnis 2 10" xfId="14227" hidden="1"/>
    <cellStyle name="Ergebnis 2 10" xfId="14264" hidden="1"/>
    <cellStyle name="Ergebnis 2 10" xfId="14299" hidden="1"/>
    <cellStyle name="Ergebnis 2 10" xfId="2085" hidden="1"/>
    <cellStyle name="Ergebnis 2 10" xfId="14352" hidden="1"/>
    <cellStyle name="Ergebnis 2 10" xfId="14378" hidden="1"/>
    <cellStyle name="Ergebnis 2 10" xfId="14415" hidden="1"/>
    <cellStyle name="Ergebnis 2 10" xfId="14450" hidden="1"/>
    <cellStyle name="Ergebnis 2 10" xfId="14562" hidden="1"/>
    <cellStyle name="Ergebnis 2 10" xfId="14724" hidden="1"/>
    <cellStyle name="Ergebnis 2 10" xfId="14750" hidden="1"/>
    <cellStyle name="Ergebnis 2 10" xfId="14787" hidden="1"/>
    <cellStyle name="Ergebnis 2 10" xfId="14822" hidden="1"/>
    <cellStyle name="Ergebnis 2 10" xfId="14701" hidden="1"/>
    <cellStyle name="Ergebnis 2 10" xfId="14871" hidden="1"/>
    <cellStyle name="Ergebnis 2 10" xfId="14897" hidden="1"/>
    <cellStyle name="Ergebnis 2 10" xfId="14934" hidden="1"/>
    <cellStyle name="Ergebnis 2 10" xfId="14969" hidden="1"/>
    <cellStyle name="Ergebnis 2 10" xfId="14556" hidden="1"/>
    <cellStyle name="Ergebnis 2 10" xfId="15012" hidden="1"/>
    <cellStyle name="Ergebnis 2 10" xfId="15038" hidden="1"/>
    <cellStyle name="Ergebnis 2 10" xfId="15075" hidden="1"/>
    <cellStyle name="Ergebnis 2 10" xfId="15110" hidden="1"/>
    <cellStyle name="Ergebnis 2 10" xfId="15163" hidden="1"/>
    <cellStyle name="Ergebnis 2 10" xfId="15229" hidden="1"/>
    <cellStyle name="Ergebnis 2 10" xfId="15255" hidden="1"/>
    <cellStyle name="Ergebnis 2 10" xfId="15292" hidden="1"/>
    <cellStyle name="Ergebnis 2 10" xfId="15327" hidden="1"/>
    <cellStyle name="Ergebnis 2 10" xfId="15395" hidden="1"/>
    <cellStyle name="Ergebnis 2 10" xfId="15521" hidden="1"/>
    <cellStyle name="Ergebnis 2 10" xfId="15547" hidden="1"/>
    <cellStyle name="Ergebnis 2 10" xfId="15584" hidden="1"/>
    <cellStyle name="Ergebnis 2 10" xfId="15619" hidden="1"/>
    <cellStyle name="Ergebnis 2 10" xfId="15498" hidden="1"/>
    <cellStyle name="Ergebnis 2 10" xfId="15663" hidden="1"/>
    <cellStyle name="Ergebnis 2 10" xfId="15689" hidden="1"/>
    <cellStyle name="Ergebnis 2 10" xfId="15726" hidden="1"/>
    <cellStyle name="Ergebnis 2 10" xfId="15761" hidden="1"/>
    <cellStyle name="Ergebnis 2 10" xfId="2241" hidden="1"/>
    <cellStyle name="Ergebnis 2 10" xfId="15814" hidden="1"/>
    <cellStyle name="Ergebnis 2 10" xfId="15840" hidden="1"/>
    <cellStyle name="Ergebnis 2 10" xfId="15877" hidden="1"/>
    <cellStyle name="Ergebnis 2 10" xfId="15912" hidden="1"/>
    <cellStyle name="Ergebnis 2 10" xfId="16018" hidden="1"/>
    <cellStyle name="Ergebnis 2 10" xfId="16180" hidden="1"/>
    <cellStyle name="Ergebnis 2 10" xfId="16206" hidden="1"/>
    <cellStyle name="Ergebnis 2 10" xfId="16243" hidden="1"/>
    <cellStyle name="Ergebnis 2 10" xfId="16278" hidden="1"/>
    <cellStyle name="Ergebnis 2 10" xfId="16157" hidden="1"/>
    <cellStyle name="Ergebnis 2 10" xfId="16327" hidden="1"/>
    <cellStyle name="Ergebnis 2 10" xfId="16353" hidden="1"/>
    <cellStyle name="Ergebnis 2 10" xfId="16390" hidden="1"/>
    <cellStyle name="Ergebnis 2 10" xfId="16425" hidden="1"/>
    <cellStyle name="Ergebnis 2 10" xfId="16012" hidden="1"/>
    <cellStyle name="Ergebnis 2 10" xfId="16468" hidden="1"/>
    <cellStyle name="Ergebnis 2 10" xfId="16494" hidden="1"/>
    <cellStyle name="Ergebnis 2 10" xfId="16531" hidden="1"/>
    <cellStyle name="Ergebnis 2 10" xfId="16566" hidden="1"/>
    <cellStyle name="Ergebnis 2 10" xfId="16619" hidden="1"/>
    <cellStyle name="Ergebnis 2 10" xfId="16685" hidden="1"/>
    <cellStyle name="Ergebnis 2 10" xfId="16711" hidden="1"/>
    <cellStyle name="Ergebnis 2 10" xfId="16748" hidden="1"/>
    <cellStyle name="Ergebnis 2 10" xfId="16783" hidden="1"/>
    <cellStyle name="Ergebnis 2 10" xfId="16851" hidden="1"/>
    <cellStyle name="Ergebnis 2 10" xfId="16977" hidden="1"/>
    <cellStyle name="Ergebnis 2 10" xfId="17003" hidden="1"/>
    <cellStyle name="Ergebnis 2 10" xfId="17040" hidden="1"/>
    <cellStyle name="Ergebnis 2 10" xfId="17075" hidden="1"/>
    <cellStyle name="Ergebnis 2 10" xfId="16954" hidden="1"/>
    <cellStyle name="Ergebnis 2 10" xfId="17119" hidden="1"/>
    <cellStyle name="Ergebnis 2 10" xfId="17145" hidden="1"/>
    <cellStyle name="Ergebnis 2 10" xfId="17182" hidden="1"/>
    <cellStyle name="Ergebnis 2 10" xfId="17217" hidden="1"/>
    <cellStyle name="Ergebnis 2 10" xfId="2066" hidden="1"/>
    <cellStyle name="Ergebnis 2 10" xfId="17259" hidden="1"/>
    <cellStyle name="Ergebnis 2 10" xfId="17285" hidden="1"/>
    <cellStyle name="Ergebnis 2 10" xfId="17322" hidden="1"/>
    <cellStyle name="Ergebnis 2 10" xfId="17357" hidden="1"/>
    <cellStyle name="Ergebnis 2 10" xfId="17460" hidden="1"/>
    <cellStyle name="Ergebnis 2 10" xfId="17622" hidden="1"/>
    <cellStyle name="Ergebnis 2 10" xfId="17648" hidden="1"/>
    <cellStyle name="Ergebnis 2 10" xfId="17685" hidden="1"/>
    <cellStyle name="Ergebnis 2 10" xfId="17720" hidden="1"/>
    <cellStyle name="Ergebnis 2 10" xfId="17599" hidden="1"/>
    <cellStyle name="Ergebnis 2 10" xfId="17769" hidden="1"/>
    <cellStyle name="Ergebnis 2 10" xfId="17795" hidden="1"/>
    <cellStyle name="Ergebnis 2 10" xfId="17832" hidden="1"/>
    <cellStyle name="Ergebnis 2 10" xfId="17867" hidden="1"/>
    <cellStyle name="Ergebnis 2 10" xfId="17454" hidden="1"/>
    <cellStyle name="Ergebnis 2 10" xfId="17910" hidden="1"/>
    <cellStyle name="Ergebnis 2 10" xfId="17936" hidden="1"/>
    <cellStyle name="Ergebnis 2 10" xfId="17973" hidden="1"/>
    <cellStyle name="Ergebnis 2 10" xfId="18008" hidden="1"/>
    <cellStyle name="Ergebnis 2 10" xfId="18061" hidden="1"/>
    <cellStyle name="Ergebnis 2 10" xfId="18127" hidden="1"/>
    <cellStyle name="Ergebnis 2 10" xfId="18153" hidden="1"/>
    <cellStyle name="Ergebnis 2 10" xfId="18190" hidden="1"/>
    <cellStyle name="Ergebnis 2 10" xfId="18225" hidden="1"/>
    <cellStyle name="Ergebnis 2 10" xfId="18293" hidden="1"/>
    <cellStyle name="Ergebnis 2 10" xfId="18419" hidden="1"/>
    <cellStyle name="Ergebnis 2 10" xfId="18445" hidden="1"/>
    <cellStyle name="Ergebnis 2 10" xfId="18482" hidden="1"/>
    <cellStyle name="Ergebnis 2 10" xfId="18517" hidden="1"/>
    <cellStyle name="Ergebnis 2 10" xfId="18396" hidden="1"/>
    <cellStyle name="Ergebnis 2 10" xfId="18561" hidden="1"/>
    <cellStyle name="Ergebnis 2 10" xfId="18587" hidden="1"/>
    <cellStyle name="Ergebnis 2 10" xfId="18624" hidden="1"/>
    <cellStyle name="Ergebnis 2 10" xfId="18659" hidden="1"/>
    <cellStyle name="Ergebnis 2 10" xfId="18934" hidden="1"/>
    <cellStyle name="Ergebnis 2 10" xfId="19059" hidden="1"/>
    <cellStyle name="Ergebnis 2 10" xfId="19085" hidden="1"/>
    <cellStyle name="Ergebnis 2 10" xfId="19122" hidden="1"/>
    <cellStyle name="Ergebnis 2 10" xfId="19157" hidden="1"/>
    <cellStyle name="Ergebnis 2 10" xfId="19267" hidden="1"/>
    <cellStyle name="Ergebnis 2 10" xfId="19429" hidden="1"/>
    <cellStyle name="Ergebnis 2 10" xfId="19455" hidden="1"/>
    <cellStyle name="Ergebnis 2 10" xfId="19492" hidden="1"/>
    <cellStyle name="Ergebnis 2 10" xfId="19527" hidden="1"/>
    <cellStyle name="Ergebnis 2 10" xfId="19406" hidden="1"/>
    <cellStyle name="Ergebnis 2 10" xfId="19576" hidden="1"/>
    <cellStyle name="Ergebnis 2 10" xfId="19602" hidden="1"/>
    <cellStyle name="Ergebnis 2 10" xfId="19639" hidden="1"/>
    <cellStyle name="Ergebnis 2 10" xfId="19674" hidden="1"/>
    <cellStyle name="Ergebnis 2 10" xfId="19261" hidden="1"/>
    <cellStyle name="Ergebnis 2 10" xfId="19717" hidden="1"/>
    <cellStyle name="Ergebnis 2 10" xfId="19743" hidden="1"/>
    <cellStyle name="Ergebnis 2 10" xfId="19780" hidden="1"/>
    <cellStyle name="Ergebnis 2 10" xfId="19815" hidden="1"/>
    <cellStyle name="Ergebnis 2 10" xfId="19868" hidden="1"/>
    <cellStyle name="Ergebnis 2 10" xfId="19934" hidden="1"/>
    <cellStyle name="Ergebnis 2 10" xfId="19960" hidden="1"/>
    <cellStyle name="Ergebnis 2 10" xfId="19997" hidden="1"/>
    <cellStyle name="Ergebnis 2 10" xfId="20032" hidden="1"/>
    <cellStyle name="Ergebnis 2 10" xfId="20100" hidden="1"/>
    <cellStyle name="Ergebnis 2 10" xfId="20226" hidden="1"/>
    <cellStyle name="Ergebnis 2 10" xfId="20252" hidden="1"/>
    <cellStyle name="Ergebnis 2 10" xfId="20289" hidden="1"/>
    <cellStyle name="Ergebnis 2 10" xfId="20324" hidden="1"/>
    <cellStyle name="Ergebnis 2 10" xfId="20203" hidden="1"/>
    <cellStyle name="Ergebnis 2 10" xfId="20368" hidden="1"/>
    <cellStyle name="Ergebnis 2 10" xfId="20394" hidden="1"/>
    <cellStyle name="Ergebnis 2 10" xfId="20431" hidden="1"/>
    <cellStyle name="Ergebnis 2 10" xfId="20466" hidden="1"/>
    <cellStyle name="Ergebnis 2 10" xfId="20519" hidden="1"/>
    <cellStyle name="Ergebnis 2 10" xfId="20585" hidden="1"/>
    <cellStyle name="Ergebnis 2 10" xfId="20611" hidden="1"/>
    <cellStyle name="Ergebnis 2 10" xfId="20648" hidden="1"/>
    <cellStyle name="Ergebnis 2 10" xfId="20683" hidden="1"/>
    <cellStyle name="Ergebnis 2 10" xfId="20770" hidden="1"/>
    <cellStyle name="Ergebnis 2 10" xfId="20976" hidden="1"/>
    <cellStyle name="Ergebnis 2 10" xfId="21002" hidden="1"/>
    <cellStyle name="Ergebnis 2 10" xfId="21039" hidden="1"/>
    <cellStyle name="Ergebnis 2 10" xfId="21074" hidden="1"/>
    <cellStyle name="Ergebnis 2 10" xfId="21159" hidden="1"/>
    <cellStyle name="Ergebnis 2 10" xfId="21285" hidden="1"/>
    <cellStyle name="Ergebnis 2 10" xfId="21311" hidden="1"/>
    <cellStyle name="Ergebnis 2 10" xfId="21348" hidden="1"/>
    <cellStyle name="Ergebnis 2 10" xfId="21383" hidden="1"/>
    <cellStyle name="Ergebnis 2 10" xfId="21262" hidden="1"/>
    <cellStyle name="Ergebnis 2 10" xfId="21429" hidden="1"/>
    <cellStyle name="Ergebnis 2 10" xfId="21455" hidden="1"/>
    <cellStyle name="Ergebnis 2 10" xfId="21492" hidden="1"/>
    <cellStyle name="Ergebnis 2 10" xfId="21527" hidden="1"/>
    <cellStyle name="Ergebnis 2 10" xfId="20864" hidden="1"/>
    <cellStyle name="Ergebnis 2 10" xfId="21586" hidden="1"/>
    <cellStyle name="Ergebnis 2 10" xfId="21612" hidden="1"/>
    <cellStyle name="Ergebnis 2 10" xfId="21649" hidden="1"/>
    <cellStyle name="Ergebnis 2 10" xfId="21684" hidden="1"/>
    <cellStyle name="Ergebnis 2 10" xfId="21793" hidden="1"/>
    <cellStyle name="Ergebnis 2 10" xfId="21956" hidden="1"/>
    <cellStyle name="Ergebnis 2 10" xfId="21982" hidden="1"/>
    <cellStyle name="Ergebnis 2 10" xfId="22019" hidden="1"/>
    <cellStyle name="Ergebnis 2 10" xfId="22054" hidden="1"/>
    <cellStyle name="Ergebnis 2 10" xfId="21933" hidden="1"/>
    <cellStyle name="Ergebnis 2 10" xfId="22105" hidden="1"/>
    <cellStyle name="Ergebnis 2 10" xfId="22131" hidden="1"/>
    <cellStyle name="Ergebnis 2 10" xfId="22168" hidden="1"/>
    <cellStyle name="Ergebnis 2 10" xfId="22203" hidden="1"/>
    <cellStyle name="Ergebnis 2 10" xfId="21787" hidden="1"/>
    <cellStyle name="Ergebnis 2 10" xfId="22248" hidden="1"/>
    <cellStyle name="Ergebnis 2 10" xfId="22274" hidden="1"/>
    <cellStyle name="Ergebnis 2 10" xfId="22311" hidden="1"/>
    <cellStyle name="Ergebnis 2 10" xfId="22346" hidden="1"/>
    <cellStyle name="Ergebnis 2 10" xfId="22401" hidden="1"/>
    <cellStyle name="Ergebnis 2 10" xfId="22467" hidden="1"/>
    <cellStyle name="Ergebnis 2 10" xfId="22493" hidden="1"/>
    <cellStyle name="Ergebnis 2 10" xfId="22530" hidden="1"/>
    <cellStyle name="Ergebnis 2 10" xfId="22565" hidden="1"/>
    <cellStyle name="Ergebnis 2 10" xfId="22633" hidden="1"/>
    <cellStyle name="Ergebnis 2 10" xfId="22759" hidden="1"/>
    <cellStyle name="Ergebnis 2 10" xfId="22785" hidden="1"/>
    <cellStyle name="Ergebnis 2 10" xfId="22822" hidden="1"/>
    <cellStyle name="Ergebnis 2 10" xfId="22857" hidden="1"/>
    <cellStyle name="Ergebnis 2 10" xfId="22736" hidden="1"/>
    <cellStyle name="Ergebnis 2 10" xfId="22901" hidden="1"/>
    <cellStyle name="Ergebnis 2 10" xfId="22927" hidden="1"/>
    <cellStyle name="Ergebnis 2 10" xfId="22964" hidden="1"/>
    <cellStyle name="Ergebnis 2 10" xfId="22999" hidden="1"/>
    <cellStyle name="Ergebnis 2 10" xfId="20769" hidden="1"/>
    <cellStyle name="Ergebnis 2 10" xfId="23041" hidden="1"/>
    <cellStyle name="Ergebnis 2 10" xfId="23067" hidden="1"/>
    <cellStyle name="Ergebnis 2 10" xfId="23104" hidden="1"/>
    <cellStyle name="Ergebnis 2 10" xfId="23139" hidden="1"/>
    <cellStyle name="Ergebnis 2 10" xfId="23246" hidden="1"/>
    <cellStyle name="Ergebnis 2 10" xfId="23408" hidden="1"/>
    <cellStyle name="Ergebnis 2 10" xfId="23434" hidden="1"/>
    <cellStyle name="Ergebnis 2 10" xfId="23471" hidden="1"/>
    <cellStyle name="Ergebnis 2 10" xfId="23506" hidden="1"/>
    <cellStyle name="Ergebnis 2 10" xfId="23385" hidden="1"/>
    <cellStyle name="Ergebnis 2 10" xfId="23557" hidden="1"/>
    <cellStyle name="Ergebnis 2 10" xfId="23583" hidden="1"/>
    <cellStyle name="Ergebnis 2 10" xfId="23620" hidden="1"/>
    <cellStyle name="Ergebnis 2 10" xfId="23655" hidden="1"/>
    <cellStyle name="Ergebnis 2 10" xfId="23240" hidden="1"/>
    <cellStyle name="Ergebnis 2 10" xfId="23700" hidden="1"/>
    <cellStyle name="Ergebnis 2 10" xfId="23726" hidden="1"/>
    <cellStyle name="Ergebnis 2 10" xfId="23763" hidden="1"/>
    <cellStyle name="Ergebnis 2 10" xfId="23798" hidden="1"/>
    <cellStyle name="Ergebnis 2 10" xfId="23852" hidden="1"/>
    <cellStyle name="Ergebnis 2 10" xfId="23918" hidden="1"/>
    <cellStyle name="Ergebnis 2 10" xfId="23944" hidden="1"/>
    <cellStyle name="Ergebnis 2 10" xfId="23981" hidden="1"/>
    <cellStyle name="Ergebnis 2 10" xfId="24016" hidden="1"/>
    <cellStyle name="Ergebnis 2 10" xfId="24084" hidden="1"/>
    <cellStyle name="Ergebnis 2 10" xfId="24210" hidden="1"/>
    <cellStyle name="Ergebnis 2 10" xfId="24236" hidden="1"/>
    <cellStyle name="Ergebnis 2 10" xfId="24273" hidden="1"/>
    <cellStyle name="Ergebnis 2 10" xfId="24308" hidden="1"/>
    <cellStyle name="Ergebnis 2 10" xfId="24187" hidden="1"/>
    <cellStyle name="Ergebnis 2 10" xfId="24352" hidden="1"/>
    <cellStyle name="Ergebnis 2 10" xfId="24378" hidden="1"/>
    <cellStyle name="Ergebnis 2 10" xfId="24415" hidden="1"/>
    <cellStyle name="Ergebnis 2 10" xfId="24450" hidden="1"/>
    <cellStyle name="Ergebnis 2 10" xfId="20833" hidden="1"/>
    <cellStyle name="Ergebnis 2 10" xfId="24492" hidden="1"/>
    <cellStyle name="Ergebnis 2 10" xfId="24518" hidden="1"/>
    <cellStyle name="Ergebnis 2 10" xfId="24555" hidden="1"/>
    <cellStyle name="Ergebnis 2 10" xfId="24590" hidden="1"/>
    <cellStyle name="Ergebnis 2 10" xfId="24693" hidden="1"/>
    <cellStyle name="Ergebnis 2 10" xfId="24855" hidden="1"/>
    <cellStyle name="Ergebnis 2 10" xfId="24881" hidden="1"/>
    <cellStyle name="Ergebnis 2 10" xfId="24918" hidden="1"/>
    <cellStyle name="Ergebnis 2 10" xfId="24953" hidden="1"/>
    <cellStyle name="Ergebnis 2 10" xfId="24832" hidden="1"/>
    <cellStyle name="Ergebnis 2 10" xfId="25002" hidden="1"/>
    <cellStyle name="Ergebnis 2 10" xfId="25028" hidden="1"/>
    <cellStyle name="Ergebnis 2 10" xfId="25065" hidden="1"/>
    <cellStyle name="Ergebnis 2 10" xfId="25100" hidden="1"/>
    <cellStyle name="Ergebnis 2 10" xfId="24687" hidden="1"/>
    <cellStyle name="Ergebnis 2 10" xfId="25143" hidden="1"/>
    <cellStyle name="Ergebnis 2 10" xfId="25169" hidden="1"/>
    <cellStyle name="Ergebnis 2 10" xfId="25206" hidden="1"/>
    <cellStyle name="Ergebnis 2 10" xfId="25241" hidden="1"/>
    <cellStyle name="Ergebnis 2 10" xfId="25294" hidden="1"/>
    <cellStyle name="Ergebnis 2 10" xfId="25360" hidden="1"/>
    <cellStyle name="Ergebnis 2 10" xfId="25386" hidden="1"/>
    <cellStyle name="Ergebnis 2 10" xfId="25423" hidden="1"/>
    <cellStyle name="Ergebnis 2 10" xfId="25458" hidden="1"/>
    <cellStyle name="Ergebnis 2 10" xfId="25526" hidden="1"/>
    <cellStyle name="Ergebnis 2 10" xfId="25652" hidden="1"/>
    <cellStyle name="Ergebnis 2 10" xfId="25678" hidden="1"/>
    <cellStyle name="Ergebnis 2 10" xfId="25715" hidden="1"/>
    <cellStyle name="Ergebnis 2 10" xfId="25750" hidden="1"/>
    <cellStyle name="Ergebnis 2 10" xfId="25629" hidden="1"/>
    <cellStyle name="Ergebnis 2 10" xfId="25794" hidden="1"/>
    <cellStyle name="Ergebnis 2 10" xfId="25820" hidden="1"/>
    <cellStyle name="Ergebnis 2 10" xfId="25857" hidden="1"/>
    <cellStyle name="Ergebnis 2 10" xfId="25892" hidden="1"/>
    <cellStyle name="Ergebnis 2 10" xfId="25947" hidden="1"/>
    <cellStyle name="Ergebnis 2 10" xfId="26087" hidden="1"/>
    <cellStyle name="Ergebnis 2 10" xfId="26113" hidden="1"/>
    <cellStyle name="Ergebnis 2 10" xfId="26150" hidden="1"/>
    <cellStyle name="Ergebnis 2 10" xfId="26185" hidden="1"/>
    <cellStyle name="Ergebnis 2 10" xfId="26289" hidden="1"/>
    <cellStyle name="Ergebnis 2 10" xfId="26451" hidden="1"/>
    <cellStyle name="Ergebnis 2 10" xfId="26477" hidden="1"/>
    <cellStyle name="Ergebnis 2 10" xfId="26514" hidden="1"/>
    <cellStyle name="Ergebnis 2 10" xfId="26549" hidden="1"/>
    <cellStyle name="Ergebnis 2 10" xfId="26428" hidden="1"/>
    <cellStyle name="Ergebnis 2 10" xfId="26598" hidden="1"/>
    <cellStyle name="Ergebnis 2 10" xfId="26624" hidden="1"/>
    <cellStyle name="Ergebnis 2 10" xfId="26661" hidden="1"/>
    <cellStyle name="Ergebnis 2 10" xfId="26696" hidden="1"/>
    <cellStyle name="Ergebnis 2 10" xfId="26283" hidden="1"/>
    <cellStyle name="Ergebnis 2 10" xfId="26739" hidden="1"/>
    <cellStyle name="Ergebnis 2 10" xfId="26765" hidden="1"/>
    <cellStyle name="Ergebnis 2 10" xfId="26802" hidden="1"/>
    <cellStyle name="Ergebnis 2 10" xfId="26837" hidden="1"/>
    <cellStyle name="Ergebnis 2 10" xfId="26890" hidden="1"/>
    <cellStyle name="Ergebnis 2 10" xfId="26956" hidden="1"/>
    <cellStyle name="Ergebnis 2 10" xfId="26982" hidden="1"/>
    <cellStyle name="Ergebnis 2 10" xfId="27019" hidden="1"/>
    <cellStyle name="Ergebnis 2 10" xfId="27054" hidden="1"/>
    <cellStyle name="Ergebnis 2 10" xfId="27122" hidden="1"/>
    <cellStyle name="Ergebnis 2 10" xfId="27248" hidden="1"/>
    <cellStyle name="Ergebnis 2 10" xfId="27274" hidden="1"/>
    <cellStyle name="Ergebnis 2 10" xfId="27311" hidden="1"/>
    <cellStyle name="Ergebnis 2 10" xfId="27346" hidden="1"/>
    <cellStyle name="Ergebnis 2 10" xfId="27225" hidden="1"/>
    <cellStyle name="Ergebnis 2 10" xfId="27390" hidden="1"/>
    <cellStyle name="Ergebnis 2 10" xfId="27416" hidden="1"/>
    <cellStyle name="Ergebnis 2 10" xfId="27453" hidden="1"/>
    <cellStyle name="Ergebnis 2 10" xfId="27488" hidden="1"/>
    <cellStyle name="Ergebnis 2 10" xfId="26007" hidden="1"/>
    <cellStyle name="Ergebnis 2 10" xfId="27530" hidden="1"/>
    <cellStyle name="Ergebnis 2 10" xfId="27556" hidden="1"/>
    <cellStyle name="Ergebnis 2 10" xfId="27593" hidden="1"/>
    <cellStyle name="Ergebnis 2 10" xfId="27628" hidden="1"/>
    <cellStyle name="Ergebnis 2 10" xfId="27731" hidden="1"/>
    <cellStyle name="Ergebnis 2 10" xfId="27893" hidden="1"/>
    <cellStyle name="Ergebnis 2 10" xfId="27919" hidden="1"/>
    <cellStyle name="Ergebnis 2 10" xfId="27956" hidden="1"/>
    <cellStyle name="Ergebnis 2 10" xfId="27991" hidden="1"/>
    <cellStyle name="Ergebnis 2 10" xfId="27870" hidden="1"/>
    <cellStyle name="Ergebnis 2 10" xfId="28040" hidden="1"/>
    <cellStyle name="Ergebnis 2 10" xfId="28066" hidden="1"/>
    <cellStyle name="Ergebnis 2 10" xfId="28103" hidden="1"/>
    <cellStyle name="Ergebnis 2 10" xfId="28138" hidden="1"/>
    <cellStyle name="Ergebnis 2 10" xfId="27725" hidden="1"/>
    <cellStyle name="Ergebnis 2 10" xfId="28181" hidden="1"/>
    <cellStyle name="Ergebnis 2 10" xfId="28207" hidden="1"/>
    <cellStyle name="Ergebnis 2 10" xfId="28244" hidden="1"/>
    <cellStyle name="Ergebnis 2 10" xfId="28279" hidden="1"/>
    <cellStyle name="Ergebnis 2 10" xfId="28332" hidden="1"/>
    <cellStyle name="Ergebnis 2 10" xfId="28398" hidden="1"/>
    <cellStyle name="Ergebnis 2 10" xfId="28424" hidden="1"/>
    <cellStyle name="Ergebnis 2 10" xfId="28461" hidden="1"/>
    <cellStyle name="Ergebnis 2 10" xfId="28496" hidden="1"/>
    <cellStyle name="Ergebnis 2 10" xfId="28564" hidden="1"/>
    <cellStyle name="Ergebnis 2 10" xfId="28690" hidden="1"/>
    <cellStyle name="Ergebnis 2 10" xfId="28716" hidden="1"/>
    <cellStyle name="Ergebnis 2 10" xfId="28753" hidden="1"/>
    <cellStyle name="Ergebnis 2 10" xfId="28788" hidden="1"/>
    <cellStyle name="Ergebnis 2 10" xfId="28667" hidden="1"/>
    <cellStyle name="Ergebnis 2 10" xfId="28832" hidden="1"/>
    <cellStyle name="Ergebnis 2 10" xfId="28858" hidden="1"/>
    <cellStyle name="Ergebnis 2 10" xfId="28895" hidden="1"/>
    <cellStyle name="Ergebnis 2 10" xfId="28930" hidden="1"/>
    <cellStyle name="Ergebnis 2 10" xfId="28984" hidden="1"/>
    <cellStyle name="Ergebnis 2 10" xfId="29050" hidden="1"/>
    <cellStyle name="Ergebnis 2 10" xfId="29076" hidden="1"/>
    <cellStyle name="Ergebnis 2 10" xfId="29113" hidden="1"/>
    <cellStyle name="Ergebnis 2 10" xfId="29148" hidden="1"/>
    <cellStyle name="Ergebnis 2 10" xfId="29251" hidden="1"/>
    <cellStyle name="Ergebnis 2 10" xfId="29413" hidden="1"/>
    <cellStyle name="Ergebnis 2 10" xfId="29439" hidden="1"/>
    <cellStyle name="Ergebnis 2 10" xfId="29476" hidden="1"/>
    <cellStyle name="Ergebnis 2 10" xfId="29511" hidden="1"/>
    <cellStyle name="Ergebnis 2 10" xfId="29390" hidden="1"/>
    <cellStyle name="Ergebnis 2 10" xfId="29560" hidden="1"/>
    <cellStyle name="Ergebnis 2 10" xfId="29586" hidden="1"/>
    <cellStyle name="Ergebnis 2 10" xfId="29623" hidden="1"/>
    <cellStyle name="Ergebnis 2 10" xfId="29658" hidden="1"/>
    <cellStyle name="Ergebnis 2 10" xfId="29245" hidden="1"/>
    <cellStyle name="Ergebnis 2 10" xfId="29701" hidden="1"/>
    <cellStyle name="Ergebnis 2 10" xfId="29727" hidden="1"/>
    <cellStyle name="Ergebnis 2 10" xfId="29764" hidden="1"/>
    <cellStyle name="Ergebnis 2 10" xfId="29799" hidden="1"/>
    <cellStyle name="Ergebnis 2 10" xfId="29852" hidden="1"/>
    <cellStyle name="Ergebnis 2 10" xfId="29918" hidden="1"/>
    <cellStyle name="Ergebnis 2 10" xfId="29944" hidden="1"/>
    <cellStyle name="Ergebnis 2 10" xfId="29981" hidden="1"/>
    <cellStyle name="Ergebnis 2 10" xfId="30016" hidden="1"/>
    <cellStyle name="Ergebnis 2 10" xfId="30084" hidden="1"/>
    <cellStyle name="Ergebnis 2 10" xfId="30210" hidden="1"/>
    <cellStyle name="Ergebnis 2 10" xfId="30236" hidden="1"/>
    <cellStyle name="Ergebnis 2 10" xfId="30273" hidden="1"/>
    <cellStyle name="Ergebnis 2 10" xfId="30308" hidden="1"/>
    <cellStyle name="Ergebnis 2 10" xfId="30187" hidden="1"/>
    <cellStyle name="Ergebnis 2 10" xfId="30352" hidden="1"/>
    <cellStyle name="Ergebnis 2 10" xfId="30378" hidden="1"/>
    <cellStyle name="Ergebnis 2 10" xfId="30415" hidden="1"/>
    <cellStyle name="Ergebnis 2 10" xfId="30450" hidden="1"/>
    <cellStyle name="Ergebnis 2 10" xfId="30503" hidden="1"/>
    <cellStyle name="Ergebnis 2 10" xfId="30569" hidden="1"/>
    <cellStyle name="Ergebnis 2 10" xfId="30595" hidden="1"/>
    <cellStyle name="Ergebnis 2 10" xfId="30632" hidden="1"/>
    <cellStyle name="Ergebnis 2 10" xfId="30667" hidden="1"/>
    <cellStyle name="Ergebnis 2 10" xfId="30754" hidden="1"/>
    <cellStyle name="Ergebnis 2 10" xfId="30960" hidden="1"/>
    <cellStyle name="Ergebnis 2 10" xfId="30986" hidden="1"/>
    <cellStyle name="Ergebnis 2 10" xfId="31023" hidden="1"/>
    <cellStyle name="Ergebnis 2 10" xfId="31058" hidden="1"/>
    <cellStyle name="Ergebnis 2 10" xfId="31143" hidden="1"/>
    <cellStyle name="Ergebnis 2 10" xfId="31269" hidden="1"/>
    <cellStyle name="Ergebnis 2 10" xfId="31295" hidden="1"/>
    <cellStyle name="Ergebnis 2 10" xfId="31332" hidden="1"/>
    <cellStyle name="Ergebnis 2 10" xfId="31367" hidden="1"/>
    <cellStyle name="Ergebnis 2 10" xfId="31246" hidden="1"/>
    <cellStyle name="Ergebnis 2 10" xfId="31413" hidden="1"/>
    <cellStyle name="Ergebnis 2 10" xfId="31439" hidden="1"/>
    <cellStyle name="Ergebnis 2 10" xfId="31476" hidden="1"/>
    <cellStyle name="Ergebnis 2 10" xfId="31511" hidden="1"/>
    <cellStyle name="Ergebnis 2 10" xfId="30848" hidden="1"/>
    <cellStyle name="Ergebnis 2 10" xfId="31570" hidden="1"/>
    <cellStyle name="Ergebnis 2 10" xfId="31596" hidden="1"/>
    <cellStyle name="Ergebnis 2 10" xfId="31633" hidden="1"/>
    <cellStyle name="Ergebnis 2 10" xfId="31668" hidden="1"/>
    <cellStyle name="Ergebnis 2 10" xfId="31777" hidden="1"/>
    <cellStyle name="Ergebnis 2 10" xfId="31940" hidden="1"/>
    <cellStyle name="Ergebnis 2 10" xfId="31966" hidden="1"/>
    <cellStyle name="Ergebnis 2 10" xfId="32003" hidden="1"/>
    <cellStyle name="Ergebnis 2 10" xfId="32038" hidden="1"/>
    <cellStyle name="Ergebnis 2 10" xfId="31917" hidden="1"/>
    <cellStyle name="Ergebnis 2 10" xfId="32089" hidden="1"/>
    <cellStyle name="Ergebnis 2 10" xfId="32115" hidden="1"/>
    <cellStyle name="Ergebnis 2 10" xfId="32152" hidden="1"/>
    <cellStyle name="Ergebnis 2 10" xfId="32187" hidden="1"/>
    <cellStyle name="Ergebnis 2 10" xfId="31771" hidden="1"/>
    <cellStyle name="Ergebnis 2 10" xfId="32232" hidden="1"/>
    <cellStyle name="Ergebnis 2 10" xfId="32258" hidden="1"/>
    <cellStyle name="Ergebnis 2 10" xfId="32295" hidden="1"/>
    <cellStyle name="Ergebnis 2 10" xfId="32330" hidden="1"/>
    <cellStyle name="Ergebnis 2 10" xfId="32385" hidden="1"/>
    <cellStyle name="Ergebnis 2 10" xfId="32451" hidden="1"/>
    <cellStyle name="Ergebnis 2 10" xfId="32477" hidden="1"/>
    <cellStyle name="Ergebnis 2 10" xfId="32514" hidden="1"/>
    <cellStyle name="Ergebnis 2 10" xfId="32549" hidden="1"/>
    <cellStyle name="Ergebnis 2 10" xfId="32617" hidden="1"/>
    <cellStyle name="Ergebnis 2 10" xfId="32743" hidden="1"/>
    <cellStyle name="Ergebnis 2 10" xfId="32769" hidden="1"/>
    <cellStyle name="Ergebnis 2 10" xfId="32806" hidden="1"/>
    <cellStyle name="Ergebnis 2 10" xfId="32841" hidden="1"/>
    <cellStyle name="Ergebnis 2 10" xfId="32720" hidden="1"/>
    <cellStyle name="Ergebnis 2 10" xfId="32885" hidden="1"/>
    <cellStyle name="Ergebnis 2 10" xfId="32911" hidden="1"/>
    <cellStyle name="Ergebnis 2 10" xfId="32948" hidden="1"/>
    <cellStyle name="Ergebnis 2 10" xfId="32983" hidden="1"/>
    <cellStyle name="Ergebnis 2 10" xfId="30753" hidden="1"/>
    <cellStyle name="Ergebnis 2 10" xfId="33025" hidden="1"/>
    <cellStyle name="Ergebnis 2 10" xfId="33051" hidden="1"/>
    <cellStyle name="Ergebnis 2 10" xfId="33088" hidden="1"/>
    <cellStyle name="Ergebnis 2 10" xfId="33123" hidden="1"/>
    <cellStyle name="Ergebnis 2 10" xfId="33229" hidden="1"/>
    <cellStyle name="Ergebnis 2 10" xfId="33391" hidden="1"/>
    <cellStyle name="Ergebnis 2 10" xfId="33417" hidden="1"/>
    <cellStyle name="Ergebnis 2 10" xfId="33454" hidden="1"/>
    <cellStyle name="Ergebnis 2 10" xfId="33489" hidden="1"/>
    <cellStyle name="Ergebnis 2 10" xfId="33368" hidden="1"/>
    <cellStyle name="Ergebnis 2 10" xfId="33540" hidden="1"/>
    <cellStyle name="Ergebnis 2 10" xfId="33566" hidden="1"/>
    <cellStyle name="Ergebnis 2 10" xfId="33603" hidden="1"/>
    <cellStyle name="Ergebnis 2 10" xfId="33638" hidden="1"/>
    <cellStyle name="Ergebnis 2 10" xfId="33223" hidden="1"/>
    <cellStyle name="Ergebnis 2 10" xfId="33683" hidden="1"/>
    <cellStyle name="Ergebnis 2 10" xfId="33709" hidden="1"/>
    <cellStyle name="Ergebnis 2 10" xfId="33746" hidden="1"/>
    <cellStyle name="Ergebnis 2 10" xfId="33781" hidden="1"/>
    <cellStyle name="Ergebnis 2 10" xfId="33835" hidden="1"/>
    <cellStyle name="Ergebnis 2 10" xfId="33901" hidden="1"/>
    <cellStyle name="Ergebnis 2 10" xfId="33927" hidden="1"/>
    <cellStyle name="Ergebnis 2 10" xfId="33964" hidden="1"/>
    <cellStyle name="Ergebnis 2 10" xfId="33999" hidden="1"/>
    <cellStyle name="Ergebnis 2 10" xfId="34067" hidden="1"/>
    <cellStyle name="Ergebnis 2 10" xfId="34193" hidden="1"/>
    <cellStyle name="Ergebnis 2 10" xfId="34219" hidden="1"/>
    <cellStyle name="Ergebnis 2 10" xfId="34256" hidden="1"/>
    <cellStyle name="Ergebnis 2 10" xfId="34291" hidden="1"/>
    <cellStyle name="Ergebnis 2 10" xfId="34170" hidden="1"/>
    <cellStyle name="Ergebnis 2 10" xfId="34335" hidden="1"/>
    <cellStyle name="Ergebnis 2 10" xfId="34361" hidden="1"/>
    <cellStyle name="Ergebnis 2 10" xfId="34398" hidden="1"/>
    <cellStyle name="Ergebnis 2 10" xfId="34433" hidden="1"/>
    <cellStyle name="Ergebnis 2 10" xfId="30817" hidden="1"/>
    <cellStyle name="Ergebnis 2 10" xfId="34475" hidden="1"/>
    <cellStyle name="Ergebnis 2 10" xfId="34501" hidden="1"/>
    <cellStyle name="Ergebnis 2 10" xfId="34538" hidden="1"/>
    <cellStyle name="Ergebnis 2 10" xfId="34573" hidden="1"/>
    <cellStyle name="Ergebnis 2 10" xfId="34676" hidden="1"/>
    <cellStyle name="Ergebnis 2 10" xfId="34838" hidden="1"/>
    <cellStyle name="Ergebnis 2 10" xfId="34864" hidden="1"/>
    <cellStyle name="Ergebnis 2 10" xfId="34901" hidden="1"/>
    <cellStyle name="Ergebnis 2 10" xfId="34936" hidden="1"/>
    <cellStyle name="Ergebnis 2 10" xfId="34815" hidden="1"/>
    <cellStyle name="Ergebnis 2 10" xfId="34985" hidden="1"/>
    <cellStyle name="Ergebnis 2 10" xfId="35011" hidden="1"/>
    <cellStyle name="Ergebnis 2 10" xfId="35048" hidden="1"/>
    <cellStyle name="Ergebnis 2 10" xfId="35083" hidden="1"/>
    <cellStyle name="Ergebnis 2 10" xfId="34670" hidden="1"/>
    <cellStyle name="Ergebnis 2 10" xfId="35126" hidden="1"/>
    <cellStyle name="Ergebnis 2 10" xfId="35152" hidden="1"/>
    <cellStyle name="Ergebnis 2 10" xfId="35189" hidden="1"/>
    <cellStyle name="Ergebnis 2 10" xfId="35224" hidden="1"/>
    <cellStyle name="Ergebnis 2 10" xfId="35277" hidden="1"/>
    <cellStyle name="Ergebnis 2 10" xfId="35343" hidden="1"/>
    <cellStyle name="Ergebnis 2 10" xfId="35369" hidden="1"/>
    <cellStyle name="Ergebnis 2 10" xfId="35406" hidden="1"/>
    <cellStyle name="Ergebnis 2 10" xfId="35441" hidden="1"/>
    <cellStyle name="Ergebnis 2 10" xfId="35509" hidden="1"/>
    <cellStyle name="Ergebnis 2 10" xfId="35635" hidden="1"/>
    <cellStyle name="Ergebnis 2 10" xfId="35661" hidden="1"/>
    <cellStyle name="Ergebnis 2 10" xfId="35698" hidden="1"/>
    <cellStyle name="Ergebnis 2 10" xfId="35733" hidden="1"/>
    <cellStyle name="Ergebnis 2 10" xfId="35612" hidden="1"/>
    <cellStyle name="Ergebnis 2 10" xfId="35777" hidden="1"/>
    <cellStyle name="Ergebnis 2 10" xfId="35803" hidden="1"/>
    <cellStyle name="Ergebnis 2 10" xfId="35840" hidden="1"/>
    <cellStyle name="Ergebnis 2 10" xfId="35875" hidden="1"/>
    <cellStyle name="Ergebnis 2 10" xfId="35930" hidden="1"/>
    <cellStyle name="Ergebnis 2 10" xfId="36070" hidden="1"/>
    <cellStyle name="Ergebnis 2 10" xfId="36096" hidden="1"/>
    <cellStyle name="Ergebnis 2 10" xfId="36133" hidden="1"/>
    <cellStyle name="Ergebnis 2 10" xfId="36168" hidden="1"/>
    <cellStyle name="Ergebnis 2 10" xfId="36272" hidden="1"/>
    <cellStyle name="Ergebnis 2 10" xfId="36434" hidden="1"/>
    <cellStyle name="Ergebnis 2 10" xfId="36460" hidden="1"/>
    <cellStyle name="Ergebnis 2 10" xfId="36497" hidden="1"/>
    <cellStyle name="Ergebnis 2 10" xfId="36532" hidden="1"/>
    <cellStyle name="Ergebnis 2 10" xfId="36411" hidden="1"/>
    <cellStyle name="Ergebnis 2 10" xfId="36581" hidden="1"/>
    <cellStyle name="Ergebnis 2 10" xfId="36607" hidden="1"/>
    <cellStyle name="Ergebnis 2 10" xfId="36644" hidden="1"/>
    <cellStyle name="Ergebnis 2 10" xfId="36679" hidden="1"/>
    <cellStyle name="Ergebnis 2 10" xfId="36266" hidden="1"/>
    <cellStyle name="Ergebnis 2 10" xfId="36722" hidden="1"/>
    <cellStyle name="Ergebnis 2 10" xfId="36748" hidden="1"/>
    <cellStyle name="Ergebnis 2 10" xfId="36785" hidden="1"/>
    <cellStyle name="Ergebnis 2 10" xfId="36820" hidden="1"/>
    <cellStyle name="Ergebnis 2 10" xfId="36873" hidden="1"/>
    <cellStyle name="Ergebnis 2 10" xfId="36939" hidden="1"/>
    <cellStyle name="Ergebnis 2 10" xfId="36965" hidden="1"/>
    <cellStyle name="Ergebnis 2 10" xfId="37002" hidden="1"/>
    <cellStyle name="Ergebnis 2 10" xfId="37037" hidden="1"/>
    <cellStyle name="Ergebnis 2 10" xfId="37105" hidden="1"/>
    <cellStyle name="Ergebnis 2 10" xfId="37231" hidden="1"/>
    <cellStyle name="Ergebnis 2 10" xfId="37257" hidden="1"/>
    <cellStyle name="Ergebnis 2 10" xfId="37294" hidden="1"/>
    <cellStyle name="Ergebnis 2 10" xfId="37329" hidden="1"/>
    <cellStyle name="Ergebnis 2 10" xfId="37208" hidden="1"/>
    <cellStyle name="Ergebnis 2 10" xfId="37373" hidden="1"/>
    <cellStyle name="Ergebnis 2 10" xfId="37399" hidden="1"/>
    <cellStyle name="Ergebnis 2 10" xfId="37436" hidden="1"/>
    <cellStyle name="Ergebnis 2 10" xfId="37471" hidden="1"/>
    <cellStyle name="Ergebnis 2 10" xfId="35990" hidden="1"/>
    <cellStyle name="Ergebnis 2 10" xfId="37513" hidden="1"/>
    <cellStyle name="Ergebnis 2 10" xfId="37539" hidden="1"/>
    <cellStyle name="Ergebnis 2 10" xfId="37576" hidden="1"/>
    <cellStyle name="Ergebnis 2 10" xfId="37611" hidden="1"/>
    <cellStyle name="Ergebnis 2 10" xfId="37714" hidden="1"/>
    <cellStyle name="Ergebnis 2 10" xfId="37876" hidden="1"/>
    <cellStyle name="Ergebnis 2 10" xfId="37902" hidden="1"/>
    <cellStyle name="Ergebnis 2 10" xfId="37939" hidden="1"/>
    <cellStyle name="Ergebnis 2 10" xfId="37974" hidden="1"/>
    <cellStyle name="Ergebnis 2 10" xfId="37853" hidden="1"/>
    <cellStyle name="Ergebnis 2 10" xfId="38023" hidden="1"/>
    <cellStyle name="Ergebnis 2 10" xfId="38049" hidden="1"/>
    <cellStyle name="Ergebnis 2 10" xfId="38086" hidden="1"/>
    <cellStyle name="Ergebnis 2 10" xfId="38121" hidden="1"/>
    <cellStyle name="Ergebnis 2 10" xfId="37708" hidden="1"/>
    <cellStyle name="Ergebnis 2 10" xfId="38164" hidden="1"/>
    <cellStyle name="Ergebnis 2 10" xfId="38190" hidden="1"/>
    <cellStyle name="Ergebnis 2 10" xfId="38227" hidden="1"/>
    <cellStyle name="Ergebnis 2 10" xfId="38262" hidden="1"/>
    <cellStyle name="Ergebnis 2 10" xfId="38315" hidden="1"/>
    <cellStyle name="Ergebnis 2 10" xfId="38381" hidden="1"/>
    <cellStyle name="Ergebnis 2 10" xfId="38407" hidden="1"/>
    <cellStyle name="Ergebnis 2 10" xfId="38444" hidden="1"/>
    <cellStyle name="Ergebnis 2 10" xfId="38479" hidden="1"/>
    <cellStyle name="Ergebnis 2 10" xfId="38547" hidden="1"/>
    <cellStyle name="Ergebnis 2 10" xfId="38673" hidden="1"/>
    <cellStyle name="Ergebnis 2 10" xfId="38699" hidden="1"/>
    <cellStyle name="Ergebnis 2 10" xfId="38736" hidden="1"/>
    <cellStyle name="Ergebnis 2 10" xfId="38771" hidden="1"/>
    <cellStyle name="Ergebnis 2 10" xfId="38650" hidden="1"/>
    <cellStyle name="Ergebnis 2 10" xfId="38815" hidden="1"/>
    <cellStyle name="Ergebnis 2 10" xfId="38841" hidden="1"/>
    <cellStyle name="Ergebnis 2 10" xfId="38878" hidden="1"/>
    <cellStyle name="Ergebnis 2 10" xfId="38913" hidden="1"/>
    <cellStyle name="Ergebnis 2 10" xfId="38976" hidden="1"/>
    <cellStyle name="Ergebnis 2 10" xfId="39053" hidden="1"/>
    <cellStyle name="Ergebnis 2 10" xfId="39079" hidden="1"/>
    <cellStyle name="Ergebnis 2 10" xfId="39116" hidden="1"/>
    <cellStyle name="Ergebnis 2 10" xfId="39151" hidden="1"/>
    <cellStyle name="Ergebnis 2 10" xfId="39254" hidden="1"/>
    <cellStyle name="Ergebnis 2 10" xfId="39416" hidden="1"/>
    <cellStyle name="Ergebnis 2 10" xfId="39442" hidden="1"/>
    <cellStyle name="Ergebnis 2 10" xfId="39479" hidden="1"/>
    <cellStyle name="Ergebnis 2 10" xfId="39514" hidden="1"/>
    <cellStyle name="Ergebnis 2 10" xfId="39393" hidden="1"/>
    <cellStyle name="Ergebnis 2 10" xfId="39563" hidden="1"/>
    <cellStyle name="Ergebnis 2 10" xfId="39589" hidden="1"/>
    <cellStyle name="Ergebnis 2 10" xfId="39626" hidden="1"/>
    <cellStyle name="Ergebnis 2 10" xfId="39661" hidden="1"/>
    <cellStyle name="Ergebnis 2 10" xfId="39248" hidden="1"/>
    <cellStyle name="Ergebnis 2 10" xfId="39704" hidden="1"/>
    <cellStyle name="Ergebnis 2 10" xfId="39730" hidden="1"/>
    <cellStyle name="Ergebnis 2 10" xfId="39767" hidden="1"/>
    <cellStyle name="Ergebnis 2 10" xfId="39802" hidden="1"/>
    <cellStyle name="Ergebnis 2 10" xfId="39855" hidden="1"/>
    <cellStyle name="Ergebnis 2 10" xfId="39921" hidden="1"/>
    <cellStyle name="Ergebnis 2 10" xfId="39947" hidden="1"/>
    <cellStyle name="Ergebnis 2 10" xfId="39984" hidden="1"/>
    <cellStyle name="Ergebnis 2 10" xfId="40019" hidden="1"/>
    <cellStyle name="Ergebnis 2 10" xfId="40087" hidden="1"/>
    <cellStyle name="Ergebnis 2 10" xfId="40213" hidden="1"/>
    <cellStyle name="Ergebnis 2 10" xfId="40239" hidden="1"/>
    <cellStyle name="Ergebnis 2 10" xfId="40276" hidden="1"/>
    <cellStyle name="Ergebnis 2 10" xfId="40311" hidden="1"/>
    <cellStyle name="Ergebnis 2 10" xfId="40190" hidden="1"/>
    <cellStyle name="Ergebnis 2 10" xfId="40355" hidden="1"/>
    <cellStyle name="Ergebnis 2 10" xfId="40381" hidden="1"/>
    <cellStyle name="Ergebnis 2 10" xfId="40418" hidden="1"/>
    <cellStyle name="Ergebnis 2 10" xfId="40453" hidden="1"/>
    <cellStyle name="Ergebnis 2 10" xfId="40506" hidden="1"/>
    <cellStyle name="Ergebnis 2 10" xfId="40572" hidden="1"/>
    <cellStyle name="Ergebnis 2 10" xfId="40598" hidden="1"/>
    <cellStyle name="Ergebnis 2 10" xfId="40635" hidden="1"/>
    <cellStyle name="Ergebnis 2 10" xfId="40670" hidden="1"/>
    <cellStyle name="Ergebnis 2 10" xfId="40757" hidden="1"/>
    <cellStyle name="Ergebnis 2 10" xfId="40963" hidden="1"/>
    <cellStyle name="Ergebnis 2 10" xfId="40989" hidden="1"/>
    <cellStyle name="Ergebnis 2 10" xfId="41026" hidden="1"/>
    <cellStyle name="Ergebnis 2 10" xfId="41061" hidden="1"/>
    <cellStyle name="Ergebnis 2 10" xfId="41146" hidden="1"/>
    <cellStyle name="Ergebnis 2 10" xfId="41272" hidden="1"/>
    <cellStyle name="Ergebnis 2 10" xfId="41298" hidden="1"/>
    <cellStyle name="Ergebnis 2 10" xfId="41335" hidden="1"/>
    <cellStyle name="Ergebnis 2 10" xfId="41370" hidden="1"/>
    <cellStyle name="Ergebnis 2 10" xfId="41249" hidden="1"/>
    <cellStyle name="Ergebnis 2 10" xfId="41416" hidden="1"/>
    <cellStyle name="Ergebnis 2 10" xfId="41442" hidden="1"/>
    <cellStyle name="Ergebnis 2 10" xfId="41479" hidden="1"/>
    <cellStyle name="Ergebnis 2 10" xfId="41514" hidden="1"/>
    <cellStyle name="Ergebnis 2 10" xfId="40851" hidden="1"/>
    <cellStyle name="Ergebnis 2 10" xfId="41573" hidden="1"/>
    <cellStyle name="Ergebnis 2 10" xfId="41599" hidden="1"/>
    <cellStyle name="Ergebnis 2 10" xfId="41636" hidden="1"/>
    <cellStyle name="Ergebnis 2 10" xfId="41671" hidden="1"/>
    <cellStyle name="Ergebnis 2 10" xfId="41780" hidden="1"/>
    <cellStyle name="Ergebnis 2 10" xfId="41943" hidden="1"/>
    <cellStyle name="Ergebnis 2 10" xfId="41969" hidden="1"/>
    <cellStyle name="Ergebnis 2 10" xfId="42006" hidden="1"/>
    <cellStyle name="Ergebnis 2 10" xfId="42041" hidden="1"/>
    <cellStyle name="Ergebnis 2 10" xfId="41920" hidden="1"/>
    <cellStyle name="Ergebnis 2 10" xfId="42092" hidden="1"/>
    <cellStyle name="Ergebnis 2 10" xfId="42118" hidden="1"/>
    <cellStyle name="Ergebnis 2 10" xfId="42155" hidden="1"/>
    <cellStyle name="Ergebnis 2 10" xfId="42190" hidden="1"/>
    <cellStyle name="Ergebnis 2 10" xfId="41774" hidden="1"/>
    <cellStyle name="Ergebnis 2 10" xfId="42235" hidden="1"/>
    <cellStyle name="Ergebnis 2 10" xfId="42261" hidden="1"/>
    <cellStyle name="Ergebnis 2 10" xfId="42298" hidden="1"/>
    <cellStyle name="Ergebnis 2 10" xfId="42333" hidden="1"/>
    <cellStyle name="Ergebnis 2 10" xfId="42388" hidden="1"/>
    <cellStyle name="Ergebnis 2 10" xfId="42454" hidden="1"/>
    <cellStyle name="Ergebnis 2 10" xfId="42480" hidden="1"/>
    <cellStyle name="Ergebnis 2 10" xfId="42517" hidden="1"/>
    <cellStyle name="Ergebnis 2 10" xfId="42552" hidden="1"/>
    <cellStyle name="Ergebnis 2 10" xfId="42620" hidden="1"/>
    <cellStyle name="Ergebnis 2 10" xfId="42746" hidden="1"/>
    <cellStyle name="Ergebnis 2 10" xfId="42772" hidden="1"/>
    <cellStyle name="Ergebnis 2 10" xfId="42809" hidden="1"/>
    <cellStyle name="Ergebnis 2 10" xfId="42844" hidden="1"/>
    <cellStyle name="Ergebnis 2 10" xfId="42723" hidden="1"/>
    <cellStyle name="Ergebnis 2 10" xfId="42888" hidden="1"/>
    <cellStyle name="Ergebnis 2 10" xfId="42914" hidden="1"/>
    <cellStyle name="Ergebnis 2 10" xfId="42951" hidden="1"/>
    <cellStyle name="Ergebnis 2 10" xfId="42986" hidden="1"/>
    <cellStyle name="Ergebnis 2 10" xfId="40756" hidden="1"/>
    <cellStyle name="Ergebnis 2 10" xfId="43028" hidden="1"/>
    <cellStyle name="Ergebnis 2 10" xfId="43054" hidden="1"/>
    <cellStyle name="Ergebnis 2 10" xfId="43091" hidden="1"/>
    <cellStyle name="Ergebnis 2 10" xfId="43126" hidden="1"/>
    <cellStyle name="Ergebnis 2 10" xfId="43232" hidden="1"/>
    <cellStyle name="Ergebnis 2 10" xfId="43394" hidden="1"/>
    <cellStyle name="Ergebnis 2 10" xfId="43420" hidden="1"/>
    <cellStyle name="Ergebnis 2 10" xfId="43457" hidden="1"/>
    <cellStyle name="Ergebnis 2 10" xfId="43492" hidden="1"/>
    <cellStyle name="Ergebnis 2 10" xfId="43371" hidden="1"/>
    <cellStyle name="Ergebnis 2 10" xfId="43543" hidden="1"/>
    <cellStyle name="Ergebnis 2 10" xfId="43569" hidden="1"/>
    <cellStyle name="Ergebnis 2 10" xfId="43606" hidden="1"/>
    <cellStyle name="Ergebnis 2 10" xfId="43641" hidden="1"/>
    <cellStyle name="Ergebnis 2 10" xfId="43226" hidden="1"/>
    <cellStyle name="Ergebnis 2 10" xfId="43686" hidden="1"/>
    <cellStyle name="Ergebnis 2 10" xfId="43712" hidden="1"/>
    <cellStyle name="Ergebnis 2 10" xfId="43749" hidden="1"/>
    <cellStyle name="Ergebnis 2 10" xfId="43784" hidden="1"/>
    <cellStyle name="Ergebnis 2 10" xfId="43838" hidden="1"/>
    <cellStyle name="Ergebnis 2 10" xfId="43904" hidden="1"/>
    <cellStyle name="Ergebnis 2 10" xfId="43930" hidden="1"/>
    <cellStyle name="Ergebnis 2 10" xfId="43967" hidden="1"/>
    <cellStyle name="Ergebnis 2 10" xfId="44002" hidden="1"/>
    <cellStyle name="Ergebnis 2 10" xfId="44070" hidden="1"/>
    <cellStyle name="Ergebnis 2 10" xfId="44196" hidden="1"/>
    <cellStyle name="Ergebnis 2 10" xfId="44222" hidden="1"/>
    <cellStyle name="Ergebnis 2 10" xfId="44259" hidden="1"/>
    <cellStyle name="Ergebnis 2 10" xfId="44294" hidden="1"/>
    <cellStyle name="Ergebnis 2 10" xfId="44173" hidden="1"/>
    <cellStyle name="Ergebnis 2 10" xfId="44338" hidden="1"/>
    <cellStyle name="Ergebnis 2 10" xfId="44364" hidden="1"/>
    <cellStyle name="Ergebnis 2 10" xfId="44401" hidden="1"/>
    <cellStyle name="Ergebnis 2 10" xfId="44436" hidden="1"/>
    <cellStyle name="Ergebnis 2 10" xfId="40820" hidden="1"/>
    <cellStyle name="Ergebnis 2 10" xfId="44478" hidden="1"/>
    <cellStyle name="Ergebnis 2 10" xfId="44504" hidden="1"/>
    <cellStyle name="Ergebnis 2 10" xfId="44541" hidden="1"/>
    <cellStyle name="Ergebnis 2 10" xfId="44576" hidden="1"/>
    <cellStyle name="Ergebnis 2 10" xfId="44679" hidden="1"/>
    <cellStyle name="Ergebnis 2 10" xfId="44841" hidden="1"/>
    <cellStyle name="Ergebnis 2 10" xfId="44867" hidden="1"/>
    <cellStyle name="Ergebnis 2 10" xfId="44904" hidden="1"/>
    <cellStyle name="Ergebnis 2 10" xfId="44939" hidden="1"/>
    <cellStyle name="Ergebnis 2 10" xfId="44818" hidden="1"/>
    <cellStyle name="Ergebnis 2 10" xfId="44988" hidden="1"/>
    <cellStyle name="Ergebnis 2 10" xfId="45014" hidden="1"/>
    <cellStyle name="Ergebnis 2 10" xfId="45051" hidden="1"/>
    <cellStyle name="Ergebnis 2 10" xfId="45086" hidden="1"/>
    <cellStyle name="Ergebnis 2 10" xfId="44673" hidden="1"/>
    <cellStyle name="Ergebnis 2 10" xfId="45129" hidden="1"/>
    <cellStyle name="Ergebnis 2 10" xfId="45155" hidden="1"/>
    <cellStyle name="Ergebnis 2 10" xfId="45192" hidden="1"/>
    <cellStyle name="Ergebnis 2 10" xfId="45227" hidden="1"/>
    <cellStyle name="Ergebnis 2 10" xfId="45280" hidden="1"/>
    <cellStyle name="Ergebnis 2 10" xfId="45346" hidden="1"/>
    <cellStyle name="Ergebnis 2 10" xfId="45372" hidden="1"/>
    <cellStyle name="Ergebnis 2 10" xfId="45409" hidden="1"/>
    <cellStyle name="Ergebnis 2 10" xfId="45444" hidden="1"/>
    <cellStyle name="Ergebnis 2 10" xfId="45512" hidden="1"/>
    <cellStyle name="Ergebnis 2 10" xfId="45638" hidden="1"/>
    <cellStyle name="Ergebnis 2 10" xfId="45664" hidden="1"/>
    <cellStyle name="Ergebnis 2 10" xfId="45701" hidden="1"/>
    <cellStyle name="Ergebnis 2 10" xfId="45736" hidden="1"/>
    <cellStyle name="Ergebnis 2 10" xfId="45615" hidden="1"/>
    <cellStyle name="Ergebnis 2 10" xfId="45780" hidden="1"/>
    <cellStyle name="Ergebnis 2 10" xfId="45806" hidden="1"/>
    <cellStyle name="Ergebnis 2 10" xfId="45843" hidden="1"/>
    <cellStyle name="Ergebnis 2 10" xfId="45878" hidden="1"/>
    <cellStyle name="Ergebnis 2 10" xfId="45933" hidden="1"/>
    <cellStyle name="Ergebnis 2 10" xfId="46073" hidden="1"/>
    <cellStyle name="Ergebnis 2 10" xfId="46099" hidden="1"/>
    <cellStyle name="Ergebnis 2 10" xfId="46136" hidden="1"/>
    <cellStyle name="Ergebnis 2 10" xfId="46171" hidden="1"/>
    <cellStyle name="Ergebnis 2 10" xfId="46275" hidden="1"/>
    <cellStyle name="Ergebnis 2 10" xfId="46437" hidden="1"/>
    <cellStyle name="Ergebnis 2 10" xfId="46463" hidden="1"/>
    <cellStyle name="Ergebnis 2 10" xfId="46500" hidden="1"/>
    <cellStyle name="Ergebnis 2 10" xfId="46535" hidden="1"/>
    <cellStyle name="Ergebnis 2 10" xfId="46414" hidden="1"/>
    <cellStyle name="Ergebnis 2 10" xfId="46584" hidden="1"/>
    <cellStyle name="Ergebnis 2 10" xfId="46610" hidden="1"/>
    <cellStyle name="Ergebnis 2 10" xfId="46647" hidden="1"/>
    <cellStyle name="Ergebnis 2 10" xfId="46682" hidden="1"/>
    <cellStyle name="Ergebnis 2 10" xfId="46269" hidden="1"/>
    <cellStyle name="Ergebnis 2 10" xfId="46725" hidden="1"/>
    <cellStyle name="Ergebnis 2 10" xfId="46751" hidden="1"/>
    <cellStyle name="Ergebnis 2 10" xfId="46788" hidden="1"/>
    <cellStyle name="Ergebnis 2 10" xfId="46823" hidden="1"/>
    <cellStyle name="Ergebnis 2 10" xfId="46876" hidden="1"/>
    <cellStyle name="Ergebnis 2 10" xfId="46942" hidden="1"/>
    <cellStyle name="Ergebnis 2 10" xfId="46968" hidden="1"/>
    <cellStyle name="Ergebnis 2 10" xfId="47005" hidden="1"/>
    <cellStyle name="Ergebnis 2 10" xfId="47040" hidden="1"/>
    <cellStyle name="Ergebnis 2 10" xfId="47108" hidden="1"/>
    <cellStyle name="Ergebnis 2 10" xfId="47234" hidden="1"/>
    <cellStyle name="Ergebnis 2 10" xfId="47260" hidden="1"/>
    <cellStyle name="Ergebnis 2 10" xfId="47297" hidden="1"/>
    <cellStyle name="Ergebnis 2 10" xfId="47332" hidden="1"/>
    <cellStyle name="Ergebnis 2 10" xfId="47211" hidden="1"/>
    <cellStyle name="Ergebnis 2 10" xfId="47376" hidden="1"/>
    <cellStyle name="Ergebnis 2 10" xfId="47402" hidden="1"/>
    <cellStyle name="Ergebnis 2 10" xfId="47439" hidden="1"/>
    <cellStyle name="Ergebnis 2 10" xfId="47474" hidden="1"/>
    <cellStyle name="Ergebnis 2 10" xfId="45993" hidden="1"/>
    <cellStyle name="Ergebnis 2 10" xfId="47516" hidden="1"/>
    <cellStyle name="Ergebnis 2 10" xfId="47542" hidden="1"/>
    <cellStyle name="Ergebnis 2 10" xfId="47579" hidden="1"/>
    <cellStyle name="Ergebnis 2 10" xfId="47614" hidden="1"/>
    <cellStyle name="Ergebnis 2 10" xfId="47717" hidden="1"/>
    <cellStyle name="Ergebnis 2 10" xfId="47879" hidden="1"/>
    <cellStyle name="Ergebnis 2 10" xfId="47905" hidden="1"/>
    <cellStyle name="Ergebnis 2 10" xfId="47942" hidden="1"/>
    <cellStyle name="Ergebnis 2 10" xfId="47977" hidden="1"/>
    <cellStyle name="Ergebnis 2 10" xfId="47856" hidden="1"/>
    <cellStyle name="Ergebnis 2 10" xfId="48026" hidden="1"/>
    <cellStyle name="Ergebnis 2 10" xfId="48052" hidden="1"/>
    <cellStyle name="Ergebnis 2 10" xfId="48089" hidden="1"/>
    <cellStyle name="Ergebnis 2 10" xfId="48124" hidden="1"/>
    <cellStyle name="Ergebnis 2 10" xfId="47711" hidden="1"/>
    <cellStyle name="Ergebnis 2 10" xfId="48167" hidden="1"/>
    <cellStyle name="Ergebnis 2 10" xfId="48193" hidden="1"/>
    <cellStyle name="Ergebnis 2 10" xfId="48230" hidden="1"/>
    <cellStyle name="Ergebnis 2 10" xfId="48265" hidden="1"/>
    <cellStyle name="Ergebnis 2 10" xfId="48318" hidden="1"/>
    <cellStyle name="Ergebnis 2 10" xfId="48384" hidden="1"/>
    <cellStyle name="Ergebnis 2 10" xfId="48410" hidden="1"/>
    <cellStyle name="Ergebnis 2 10" xfId="48447" hidden="1"/>
    <cellStyle name="Ergebnis 2 10" xfId="48482" hidden="1"/>
    <cellStyle name="Ergebnis 2 10" xfId="48550" hidden="1"/>
    <cellStyle name="Ergebnis 2 10" xfId="48676" hidden="1"/>
    <cellStyle name="Ergebnis 2 10" xfId="48702" hidden="1"/>
    <cellStyle name="Ergebnis 2 10" xfId="48739" hidden="1"/>
    <cellStyle name="Ergebnis 2 10" xfId="48774" hidden="1"/>
    <cellStyle name="Ergebnis 2 10" xfId="48653" hidden="1"/>
    <cellStyle name="Ergebnis 2 10" xfId="48818" hidden="1"/>
    <cellStyle name="Ergebnis 2 10" xfId="48844" hidden="1"/>
    <cellStyle name="Ergebnis 2 10" xfId="48881" hidden="1"/>
    <cellStyle name="Ergebnis 2 10" xfId="48916" hidden="1"/>
    <cellStyle name="Ergebnis 2 10" xfId="48969" hidden="1"/>
    <cellStyle name="Ergebnis 2 10" xfId="49035" hidden="1"/>
    <cellStyle name="Ergebnis 2 10" xfId="49061" hidden="1"/>
    <cellStyle name="Ergebnis 2 10" xfId="49098" hidden="1"/>
    <cellStyle name="Ergebnis 2 10" xfId="49133" hidden="1"/>
    <cellStyle name="Ergebnis 2 10" xfId="49236" hidden="1"/>
    <cellStyle name="Ergebnis 2 10" xfId="49398" hidden="1"/>
    <cellStyle name="Ergebnis 2 10" xfId="49424" hidden="1"/>
    <cellStyle name="Ergebnis 2 10" xfId="49461" hidden="1"/>
    <cellStyle name="Ergebnis 2 10" xfId="49496" hidden="1"/>
    <cellStyle name="Ergebnis 2 10" xfId="49375" hidden="1"/>
    <cellStyle name="Ergebnis 2 10" xfId="49545" hidden="1"/>
    <cellStyle name="Ergebnis 2 10" xfId="49571" hidden="1"/>
    <cellStyle name="Ergebnis 2 10" xfId="49608" hidden="1"/>
    <cellStyle name="Ergebnis 2 10" xfId="49643" hidden="1"/>
    <cellStyle name="Ergebnis 2 10" xfId="49230" hidden="1"/>
    <cellStyle name="Ergebnis 2 10" xfId="49686" hidden="1"/>
    <cellStyle name="Ergebnis 2 10" xfId="49712" hidden="1"/>
    <cellStyle name="Ergebnis 2 10" xfId="49749" hidden="1"/>
    <cellStyle name="Ergebnis 2 10" xfId="49784" hidden="1"/>
    <cellStyle name="Ergebnis 2 10" xfId="49837" hidden="1"/>
    <cellStyle name="Ergebnis 2 10" xfId="49903" hidden="1"/>
    <cellStyle name="Ergebnis 2 10" xfId="49929" hidden="1"/>
    <cellStyle name="Ergebnis 2 10" xfId="49966" hidden="1"/>
    <cellStyle name="Ergebnis 2 10" xfId="50001" hidden="1"/>
    <cellStyle name="Ergebnis 2 10" xfId="50069" hidden="1"/>
    <cellStyle name="Ergebnis 2 10" xfId="50195" hidden="1"/>
    <cellStyle name="Ergebnis 2 10" xfId="50221" hidden="1"/>
    <cellStyle name="Ergebnis 2 10" xfId="50258" hidden="1"/>
    <cellStyle name="Ergebnis 2 10" xfId="50293" hidden="1"/>
    <cellStyle name="Ergebnis 2 10" xfId="50172" hidden="1"/>
    <cellStyle name="Ergebnis 2 10" xfId="50337" hidden="1"/>
    <cellStyle name="Ergebnis 2 10" xfId="50363" hidden="1"/>
    <cellStyle name="Ergebnis 2 10" xfId="50400" hidden="1"/>
    <cellStyle name="Ergebnis 2 10" xfId="50435" hidden="1"/>
    <cellStyle name="Ergebnis 2 10" xfId="50488" hidden="1"/>
    <cellStyle name="Ergebnis 2 10" xfId="50554" hidden="1"/>
    <cellStyle name="Ergebnis 2 10" xfId="50580" hidden="1"/>
    <cellStyle name="Ergebnis 2 10" xfId="50617" hidden="1"/>
    <cellStyle name="Ergebnis 2 10" xfId="50652" hidden="1"/>
    <cellStyle name="Ergebnis 2 10" xfId="50739" hidden="1"/>
    <cellStyle name="Ergebnis 2 10" xfId="50945" hidden="1"/>
    <cellStyle name="Ergebnis 2 10" xfId="50971" hidden="1"/>
    <cellStyle name="Ergebnis 2 10" xfId="51008" hidden="1"/>
    <cellStyle name="Ergebnis 2 10" xfId="51043" hidden="1"/>
    <cellStyle name="Ergebnis 2 10" xfId="51128" hidden="1"/>
    <cellStyle name="Ergebnis 2 10" xfId="51254" hidden="1"/>
    <cellStyle name="Ergebnis 2 10" xfId="51280" hidden="1"/>
    <cellStyle name="Ergebnis 2 10" xfId="51317" hidden="1"/>
    <cellStyle name="Ergebnis 2 10" xfId="51352" hidden="1"/>
    <cellStyle name="Ergebnis 2 10" xfId="51231" hidden="1"/>
    <cellStyle name="Ergebnis 2 10" xfId="51398" hidden="1"/>
    <cellStyle name="Ergebnis 2 10" xfId="51424" hidden="1"/>
    <cellStyle name="Ergebnis 2 10" xfId="51461" hidden="1"/>
    <cellStyle name="Ergebnis 2 10" xfId="51496" hidden="1"/>
    <cellStyle name="Ergebnis 2 10" xfId="50833" hidden="1"/>
    <cellStyle name="Ergebnis 2 10" xfId="51555" hidden="1"/>
    <cellStyle name="Ergebnis 2 10" xfId="51581" hidden="1"/>
    <cellStyle name="Ergebnis 2 10" xfId="51618" hidden="1"/>
    <cellStyle name="Ergebnis 2 10" xfId="51653" hidden="1"/>
    <cellStyle name="Ergebnis 2 10" xfId="51762" hidden="1"/>
    <cellStyle name="Ergebnis 2 10" xfId="51925" hidden="1"/>
    <cellStyle name="Ergebnis 2 10" xfId="51951" hidden="1"/>
    <cellStyle name="Ergebnis 2 10" xfId="51988" hidden="1"/>
    <cellStyle name="Ergebnis 2 10" xfId="52023" hidden="1"/>
    <cellStyle name="Ergebnis 2 10" xfId="51902" hidden="1"/>
    <cellStyle name="Ergebnis 2 10" xfId="52074" hidden="1"/>
    <cellStyle name="Ergebnis 2 10" xfId="52100" hidden="1"/>
    <cellStyle name="Ergebnis 2 10" xfId="52137" hidden="1"/>
    <cellStyle name="Ergebnis 2 10" xfId="52172" hidden="1"/>
    <cellStyle name="Ergebnis 2 10" xfId="51756" hidden="1"/>
    <cellStyle name="Ergebnis 2 10" xfId="52217" hidden="1"/>
    <cellStyle name="Ergebnis 2 10" xfId="52243" hidden="1"/>
    <cellStyle name="Ergebnis 2 10" xfId="52280" hidden="1"/>
    <cellStyle name="Ergebnis 2 10" xfId="52315" hidden="1"/>
    <cellStyle name="Ergebnis 2 10" xfId="52370" hidden="1"/>
    <cellStyle name="Ergebnis 2 10" xfId="52436" hidden="1"/>
    <cellStyle name="Ergebnis 2 10" xfId="52462" hidden="1"/>
    <cellStyle name="Ergebnis 2 10" xfId="52499" hidden="1"/>
    <cellStyle name="Ergebnis 2 10" xfId="52534" hidden="1"/>
    <cellStyle name="Ergebnis 2 10" xfId="52602" hidden="1"/>
    <cellStyle name="Ergebnis 2 10" xfId="52728" hidden="1"/>
    <cellStyle name="Ergebnis 2 10" xfId="52754" hidden="1"/>
    <cellStyle name="Ergebnis 2 10" xfId="52791" hidden="1"/>
    <cellStyle name="Ergebnis 2 10" xfId="52826" hidden="1"/>
    <cellStyle name="Ergebnis 2 10" xfId="52705" hidden="1"/>
    <cellStyle name="Ergebnis 2 10" xfId="52870" hidden="1"/>
    <cellStyle name="Ergebnis 2 10" xfId="52896" hidden="1"/>
    <cellStyle name="Ergebnis 2 10" xfId="52933" hidden="1"/>
    <cellStyle name="Ergebnis 2 10" xfId="52968" hidden="1"/>
    <cellStyle name="Ergebnis 2 10" xfId="50738" hidden="1"/>
    <cellStyle name="Ergebnis 2 10" xfId="53010" hidden="1"/>
    <cellStyle name="Ergebnis 2 10" xfId="53036" hidden="1"/>
    <cellStyle name="Ergebnis 2 10" xfId="53073" hidden="1"/>
    <cellStyle name="Ergebnis 2 10" xfId="53108" hidden="1"/>
    <cellStyle name="Ergebnis 2 10" xfId="53214" hidden="1"/>
    <cellStyle name="Ergebnis 2 10" xfId="53376" hidden="1"/>
    <cellStyle name="Ergebnis 2 10" xfId="53402" hidden="1"/>
    <cellStyle name="Ergebnis 2 10" xfId="53439" hidden="1"/>
    <cellStyle name="Ergebnis 2 10" xfId="53474" hidden="1"/>
    <cellStyle name="Ergebnis 2 10" xfId="53353" hidden="1"/>
    <cellStyle name="Ergebnis 2 10" xfId="53525" hidden="1"/>
    <cellStyle name="Ergebnis 2 10" xfId="53551" hidden="1"/>
    <cellStyle name="Ergebnis 2 10" xfId="53588" hidden="1"/>
    <cellStyle name="Ergebnis 2 10" xfId="53623" hidden="1"/>
    <cellStyle name="Ergebnis 2 10" xfId="53208" hidden="1"/>
    <cellStyle name="Ergebnis 2 10" xfId="53668" hidden="1"/>
    <cellStyle name="Ergebnis 2 10" xfId="53694" hidden="1"/>
    <cellStyle name="Ergebnis 2 10" xfId="53731" hidden="1"/>
    <cellStyle name="Ergebnis 2 10" xfId="53766" hidden="1"/>
    <cellStyle name="Ergebnis 2 10" xfId="53820" hidden="1"/>
    <cellStyle name="Ergebnis 2 10" xfId="53886" hidden="1"/>
    <cellStyle name="Ergebnis 2 10" xfId="53912" hidden="1"/>
    <cellStyle name="Ergebnis 2 10" xfId="53949" hidden="1"/>
    <cellStyle name="Ergebnis 2 10" xfId="53984" hidden="1"/>
    <cellStyle name="Ergebnis 2 10" xfId="54052" hidden="1"/>
    <cellStyle name="Ergebnis 2 10" xfId="54178" hidden="1"/>
    <cellStyle name="Ergebnis 2 10" xfId="54204" hidden="1"/>
    <cellStyle name="Ergebnis 2 10" xfId="54241" hidden="1"/>
    <cellStyle name="Ergebnis 2 10" xfId="54276" hidden="1"/>
    <cellStyle name="Ergebnis 2 10" xfId="54155" hidden="1"/>
    <cellStyle name="Ergebnis 2 10" xfId="54320" hidden="1"/>
    <cellStyle name="Ergebnis 2 10" xfId="54346" hidden="1"/>
    <cellStyle name="Ergebnis 2 10" xfId="54383" hidden="1"/>
    <cellStyle name="Ergebnis 2 10" xfId="54418" hidden="1"/>
    <cellStyle name="Ergebnis 2 10" xfId="50802" hidden="1"/>
    <cellStyle name="Ergebnis 2 10" xfId="54460" hidden="1"/>
    <cellStyle name="Ergebnis 2 10" xfId="54486" hidden="1"/>
    <cellStyle name="Ergebnis 2 10" xfId="54523" hidden="1"/>
    <cellStyle name="Ergebnis 2 10" xfId="54558" hidden="1"/>
    <cellStyle name="Ergebnis 2 10" xfId="54661" hidden="1"/>
    <cellStyle name="Ergebnis 2 10" xfId="54823" hidden="1"/>
    <cellStyle name="Ergebnis 2 10" xfId="54849" hidden="1"/>
    <cellStyle name="Ergebnis 2 10" xfId="54886" hidden="1"/>
    <cellStyle name="Ergebnis 2 10" xfId="54921" hidden="1"/>
    <cellStyle name="Ergebnis 2 10" xfId="54800" hidden="1"/>
    <cellStyle name="Ergebnis 2 10" xfId="54970" hidden="1"/>
    <cellStyle name="Ergebnis 2 10" xfId="54996" hidden="1"/>
    <cellStyle name="Ergebnis 2 10" xfId="55033" hidden="1"/>
    <cellStyle name="Ergebnis 2 10" xfId="55068" hidden="1"/>
    <cellStyle name="Ergebnis 2 10" xfId="54655" hidden="1"/>
    <cellStyle name="Ergebnis 2 10" xfId="55111" hidden="1"/>
    <cellStyle name="Ergebnis 2 10" xfId="55137" hidden="1"/>
    <cellStyle name="Ergebnis 2 10" xfId="55174" hidden="1"/>
    <cellStyle name="Ergebnis 2 10" xfId="55209" hidden="1"/>
    <cellStyle name="Ergebnis 2 10" xfId="55262" hidden="1"/>
    <cellStyle name="Ergebnis 2 10" xfId="55328" hidden="1"/>
    <cellStyle name="Ergebnis 2 10" xfId="55354" hidden="1"/>
    <cellStyle name="Ergebnis 2 10" xfId="55391" hidden="1"/>
    <cellStyle name="Ergebnis 2 10" xfId="55426" hidden="1"/>
    <cellStyle name="Ergebnis 2 10" xfId="55494" hidden="1"/>
    <cellStyle name="Ergebnis 2 10" xfId="55620" hidden="1"/>
    <cellStyle name="Ergebnis 2 10" xfId="55646" hidden="1"/>
    <cellStyle name="Ergebnis 2 10" xfId="55683" hidden="1"/>
    <cellStyle name="Ergebnis 2 10" xfId="55718" hidden="1"/>
    <cellStyle name="Ergebnis 2 10" xfId="55597" hidden="1"/>
    <cellStyle name="Ergebnis 2 10" xfId="55762" hidden="1"/>
    <cellStyle name="Ergebnis 2 10" xfId="55788" hidden="1"/>
    <cellStyle name="Ergebnis 2 10" xfId="55825" hidden="1"/>
    <cellStyle name="Ergebnis 2 10" xfId="55860" hidden="1"/>
    <cellStyle name="Ergebnis 2 10" xfId="55915" hidden="1"/>
    <cellStyle name="Ergebnis 2 10" xfId="56055" hidden="1"/>
    <cellStyle name="Ergebnis 2 10" xfId="56081" hidden="1"/>
    <cellStyle name="Ergebnis 2 10" xfId="56118" hidden="1"/>
    <cellStyle name="Ergebnis 2 10" xfId="56153" hidden="1"/>
    <cellStyle name="Ergebnis 2 10" xfId="56257" hidden="1"/>
    <cellStyle name="Ergebnis 2 10" xfId="56419" hidden="1"/>
    <cellStyle name="Ergebnis 2 10" xfId="56445" hidden="1"/>
    <cellStyle name="Ergebnis 2 10" xfId="56482" hidden="1"/>
    <cellStyle name="Ergebnis 2 10" xfId="56517" hidden="1"/>
    <cellStyle name="Ergebnis 2 10" xfId="56396" hidden="1"/>
    <cellStyle name="Ergebnis 2 10" xfId="56566" hidden="1"/>
    <cellStyle name="Ergebnis 2 10" xfId="56592" hidden="1"/>
    <cellStyle name="Ergebnis 2 10" xfId="56629" hidden="1"/>
    <cellStyle name="Ergebnis 2 10" xfId="56664" hidden="1"/>
    <cellStyle name="Ergebnis 2 10" xfId="56251" hidden="1"/>
    <cellStyle name="Ergebnis 2 10" xfId="56707" hidden="1"/>
    <cellStyle name="Ergebnis 2 10" xfId="56733" hidden="1"/>
    <cellStyle name="Ergebnis 2 10" xfId="56770" hidden="1"/>
    <cellStyle name="Ergebnis 2 10" xfId="56805" hidden="1"/>
    <cellStyle name="Ergebnis 2 10" xfId="56858" hidden="1"/>
    <cellStyle name="Ergebnis 2 10" xfId="56924" hidden="1"/>
    <cellStyle name="Ergebnis 2 10" xfId="56950" hidden="1"/>
    <cellStyle name="Ergebnis 2 10" xfId="56987" hidden="1"/>
    <cellStyle name="Ergebnis 2 10" xfId="57022" hidden="1"/>
    <cellStyle name="Ergebnis 2 10" xfId="57090" hidden="1"/>
    <cellStyle name="Ergebnis 2 10" xfId="57216" hidden="1"/>
    <cellStyle name="Ergebnis 2 10" xfId="57242" hidden="1"/>
    <cellStyle name="Ergebnis 2 10" xfId="57279" hidden="1"/>
    <cellStyle name="Ergebnis 2 10" xfId="57314" hidden="1"/>
    <cellStyle name="Ergebnis 2 10" xfId="57193" hidden="1"/>
    <cellStyle name="Ergebnis 2 10" xfId="57358" hidden="1"/>
    <cellStyle name="Ergebnis 2 10" xfId="57384" hidden="1"/>
    <cellStyle name="Ergebnis 2 10" xfId="57421" hidden="1"/>
    <cellStyle name="Ergebnis 2 10" xfId="57456" hidden="1"/>
    <cellStyle name="Ergebnis 2 10" xfId="55975" hidden="1"/>
    <cellStyle name="Ergebnis 2 10" xfId="57498" hidden="1"/>
    <cellStyle name="Ergebnis 2 10" xfId="57524" hidden="1"/>
    <cellStyle name="Ergebnis 2 10" xfId="57561" hidden="1"/>
    <cellStyle name="Ergebnis 2 10" xfId="57596" hidden="1"/>
    <cellStyle name="Ergebnis 2 10" xfId="57699" hidden="1"/>
    <cellStyle name="Ergebnis 2 10" xfId="57861" hidden="1"/>
    <cellStyle name="Ergebnis 2 10" xfId="57887" hidden="1"/>
    <cellStyle name="Ergebnis 2 10" xfId="57924" hidden="1"/>
    <cellStyle name="Ergebnis 2 10" xfId="57959" hidden="1"/>
    <cellStyle name="Ergebnis 2 10" xfId="57838" hidden="1"/>
    <cellStyle name="Ergebnis 2 10" xfId="58008" hidden="1"/>
    <cellStyle name="Ergebnis 2 10" xfId="58034" hidden="1"/>
    <cellStyle name="Ergebnis 2 10" xfId="58071" hidden="1"/>
    <cellStyle name="Ergebnis 2 10" xfId="58106" hidden="1"/>
    <cellStyle name="Ergebnis 2 10" xfId="57693" hidden="1"/>
    <cellStyle name="Ergebnis 2 10" xfId="58149" hidden="1"/>
    <cellStyle name="Ergebnis 2 10" xfId="58175" hidden="1"/>
    <cellStyle name="Ergebnis 2 10" xfId="58212" hidden="1"/>
    <cellStyle name="Ergebnis 2 10" xfId="58247" hidden="1"/>
    <cellStyle name="Ergebnis 2 10" xfId="58300" hidden="1"/>
    <cellStyle name="Ergebnis 2 10" xfId="58366" hidden="1"/>
    <cellStyle name="Ergebnis 2 10" xfId="58392" hidden="1"/>
    <cellStyle name="Ergebnis 2 10" xfId="58429" hidden="1"/>
    <cellStyle name="Ergebnis 2 10" xfId="58464" hidden="1"/>
    <cellStyle name="Ergebnis 2 10" xfId="58532" hidden="1"/>
    <cellStyle name="Ergebnis 2 10" xfId="58658" hidden="1"/>
    <cellStyle name="Ergebnis 2 10" xfId="58684" hidden="1"/>
    <cellStyle name="Ergebnis 2 10" xfId="58721" hidden="1"/>
    <cellStyle name="Ergebnis 2 10" xfId="58756" hidden="1"/>
    <cellStyle name="Ergebnis 2 10" xfId="58635" hidden="1"/>
    <cellStyle name="Ergebnis 2 10" xfId="58800" hidden="1"/>
    <cellStyle name="Ergebnis 2 10" xfId="58826" hidden="1"/>
    <cellStyle name="Ergebnis 2 10" xfId="58863" hidden="1"/>
    <cellStyle name="Ergebnis 2 10" xfId="58898" hidden="1"/>
    <cellStyle name="Ergebnis 2 10" xfId="702"/>
    <cellStyle name="Ergebnis 2 11" xfId="198" hidden="1"/>
    <cellStyle name="Ergebnis 2 11" xfId="547" hidden="1"/>
    <cellStyle name="Ergebnis 2 11" xfId="571" hidden="1"/>
    <cellStyle name="Ergebnis 2 11" xfId="610" hidden="1"/>
    <cellStyle name="Ergebnis 2 11" xfId="645" hidden="1"/>
    <cellStyle name="Ergebnis 2 11" xfId="793" hidden="1"/>
    <cellStyle name="Ergebnis 2 11" xfId="955" hidden="1"/>
    <cellStyle name="Ergebnis 2 11" xfId="979" hidden="1"/>
    <cellStyle name="Ergebnis 2 11" xfId="1018" hidden="1"/>
    <cellStyle name="Ergebnis 2 11" xfId="1053" hidden="1"/>
    <cellStyle name="Ergebnis 2 11" xfId="862" hidden="1"/>
    <cellStyle name="Ergebnis 2 11" xfId="1102" hidden="1"/>
    <cellStyle name="Ergebnis 2 11" xfId="1126" hidden="1"/>
    <cellStyle name="Ergebnis 2 11" xfId="1165" hidden="1"/>
    <cellStyle name="Ergebnis 2 11" xfId="1200" hidden="1"/>
    <cellStyle name="Ergebnis 2 11" xfId="733" hidden="1"/>
    <cellStyle name="Ergebnis 2 11" xfId="1243" hidden="1"/>
    <cellStyle name="Ergebnis 2 11" xfId="1267" hidden="1"/>
    <cellStyle name="Ergebnis 2 11" xfId="1306" hidden="1"/>
    <cellStyle name="Ergebnis 2 11" xfId="1341" hidden="1"/>
    <cellStyle name="Ergebnis 2 11" xfId="1394" hidden="1"/>
    <cellStyle name="Ergebnis 2 11" xfId="1460" hidden="1"/>
    <cellStyle name="Ergebnis 2 11" xfId="1484" hidden="1"/>
    <cellStyle name="Ergebnis 2 11" xfId="1523" hidden="1"/>
    <cellStyle name="Ergebnis 2 11" xfId="1558" hidden="1"/>
    <cellStyle name="Ergebnis 2 11" xfId="1626" hidden="1"/>
    <cellStyle name="Ergebnis 2 11" xfId="1752" hidden="1"/>
    <cellStyle name="Ergebnis 2 11" xfId="1776" hidden="1"/>
    <cellStyle name="Ergebnis 2 11" xfId="1815" hidden="1"/>
    <cellStyle name="Ergebnis 2 11" xfId="1850" hidden="1"/>
    <cellStyle name="Ergebnis 2 11" xfId="1682" hidden="1"/>
    <cellStyle name="Ergebnis 2 11" xfId="1894" hidden="1"/>
    <cellStyle name="Ergebnis 2 11" xfId="1918" hidden="1"/>
    <cellStyle name="Ergebnis 2 11" xfId="1957" hidden="1"/>
    <cellStyle name="Ergebnis 2 11" xfId="1992" hidden="1"/>
    <cellStyle name="Ergebnis 2 11" xfId="2121" hidden="1"/>
    <cellStyle name="Ergebnis 2 11" xfId="2425" hidden="1"/>
    <cellStyle name="Ergebnis 2 11" xfId="2449" hidden="1"/>
    <cellStyle name="Ergebnis 2 11" xfId="2488" hidden="1"/>
    <cellStyle name="Ergebnis 2 11" xfId="2523" hidden="1"/>
    <cellStyle name="Ergebnis 2 11" xfId="2663" hidden="1"/>
    <cellStyle name="Ergebnis 2 11" xfId="2825" hidden="1"/>
    <cellStyle name="Ergebnis 2 11" xfId="2849" hidden="1"/>
    <cellStyle name="Ergebnis 2 11" xfId="2888" hidden="1"/>
    <cellStyle name="Ergebnis 2 11" xfId="2923" hidden="1"/>
    <cellStyle name="Ergebnis 2 11" xfId="2732" hidden="1"/>
    <cellStyle name="Ergebnis 2 11" xfId="2972" hidden="1"/>
    <cellStyle name="Ergebnis 2 11" xfId="2996" hidden="1"/>
    <cellStyle name="Ergebnis 2 11" xfId="3035" hidden="1"/>
    <cellStyle name="Ergebnis 2 11" xfId="3070" hidden="1"/>
    <cellStyle name="Ergebnis 2 11" xfId="2603" hidden="1"/>
    <cellStyle name="Ergebnis 2 11" xfId="3113" hidden="1"/>
    <cellStyle name="Ergebnis 2 11" xfId="3137" hidden="1"/>
    <cellStyle name="Ergebnis 2 11" xfId="3176" hidden="1"/>
    <cellStyle name="Ergebnis 2 11" xfId="3211" hidden="1"/>
    <cellStyle name="Ergebnis 2 11" xfId="3264" hidden="1"/>
    <cellStyle name="Ergebnis 2 11" xfId="3330" hidden="1"/>
    <cellStyle name="Ergebnis 2 11" xfId="3354" hidden="1"/>
    <cellStyle name="Ergebnis 2 11" xfId="3393" hidden="1"/>
    <cellStyle name="Ergebnis 2 11" xfId="3428" hidden="1"/>
    <cellStyle name="Ergebnis 2 11" xfId="3496" hidden="1"/>
    <cellStyle name="Ergebnis 2 11" xfId="3622" hidden="1"/>
    <cellStyle name="Ergebnis 2 11" xfId="3646" hidden="1"/>
    <cellStyle name="Ergebnis 2 11" xfId="3685" hidden="1"/>
    <cellStyle name="Ergebnis 2 11" xfId="3720" hidden="1"/>
    <cellStyle name="Ergebnis 2 11" xfId="3552" hidden="1"/>
    <cellStyle name="Ergebnis 2 11" xfId="3764" hidden="1"/>
    <cellStyle name="Ergebnis 2 11" xfId="3788" hidden="1"/>
    <cellStyle name="Ergebnis 2 11" xfId="3827" hidden="1"/>
    <cellStyle name="Ergebnis 2 11" xfId="3862" hidden="1"/>
    <cellStyle name="Ergebnis 2 11" xfId="2206" hidden="1"/>
    <cellStyle name="Ergebnis 2 11" xfId="3931" hidden="1"/>
    <cellStyle name="Ergebnis 2 11" xfId="3955" hidden="1"/>
    <cellStyle name="Ergebnis 2 11" xfId="3994" hidden="1"/>
    <cellStyle name="Ergebnis 2 11" xfId="4029" hidden="1"/>
    <cellStyle name="Ergebnis 2 11" xfId="4169" hidden="1"/>
    <cellStyle name="Ergebnis 2 11" xfId="4331" hidden="1"/>
    <cellStyle name="Ergebnis 2 11" xfId="4355" hidden="1"/>
    <cellStyle name="Ergebnis 2 11" xfId="4394" hidden="1"/>
    <cellStyle name="Ergebnis 2 11" xfId="4429" hidden="1"/>
    <cellStyle name="Ergebnis 2 11" xfId="4238" hidden="1"/>
    <cellStyle name="Ergebnis 2 11" xfId="4478" hidden="1"/>
    <cellStyle name="Ergebnis 2 11" xfId="4502" hidden="1"/>
    <cellStyle name="Ergebnis 2 11" xfId="4541" hidden="1"/>
    <cellStyle name="Ergebnis 2 11" xfId="4576" hidden="1"/>
    <cellStyle name="Ergebnis 2 11" xfId="4109" hidden="1"/>
    <cellStyle name="Ergebnis 2 11" xfId="4619" hidden="1"/>
    <cellStyle name="Ergebnis 2 11" xfId="4643" hidden="1"/>
    <cellStyle name="Ergebnis 2 11" xfId="4682" hidden="1"/>
    <cellStyle name="Ergebnis 2 11" xfId="4717" hidden="1"/>
    <cellStyle name="Ergebnis 2 11" xfId="4770" hidden="1"/>
    <cellStyle name="Ergebnis 2 11" xfId="4836" hidden="1"/>
    <cellStyle name="Ergebnis 2 11" xfId="4860" hidden="1"/>
    <cellStyle name="Ergebnis 2 11" xfId="4899" hidden="1"/>
    <cellStyle name="Ergebnis 2 11" xfId="4934" hidden="1"/>
    <cellStyle name="Ergebnis 2 11" xfId="5002" hidden="1"/>
    <cellStyle name="Ergebnis 2 11" xfId="5128" hidden="1"/>
    <cellStyle name="Ergebnis 2 11" xfId="5152" hidden="1"/>
    <cellStyle name="Ergebnis 2 11" xfId="5191" hidden="1"/>
    <cellStyle name="Ergebnis 2 11" xfId="5226" hidden="1"/>
    <cellStyle name="Ergebnis 2 11" xfId="5058" hidden="1"/>
    <cellStyle name="Ergebnis 2 11" xfId="5270" hidden="1"/>
    <cellStyle name="Ergebnis 2 11" xfId="5294" hidden="1"/>
    <cellStyle name="Ergebnis 2 11" xfId="5333" hidden="1"/>
    <cellStyle name="Ergebnis 2 11" xfId="5368" hidden="1"/>
    <cellStyle name="Ergebnis 2 11" xfId="2116" hidden="1"/>
    <cellStyle name="Ergebnis 2 11" xfId="5436" hidden="1"/>
    <cellStyle name="Ergebnis 2 11" xfId="5460" hidden="1"/>
    <cellStyle name="Ergebnis 2 11" xfId="5499" hidden="1"/>
    <cellStyle name="Ergebnis 2 11" xfId="5534" hidden="1"/>
    <cellStyle name="Ergebnis 2 11" xfId="5673" hidden="1"/>
    <cellStyle name="Ergebnis 2 11" xfId="5835" hidden="1"/>
    <cellStyle name="Ergebnis 2 11" xfId="5859" hidden="1"/>
    <cellStyle name="Ergebnis 2 11" xfId="5898" hidden="1"/>
    <cellStyle name="Ergebnis 2 11" xfId="5933" hidden="1"/>
    <cellStyle name="Ergebnis 2 11" xfId="5742" hidden="1"/>
    <cellStyle name="Ergebnis 2 11" xfId="5982" hidden="1"/>
    <cellStyle name="Ergebnis 2 11" xfId="6006" hidden="1"/>
    <cellStyle name="Ergebnis 2 11" xfId="6045" hidden="1"/>
    <cellStyle name="Ergebnis 2 11" xfId="6080" hidden="1"/>
    <cellStyle name="Ergebnis 2 11" xfId="5613" hidden="1"/>
    <cellStyle name="Ergebnis 2 11" xfId="6123" hidden="1"/>
    <cellStyle name="Ergebnis 2 11" xfId="6147" hidden="1"/>
    <cellStyle name="Ergebnis 2 11" xfId="6186" hidden="1"/>
    <cellStyle name="Ergebnis 2 11" xfId="6221" hidden="1"/>
    <cellStyle name="Ergebnis 2 11" xfId="6274" hidden="1"/>
    <cellStyle name="Ergebnis 2 11" xfId="6340" hidden="1"/>
    <cellStyle name="Ergebnis 2 11" xfId="6364" hidden="1"/>
    <cellStyle name="Ergebnis 2 11" xfId="6403" hidden="1"/>
    <cellStyle name="Ergebnis 2 11" xfId="6438" hidden="1"/>
    <cellStyle name="Ergebnis 2 11" xfId="6506" hidden="1"/>
    <cellStyle name="Ergebnis 2 11" xfId="6632" hidden="1"/>
    <cellStyle name="Ergebnis 2 11" xfId="6656" hidden="1"/>
    <cellStyle name="Ergebnis 2 11" xfId="6695" hidden="1"/>
    <cellStyle name="Ergebnis 2 11" xfId="6730" hidden="1"/>
    <cellStyle name="Ergebnis 2 11" xfId="6562" hidden="1"/>
    <cellStyle name="Ergebnis 2 11" xfId="6774" hidden="1"/>
    <cellStyle name="Ergebnis 2 11" xfId="6798" hidden="1"/>
    <cellStyle name="Ergebnis 2 11" xfId="6837" hidden="1"/>
    <cellStyle name="Ergebnis 2 11" xfId="6872" hidden="1"/>
    <cellStyle name="Ergebnis 2 11" xfId="2211" hidden="1"/>
    <cellStyle name="Ergebnis 2 11" xfId="6938" hidden="1"/>
    <cellStyle name="Ergebnis 2 11" xfId="6962" hidden="1"/>
    <cellStyle name="Ergebnis 2 11" xfId="7001" hidden="1"/>
    <cellStyle name="Ergebnis 2 11" xfId="7036" hidden="1"/>
    <cellStyle name="Ergebnis 2 11" xfId="7171" hidden="1"/>
    <cellStyle name="Ergebnis 2 11" xfId="7333" hidden="1"/>
    <cellStyle name="Ergebnis 2 11" xfId="7357" hidden="1"/>
    <cellStyle name="Ergebnis 2 11" xfId="7396" hidden="1"/>
    <cellStyle name="Ergebnis 2 11" xfId="7431" hidden="1"/>
    <cellStyle name="Ergebnis 2 11" xfId="7240" hidden="1"/>
    <cellStyle name="Ergebnis 2 11" xfId="7480" hidden="1"/>
    <cellStyle name="Ergebnis 2 11" xfId="7504" hidden="1"/>
    <cellStyle name="Ergebnis 2 11" xfId="7543" hidden="1"/>
    <cellStyle name="Ergebnis 2 11" xfId="7578" hidden="1"/>
    <cellStyle name="Ergebnis 2 11" xfId="7111" hidden="1"/>
    <cellStyle name="Ergebnis 2 11" xfId="7621" hidden="1"/>
    <cellStyle name="Ergebnis 2 11" xfId="7645" hidden="1"/>
    <cellStyle name="Ergebnis 2 11" xfId="7684" hidden="1"/>
    <cellStyle name="Ergebnis 2 11" xfId="7719" hidden="1"/>
    <cellStyle name="Ergebnis 2 11" xfId="7772" hidden="1"/>
    <cellStyle name="Ergebnis 2 11" xfId="7838" hidden="1"/>
    <cellStyle name="Ergebnis 2 11" xfId="7862" hidden="1"/>
    <cellStyle name="Ergebnis 2 11" xfId="7901" hidden="1"/>
    <cellStyle name="Ergebnis 2 11" xfId="7936" hidden="1"/>
    <cellStyle name="Ergebnis 2 11" xfId="8004" hidden="1"/>
    <cellStyle name="Ergebnis 2 11" xfId="8130" hidden="1"/>
    <cellStyle name="Ergebnis 2 11" xfId="8154" hidden="1"/>
    <cellStyle name="Ergebnis 2 11" xfId="8193" hidden="1"/>
    <cellStyle name="Ergebnis 2 11" xfId="8228" hidden="1"/>
    <cellStyle name="Ergebnis 2 11" xfId="8060" hidden="1"/>
    <cellStyle name="Ergebnis 2 11" xfId="8272" hidden="1"/>
    <cellStyle name="Ergebnis 2 11" xfId="8296" hidden="1"/>
    <cellStyle name="Ergebnis 2 11" xfId="8335" hidden="1"/>
    <cellStyle name="Ergebnis 2 11" xfId="8370" hidden="1"/>
    <cellStyle name="Ergebnis 2 11" xfId="2111" hidden="1"/>
    <cellStyle name="Ergebnis 2 11" xfId="8433" hidden="1"/>
    <cellStyle name="Ergebnis 2 11" xfId="8457" hidden="1"/>
    <cellStyle name="Ergebnis 2 11" xfId="8496" hidden="1"/>
    <cellStyle name="Ergebnis 2 11" xfId="8531" hidden="1"/>
    <cellStyle name="Ergebnis 2 11" xfId="8664" hidden="1"/>
    <cellStyle name="Ergebnis 2 11" xfId="8826" hidden="1"/>
    <cellStyle name="Ergebnis 2 11" xfId="8850" hidden="1"/>
    <cellStyle name="Ergebnis 2 11" xfId="8889" hidden="1"/>
    <cellStyle name="Ergebnis 2 11" xfId="8924" hidden="1"/>
    <cellStyle name="Ergebnis 2 11" xfId="8733" hidden="1"/>
    <cellStyle name="Ergebnis 2 11" xfId="8973" hidden="1"/>
    <cellStyle name="Ergebnis 2 11" xfId="8997" hidden="1"/>
    <cellStyle name="Ergebnis 2 11" xfId="9036" hidden="1"/>
    <cellStyle name="Ergebnis 2 11" xfId="9071" hidden="1"/>
    <cellStyle name="Ergebnis 2 11" xfId="8604" hidden="1"/>
    <cellStyle name="Ergebnis 2 11" xfId="9114" hidden="1"/>
    <cellStyle name="Ergebnis 2 11" xfId="9138" hidden="1"/>
    <cellStyle name="Ergebnis 2 11" xfId="9177" hidden="1"/>
    <cellStyle name="Ergebnis 2 11" xfId="9212" hidden="1"/>
    <cellStyle name="Ergebnis 2 11" xfId="9265" hidden="1"/>
    <cellStyle name="Ergebnis 2 11" xfId="9331" hidden="1"/>
    <cellStyle name="Ergebnis 2 11" xfId="9355" hidden="1"/>
    <cellStyle name="Ergebnis 2 11" xfId="9394" hidden="1"/>
    <cellStyle name="Ergebnis 2 11" xfId="9429" hidden="1"/>
    <cellStyle name="Ergebnis 2 11" xfId="9497" hidden="1"/>
    <cellStyle name="Ergebnis 2 11" xfId="9623" hidden="1"/>
    <cellStyle name="Ergebnis 2 11" xfId="9647" hidden="1"/>
    <cellStyle name="Ergebnis 2 11" xfId="9686" hidden="1"/>
    <cellStyle name="Ergebnis 2 11" xfId="9721" hidden="1"/>
    <cellStyle name="Ergebnis 2 11" xfId="9553" hidden="1"/>
    <cellStyle name="Ergebnis 2 11" xfId="9765" hidden="1"/>
    <cellStyle name="Ergebnis 2 11" xfId="9789" hidden="1"/>
    <cellStyle name="Ergebnis 2 11" xfId="9828" hidden="1"/>
    <cellStyle name="Ergebnis 2 11" xfId="9863" hidden="1"/>
    <cellStyle name="Ergebnis 2 11" xfId="2216" hidden="1"/>
    <cellStyle name="Ergebnis 2 11" xfId="9924" hidden="1"/>
    <cellStyle name="Ergebnis 2 11" xfId="9948" hidden="1"/>
    <cellStyle name="Ergebnis 2 11" xfId="9987" hidden="1"/>
    <cellStyle name="Ergebnis 2 11" xfId="10022" hidden="1"/>
    <cellStyle name="Ergebnis 2 11" xfId="10150" hidden="1"/>
    <cellStyle name="Ergebnis 2 11" xfId="10312" hidden="1"/>
    <cellStyle name="Ergebnis 2 11" xfId="10336" hidden="1"/>
    <cellStyle name="Ergebnis 2 11" xfId="10375" hidden="1"/>
    <cellStyle name="Ergebnis 2 11" xfId="10410" hidden="1"/>
    <cellStyle name="Ergebnis 2 11" xfId="10219" hidden="1"/>
    <cellStyle name="Ergebnis 2 11" xfId="10459" hidden="1"/>
    <cellStyle name="Ergebnis 2 11" xfId="10483" hidden="1"/>
    <cellStyle name="Ergebnis 2 11" xfId="10522" hidden="1"/>
    <cellStyle name="Ergebnis 2 11" xfId="10557" hidden="1"/>
    <cellStyle name="Ergebnis 2 11" xfId="10090" hidden="1"/>
    <cellStyle name="Ergebnis 2 11" xfId="10600" hidden="1"/>
    <cellStyle name="Ergebnis 2 11" xfId="10624" hidden="1"/>
    <cellStyle name="Ergebnis 2 11" xfId="10663" hidden="1"/>
    <cellStyle name="Ergebnis 2 11" xfId="10698" hidden="1"/>
    <cellStyle name="Ergebnis 2 11" xfId="10751" hidden="1"/>
    <cellStyle name="Ergebnis 2 11" xfId="10817" hidden="1"/>
    <cellStyle name="Ergebnis 2 11" xfId="10841" hidden="1"/>
    <cellStyle name="Ergebnis 2 11" xfId="10880" hidden="1"/>
    <cellStyle name="Ergebnis 2 11" xfId="10915" hidden="1"/>
    <cellStyle name="Ergebnis 2 11" xfId="10983" hidden="1"/>
    <cellStyle name="Ergebnis 2 11" xfId="11109" hidden="1"/>
    <cellStyle name="Ergebnis 2 11" xfId="11133" hidden="1"/>
    <cellStyle name="Ergebnis 2 11" xfId="11172" hidden="1"/>
    <cellStyle name="Ergebnis 2 11" xfId="11207" hidden="1"/>
    <cellStyle name="Ergebnis 2 11" xfId="11039" hidden="1"/>
    <cellStyle name="Ergebnis 2 11" xfId="11251" hidden="1"/>
    <cellStyle name="Ergebnis 2 11" xfId="11275" hidden="1"/>
    <cellStyle name="Ergebnis 2 11" xfId="11314" hidden="1"/>
    <cellStyle name="Ergebnis 2 11" xfId="11349" hidden="1"/>
    <cellStyle name="Ergebnis 2 11" xfId="2298" hidden="1"/>
    <cellStyle name="Ergebnis 2 11" xfId="11407" hidden="1"/>
    <cellStyle name="Ergebnis 2 11" xfId="11431" hidden="1"/>
    <cellStyle name="Ergebnis 2 11" xfId="11470" hidden="1"/>
    <cellStyle name="Ergebnis 2 11" xfId="11505" hidden="1"/>
    <cellStyle name="Ergebnis 2 11" xfId="11630" hidden="1"/>
    <cellStyle name="Ergebnis 2 11" xfId="11792" hidden="1"/>
    <cellStyle name="Ergebnis 2 11" xfId="11816" hidden="1"/>
    <cellStyle name="Ergebnis 2 11" xfId="11855" hidden="1"/>
    <cellStyle name="Ergebnis 2 11" xfId="11890" hidden="1"/>
    <cellStyle name="Ergebnis 2 11" xfId="11699" hidden="1"/>
    <cellStyle name="Ergebnis 2 11" xfId="11939" hidden="1"/>
    <cellStyle name="Ergebnis 2 11" xfId="11963" hidden="1"/>
    <cellStyle name="Ergebnis 2 11" xfId="12002" hidden="1"/>
    <cellStyle name="Ergebnis 2 11" xfId="12037" hidden="1"/>
    <cellStyle name="Ergebnis 2 11" xfId="11570" hidden="1"/>
    <cellStyle name="Ergebnis 2 11" xfId="12080" hidden="1"/>
    <cellStyle name="Ergebnis 2 11" xfId="12104" hidden="1"/>
    <cellStyle name="Ergebnis 2 11" xfId="12143" hidden="1"/>
    <cellStyle name="Ergebnis 2 11" xfId="12178" hidden="1"/>
    <cellStyle name="Ergebnis 2 11" xfId="12231" hidden="1"/>
    <cellStyle name="Ergebnis 2 11" xfId="12297" hidden="1"/>
    <cellStyle name="Ergebnis 2 11" xfId="12321" hidden="1"/>
    <cellStyle name="Ergebnis 2 11" xfId="12360" hidden="1"/>
    <cellStyle name="Ergebnis 2 11" xfId="12395" hidden="1"/>
    <cellStyle name="Ergebnis 2 11" xfId="12463" hidden="1"/>
    <cellStyle name="Ergebnis 2 11" xfId="12589" hidden="1"/>
    <cellStyle name="Ergebnis 2 11" xfId="12613" hidden="1"/>
    <cellStyle name="Ergebnis 2 11" xfId="12652" hidden="1"/>
    <cellStyle name="Ergebnis 2 11" xfId="12687" hidden="1"/>
    <cellStyle name="Ergebnis 2 11" xfId="12519" hidden="1"/>
    <cellStyle name="Ergebnis 2 11" xfId="12731" hidden="1"/>
    <cellStyle name="Ergebnis 2 11" xfId="12755" hidden="1"/>
    <cellStyle name="Ergebnis 2 11" xfId="12794" hidden="1"/>
    <cellStyle name="Ergebnis 2 11" xfId="12829" hidden="1"/>
    <cellStyle name="Ergebnis 2 11" xfId="2559" hidden="1"/>
    <cellStyle name="Ergebnis 2 11" xfId="12886" hidden="1"/>
    <cellStyle name="Ergebnis 2 11" xfId="12910" hidden="1"/>
    <cellStyle name="Ergebnis 2 11" xfId="12949" hidden="1"/>
    <cellStyle name="Ergebnis 2 11" xfId="12984" hidden="1"/>
    <cellStyle name="Ergebnis 2 11" xfId="13101" hidden="1"/>
    <cellStyle name="Ergebnis 2 11" xfId="13263" hidden="1"/>
    <cellStyle name="Ergebnis 2 11" xfId="13287" hidden="1"/>
    <cellStyle name="Ergebnis 2 11" xfId="13326" hidden="1"/>
    <cellStyle name="Ergebnis 2 11" xfId="13361" hidden="1"/>
    <cellStyle name="Ergebnis 2 11" xfId="13170" hidden="1"/>
    <cellStyle name="Ergebnis 2 11" xfId="13410" hidden="1"/>
    <cellStyle name="Ergebnis 2 11" xfId="13434" hidden="1"/>
    <cellStyle name="Ergebnis 2 11" xfId="13473" hidden="1"/>
    <cellStyle name="Ergebnis 2 11" xfId="13508" hidden="1"/>
    <cellStyle name="Ergebnis 2 11" xfId="13041" hidden="1"/>
    <cellStyle name="Ergebnis 2 11" xfId="13551" hidden="1"/>
    <cellStyle name="Ergebnis 2 11" xfId="13575" hidden="1"/>
    <cellStyle name="Ergebnis 2 11" xfId="13614" hidden="1"/>
    <cellStyle name="Ergebnis 2 11" xfId="13649" hidden="1"/>
    <cellStyle name="Ergebnis 2 11" xfId="13702" hidden="1"/>
    <cellStyle name="Ergebnis 2 11" xfId="13768" hidden="1"/>
    <cellStyle name="Ergebnis 2 11" xfId="13792" hidden="1"/>
    <cellStyle name="Ergebnis 2 11" xfId="13831" hidden="1"/>
    <cellStyle name="Ergebnis 2 11" xfId="13866" hidden="1"/>
    <cellStyle name="Ergebnis 2 11" xfId="13934" hidden="1"/>
    <cellStyle name="Ergebnis 2 11" xfId="14060" hidden="1"/>
    <cellStyle name="Ergebnis 2 11" xfId="14084" hidden="1"/>
    <cellStyle name="Ergebnis 2 11" xfId="14123" hidden="1"/>
    <cellStyle name="Ergebnis 2 11" xfId="14158" hidden="1"/>
    <cellStyle name="Ergebnis 2 11" xfId="13990" hidden="1"/>
    <cellStyle name="Ergebnis 2 11" xfId="14202" hidden="1"/>
    <cellStyle name="Ergebnis 2 11" xfId="14226" hidden="1"/>
    <cellStyle name="Ergebnis 2 11" xfId="14265" hidden="1"/>
    <cellStyle name="Ergebnis 2 11" xfId="14300" hidden="1"/>
    <cellStyle name="Ergebnis 2 11" xfId="4065" hidden="1"/>
    <cellStyle name="Ergebnis 2 11" xfId="14353" hidden="1"/>
    <cellStyle name="Ergebnis 2 11" xfId="14377" hidden="1"/>
    <cellStyle name="Ergebnis 2 11" xfId="14416" hidden="1"/>
    <cellStyle name="Ergebnis 2 11" xfId="14451" hidden="1"/>
    <cellStyle name="Ergebnis 2 11" xfId="14563" hidden="1"/>
    <cellStyle name="Ergebnis 2 11" xfId="14725" hidden="1"/>
    <cellStyle name="Ergebnis 2 11" xfId="14749" hidden="1"/>
    <cellStyle name="Ergebnis 2 11" xfId="14788" hidden="1"/>
    <cellStyle name="Ergebnis 2 11" xfId="14823" hidden="1"/>
    <cellStyle name="Ergebnis 2 11" xfId="14632" hidden="1"/>
    <cellStyle name="Ergebnis 2 11" xfId="14872" hidden="1"/>
    <cellStyle name="Ergebnis 2 11" xfId="14896" hidden="1"/>
    <cellStyle name="Ergebnis 2 11" xfId="14935" hidden="1"/>
    <cellStyle name="Ergebnis 2 11" xfId="14970" hidden="1"/>
    <cellStyle name="Ergebnis 2 11" xfId="14503" hidden="1"/>
    <cellStyle name="Ergebnis 2 11" xfId="15013" hidden="1"/>
    <cellStyle name="Ergebnis 2 11" xfId="15037" hidden="1"/>
    <cellStyle name="Ergebnis 2 11" xfId="15076" hidden="1"/>
    <cellStyle name="Ergebnis 2 11" xfId="15111" hidden="1"/>
    <cellStyle name="Ergebnis 2 11" xfId="15164" hidden="1"/>
    <cellStyle name="Ergebnis 2 11" xfId="15230" hidden="1"/>
    <cellStyle name="Ergebnis 2 11" xfId="15254" hidden="1"/>
    <cellStyle name="Ergebnis 2 11" xfId="15293" hidden="1"/>
    <cellStyle name="Ergebnis 2 11" xfId="15328" hidden="1"/>
    <cellStyle name="Ergebnis 2 11" xfId="15396" hidden="1"/>
    <cellStyle name="Ergebnis 2 11" xfId="15522" hidden="1"/>
    <cellStyle name="Ergebnis 2 11" xfId="15546" hidden="1"/>
    <cellStyle name="Ergebnis 2 11" xfId="15585" hidden="1"/>
    <cellStyle name="Ergebnis 2 11" xfId="15620" hidden="1"/>
    <cellStyle name="Ergebnis 2 11" xfId="15452" hidden="1"/>
    <cellStyle name="Ergebnis 2 11" xfId="15664" hidden="1"/>
    <cellStyle name="Ergebnis 2 11" xfId="15688" hidden="1"/>
    <cellStyle name="Ergebnis 2 11" xfId="15727" hidden="1"/>
    <cellStyle name="Ergebnis 2 11" xfId="15762" hidden="1"/>
    <cellStyle name="Ergebnis 2 11" xfId="5569" hidden="1"/>
    <cellStyle name="Ergebnis 2 11" xfId="15815" hidden="1"/>
    <cellStyle name="Ergebnis 2 11" xfId="15839" hidden="1"/>
    <cellStyle name="Ergebnis 2 11" xfId="15878" hidden="1"/>
    <cellStyle name="Ergebnis 2 11" xfId="15913" hidden="1"/>
    <cellStyle name="Ergebnis 2 11" xfId="16019" hidden="1"/>
    <cellStyle name="Ergebnis 2 11" xfId="16181" hidden="1"/>
    <cellStyle name="Ergebnis 2 11" xfId="16205" hidden="1"/>
    <cellStyle name="Ergebnis 2 11" xfId="16244" hidden="1"/>
    <cellStyle name="Ergebnis 2 11" xfId="16279" hidden="1"/>
    <cellStyle name="Ergebnis 2 11" xfId="16088" hidden="1"/>
    <cellStyle name="Ergebnis 2 11" xfId="16328" hidden="1"/>
    <cellStyle name="Ergebnis 2 11" xfId="16352" hidden="1"/>
    <cellStyle name="Ergebnis 2 11" xfId="16391" hidden="1"/>
    <cellStyle name="Ergebnis 2 11" xfId="16426" hidden="1"/>
    <cellStyle name="Ergebnis 2 11" xfId="15959" hidden="1"/>
    <cellStyle name="Ergebnis 2 11" xfId="16469" hidden="1"/>
    <cellStyle name="Ergebnis 2 11" xfId="16493" hidden="1"/>
    <cellStyle name="Ergebnis 2 11" xfId="16532" hidden="1"/>
    <cellStyle name="Ergebnis 2 11" xfId="16567" hidden="1"/>
    <cellStyle name="Ergebnis 2 11" xfId="16620" hidden="1"/>
    <cellStyle name="Ergebnis 2 11" xfId="16686" hidden="1"/>
    <cellStyle name="Ergebnis 2 11" xfId="16710" hidden="1"/>
    <cellStyle name="Ergebnis 2 11" xfId="16749" hidden="1"/>
    <cellStyle name="Ergebnis 2 11" xfId="16784" hidden="1"/>
    <cellStyle name="Ergebnis 2 11" xfId="16852" hidden="1"/>
    <cellStyle name="Ergebnis 2 11" xfId="16978" hidden="1"/>
    <cellStyle name="Ergebnis 2 11" xfId="17002" hidden="1"/>
    <cellStyle name="Ergebnis 2 11" xfId="17041" hidden="1"/>
    <cellStyle name="Ergebnis 2 11" xfId="17076" hidden="1"/>
    <cellStyle name="Ergebnis 2 11" xfId="16908" hidden="1"/>
    <cellStyle name="Ergebnis 2 11" xfId="17120" hidden="1"/>
    <cellStyle name="Ergebnis 2 11" xfId="17144" hidden="1"/>
    <cellStyle name="Ergebnis 2 11" xfId="17183" hidden="1"/>
    <cellStyle name="Ergebnis 2 11" xfId="17218" hidden="1"/>
    <cellStyle name="Ergebnis 2 11" xfId="7071" hidden="1"/>
    <cellStyle name="Ergebnis 2 11" xfId="17260" hidden="1"/>
    <cellStyle name="Ergebnis 2 11" xfId="17284" hidden="1"/>
    <cellStyle name="Ergebnis 2 11" xfId="17323" hidden="1"/>
    <cellStyle name="Ergebnis 2 11" xfId="17358" hidden="1"/>
    <cellStyle name="Ergebnis 2 11" xfId="17461" hidden="1"/>
    <cellStyle name="Ergebnis 2 11" xfId="17623" hidden="1"/>
    <cellStyle name="Ergebnis 2 11" xfId="17647" hidden="1"/>
    <cellStyle name="Ergebnis 2 11" xfId="17686" hidden="1"/>
    <cellStyle name="Ergebnis 2 11" xfId="17721" hidden="1"/>
    <cellStyle name="Ergebnis 2 11" xfId="17530" hidden="1"/>
    <cellStyle name="Ergebnis 2 11" xfId="17770" hidden="1"/>
    <cellStyle name="Ergebnis 2 11" xfId="17794" hidden="1"/>
    <cellStyle name="Ergebnis 2 11" xfId="17833" hidden="1"/>
    <cellStyle name="Ergebnis 2 11" xfId="17868" hidden="1"/>
    <cellStyle name="Ergebnis 2 11" xfId="17401" hidden="1"/>
    <cellStyle name="Ergebnis 2 11" xfId="17911" hidden="1"/>
    <cellStyle name="Ergebnis 2 11" xfId="17935" hidden="1"/>
    <cellStyle name="Ergebnis 2 11" xfId="17974" hidden="1"/>
    <cellStyle name="Ergebnis 2 11" xfId="18009" hidden="1"/>
    <cellStyle name="Ergebnis 2 11" xfId="18062" hidden="1"/>
    <cellStyle name="Ergebnis 2 11" xfId="18128" hidden="1"/>
    <cellStyle name="Ergebnis 2 11" xfId="18152" hidden="1"/>
    <cellStyle name="Ergebnis 2 11" xfId="18191" hidden="1"/>
    <cellStyle name="Ergebnis 2 11" xfId="18226" hidden="1"/>
    <cellStyle name="Ergebnis 2 11" xfId="18294" hidden="1"/>
    <cellStyle name="Ergebnis 2 11" xfId="18420" hidden="1"/>
    <cellStyle name="Ergebnis 2 11" xfId="18444" hidden="1"/>
    <cellStyle name="Ergebnis 2 11" xfId="18483" hidden="1"/>
    <cellStyle name="Ergebnis 2 11" xfId="18518" hidden="1"/>
    <cellStyle name="Ergebnis 2 11" xfId="18350" hidden="1"/>
    <cellStyle name="Ergebnis 2 11" xfId="18562" hidden="1"/>
    <cellStyle name="Ergebnis 2 11" xfId="18586" hidden="1"/>
    <cellStyle name="Ergebnis 2 11" xfId="18625" hidden="1"/>
    <cellStyle name="Ergebnis 2 11" xfId="18660" hidden="1"/>
    <cellStyle name="Ergebnis 2 11" xfId="18935" hidden="1"/>
    <cellStyle name="Ergebnis 2 11" xfId="19060" hidden="1"/>
    <cellStyle name="Ergebnis 2 11" xfId="19084" hidden="1"/>
    <cellStyle name="Ergebnis 2 11" xfId="19123" hidden="1"/>
    <cellStyle name="Ergebnis 2 11" xfId="19158" hidden="1"/>
    <cellStyle name="Ergebnis 2 11" xfId="19268" hidden="1"/>
    <cellStyle name="Ergebnis 2 11" xfId="19430" hidden="1"/>
    <cellStyle name="Ergebnis 2 11" xfId="19454" hidden="1"/>
    <cellStyle name="Ergebnis 2 11" xfId="19493" hidden="1"/>
    <cellStyle name="Ergebnis 2 11" xfId="19528" hidden="1"/>
    <cellStyle name="Ergebnis 2 11" xfId="19337" hidden="1"/>
    <cellStyle name="Ergebnis 2 11" xfId="19577" hidden="1"/>
    <cellStyle name="Ergebnis 2 11" xfId="19601" hidden="1"/>
    <cellStyle name="Ergebnis 2 11" xfId="19640" hidden="1"/>
    <cellStyle name="Ergebnis 2 11" xfId="19675" hidden="1"/>
    <cellStyle name="Ergebnis 2 11" xfId="19208" hidden="1"/>
    <cellStyle name="Ergebnis 2 11" xfId="19718" hidden="1"/>
    <cellStyle name="Ergebnis 2 11" xfId="19742" hidden="1"/>
    <cellStyle name="Ergebnis 2 11" xfId="19781" hidden="1"/>
    <cellStyle name="Ergebnis 2 11" xfId="19816" hidden="1"/>
    <cellStyle name="Ergebnis 2 11" xfId="19869" hidden="1"/>
    <cellStyle name="Ergebnis 2 11" xfId="19935" hidden="1"/>
    <cellStyle name="Ergebnis 2 11" xfId="19959" hidden="1"/>
    <cellStyle name="Ergebnis 2 11" xfId="19998" hidden="1"/>
    <cellStyle name="Ergebnis 2 11" xfId="20033" hidden="1"/>
    <cellStyle name="Ergebnis 2 11" xfId="20101" hidden="1"/>
    <cellStyle name="Ergebnis 2 11" xfId="20227" hidden="1"/>
    <cellStyle name="Ergebnis 2 11" xfId="20251" hidden="1"/>
    <cellStyle name="Ergebnis 2 11" xfId="20290" hidden="1"/>
    <cellStyle name="Ergebnis 2 11" xfId="20325" hidden="1"/>
    <cellStyle name="Ergebnis 2 11" xfId="20157" hidden="1"/>
    <cellStyle name="Ergebnis 2 11" xfId="20369" hidden="1"/>
    <cellStyle name="Ergebnis 2 11" xfId="20393" hidden="1"/>
    <cellStyle name="Ergebnis 2 11" xfId="20432" hidden="1"/>
    <cellStyle name="Ergebnis 2 11" xfId="20467" hidden="1"/>
    <cellStyle name="Ergebnis 2 11" xfId="20520" hidden="1"/>
    <cellStyle name="Ergebnis 2 11" xfId="20586" hidden="1"/>
    <cellStyle name="Ergebnis 2 11" xfId="20610" hidden="1"/>
    <cellStyle name="Ergebnis 2 11" xfId="20649" hidden="1"/>
    <cellStyle name="Ergebnis 2 11" xfId="20684" hidden="1"/>
    <cellStyle name="Ergebnis 2 11" xfId="20771" hidden="1"/>
    <cellStyle name="Ergebnis 2 11" xfId="20977" hidden="1"/>
    <cellStyle name="Ergebnis 2 11" xfId="21001" hidden="1"/>
    <cellStyle name="Ergebnis 2 11" xfId="21040" hidden="1"/>
    <cellStyle name="Ergebnis 2 11" xfId="21075" hidden="1"/>
    <cellStyle name="Ergebnis 2 11" xfId="21160" hidden="1"/>
    <cellStyle name="Ergebnis 2 11" xfId="21286" hidden="1"/>
    <cellStyle name="Ergebnis 2 11" xfId="21310" hidden="1"/>
    <cellStyle name="Ergebnis 2 11" xfId="21349" hidden="1"/>
    <cellStyle name="Ergebnis 2 11" xfId="21384" hidden="1"/>
    <cellStyle name="Ergebnis 2 11" xfId="21216" hidden="1"/>
    <cellStyle name="Ergebnis 2 11" xfId="21430" hidden="1"/>
    <cellStyle name="Ergebnis 2 11" xfId="21454" hidden="1"/>
    <cellStyle name="Ergebnis 2 11" xfId="21493" hidden="1"/>
    <cellStyle name="Ergebnis 2 11" xfId="21528" hidden="1"/>
    <cellStyle name="Ergebnis 2 11" xfId="20863" hidden="1"/>
    <cellStyle name="Ergebnis 2 11" xfId="21587" hidden="1"/>
    <cellStyle name="Ergebnis 2 11" xfId="21611" hidden="1"/>
    <cellStyle name="Ergebnis 2 11" xfId="21650" hidden="1"/>
    <cellStyle name="Ergebnis 2 11" xfId="21685" hidden="1"/>
    <cellStyle name="Ergebnis 2 11" xfId="21794" hidden="1"/>
    <cellStyle name="Ergebnis 2 11" xfId="21957" hidden="1"/>
    <cellStyle name="Ergebnis 2 11" xfId="21981" hidden="1"/>
    <cellStyle name="Ergebnis 2 11" xfId="22020" hidden="1"/>
    <cellStyle name="Ergebnis 2 11" xfId="22055" hidden="1"/>
    <cellStyle name="Ergebnis 2 11" xfId="21863" hidden="1"/>
    <cellStyle name="Ergebnis 2 11" xfId="22106" hidden="1"/>
    <cellStyle name="Ergebnis 2 11" xfId="22130" hidden="1"/>
    <cellStyle name="Ergebnis 2 11" xfId="22169" hidden="1"/>
    <cellStyle name="Ergebnis 2 11" xfId="22204" hidden="1"/>
    <cellStyle name="Ergebnis 2 11" xfId="21734" hidden="1"/>
    <cellStyle name="Ergebnis 2 11" xfId="22249" hidden="1"/>
    <cellStyle name="Ergebnis 2 11" xfId="22273" hidden="1"/>
    <cellStyle name="Ergebnis 2 11" xfId="22312" hidden="1"/>
    <cellStyle name="Ergebnis 2 11" xfId="22347" hidden="1"/>
    <cellStyle name="Ergebnis 2 11" xfId="22402" hidden="1"/>
    <cellStyle name="Ergebnis 2 11" xfId="22468" hidden="1"/>
    <cellStyle name="Ergebnis 2 11" xfId="22492" hidden="1"/>
    <cellStyle name="Ergebnis 2 11" xfId="22531" hidden="1"/>
    <cellStyle name="Ergebnis 2 11" xfId="22566" hidden="1"/>
    <cellStyle name="Ergebnis 2 11" xfId="22634" hidden="1"/>
    <cellStyle name="Ergebnis 2 11" xfId="22760" hidden="1"/>
    <cellStyle name="Ergebnis 2 11" xfId="22784" hidden="1"/>
    <cellStyle name="Ergebnis 2 11" xfId="22823" hidden="1"/>
    <cellStyle name="Ergebnis 2 11" xfId="22858" hidden="1"/>
    <cellStyle name="Ergebnis 2 11" xfId="22690" hidden="1"/>
    <cellStyle name="Ergebnis 2 11" xfId="22902" hidden="1"/>
    <cellStyle name="Ergebnis 2 11" xfId="22926" hidden="1"/>
    <cellStyle name="Ergebnis 2 11" xfId="22965" hidden="1"/>
    <cellStyle name="Ergebnis 2 11" xfId="23000" hidden="1"/>
    <cellStyle name="Ergebnis 2 11" xfId="20930" hidden="1"/>
    <cellStyle name="Ergebnis 2 11" xfId="23042" hidden="1"/>
    <cellStyle name="Ergebnis 2 11" xfId="23066" hidden="1"/>
    <cellStyle name="Ergebnis 2 11" xfId="23105" hidden="1"/>
    <cellStyle name="Ergebnis 2 11" xfId="23140" hidden="1"/>
    <cellStyle name="Ergebnis 2 11" xfId="23247" hidden="1"/>
    <cellStyle name="Ergebnis 2 11" xfId="23409" hidden="1"/>
    <cellStyle name="Ergebnis 2 11" xfId="23433" hidden="1"/>
    <cellStyle name="Ergebnis 2 11" xfId="23472" hidden="1"/>
    <cellStyle name="Ergebnis 2 11" xfId="23507" hidden="1"/>
    <cellStyle name="Ergebnis 2 11" xfId="23316" hidden="1"/>
    <cellStyle name="Ergebnis 2 11" xfId="23558" hidden="1"/>
    <cellStyle name="Ergebnis 2 11" xfId="23582" hidden="1"/>
    <cellStyle name="Ergebnis 2 11" xfId="23621" hidden="1"/>
    <cellStyle name="Ergebnis 2 11" xfId="23656" hidden="1"/>
    <cellStyle name="Ergebnis 2 11" xfId="23187" hidden="1"/>
    <cellStyle name="Ergebnis 2 11" xfId="23701" hidden="1"/>
    <cellStyle name="Ergebnis 2 11" xfId="23725" hidden="1"/>
    <cellStyle name="Ergebnis 2 11" xfId="23764" hidden="1"/>
    <cellStyle name="Ergebnis 2 11" xfId="23799" hidden="1"/>
    <cellStyle name="Ergebnis 2 11" xfId="23853" hidden="1"/>
    <cellStyle name="Ergebnis 2 11" xfId="23919" hidden="1"/>
    <cellStyle name="Ergebnis 2 11" xfId="23943" hidden="1"/>
    <cellStyle name="Ergebnis 2 11" xfId="23982" hidden="1"/>
    <cellStyle name="Ergebnis 2 11" xfId="24017" hidden="1"/>
    <cellStyle name="Ergebnis 2 11" xfId="24085" hidden="1"/>
    <cellStyle name="Ergebnis 2 11" xfId="24211" hidden="1"/>
    <cellStyle name="Ergebnis 2 11" xfId="24235" hidden="1"/>
    <cellStyle name="Ergebnis 2 11" xfId="24274" hidden="1"/>
    <cellStyle name="Ergebnis 2 11" xfId="24309" hidden="1"/>
    <cellStyle name="Ergebnis 2 11" xfId="24141" hidden="1"/>
    <cellStyle name="Ergebnis 2 11" xfId="24353" hidden="1"/>
    <cellStyle name="Ergebnis 2 11" xfId="24377" hidden="1"/>
    <cellStyle name="Ergebnis 2 11" xfId="24416" hidden="1"/>
    <cellStyle name="Ergebnis 2 11" xfId="24451" hidden="1"/>
    <cellStyle name="Ergebnis 2 11" xfId="20832" hidden="1"/>
    <cellStyle name="Ergebnis 2 11" xfId="24493" hidden="1"/>
    <cellStyle name="Ergebnis 2 11" xfId="24517" hidden="1"/>
    <cellStyle name="Ergebnis 2 11" xfId="24556" hidden="1"/>
    <cellStyle name="Ergebnis 2 11" xfId="24591" hidden="1"/>
    <cellStyle name="Ergebnis 2 11" xfId="24694" hidden="1"/>
    <cellStyle name="Ergebnis 2 11" xfId="24856" hidden="1"/>
    <cellStyle name="Ergebnis 2 11" xfId="24880" hidden="1"/>
    <cellStyle name="Ergebnis 2 11" xfId="24919" hidden="1"/>
    <cellStyle name="Ergebnis 2 11" xfId="24954" hidden="1"/>
    <cellStyle name="Ergebnis 2 11" xfId="24763" hidden="1"/>
    <cellStyle name="Ergebnis 2 11" xfId="25003" hidden="1"/>
    <cellStyle name="Ergebnis 2 11" xfId="25027" hidden="1"/>
    <cellStyle name="Ergebnis 2 11" xfId="25066" hidden="1"/>
    <cellStyle name="Ergebnis 2 11" xfId="25101" hidden="1"/>
    <cellStyle name="Ergebnis 2 11" xfId="24634" hidden="1"/>
    <cellStyle name="Ergebnis 2 11" xfId="25144" hidden="1"/>
    <cellStyle name="Ergebnis 2 11" xfId="25168" hidden="1"/>
    <cellStyle name="Ergebnis 2 11" xfId="25207" hidden="1"/>
    <cellStyle name="Ergebnis 2 11" xfId="25242" hidden="1"/>
    <cellStyle name="Ergebnis 2 11" xfId="25295" hidden="1"/>
    <cellStyle name="Ergebnis 2 11" xfId="25361" hidden="1"/>
    <cellStyle name="Ergebnis 2 11" xfId="25385" hidden="1"/>
    <cellStyle name="Ergebnis 2 11" xfId="25424" hidden="1"/>
    <cellStyle name="Ergebnis 2 11" xfId="25459" hidden="1"/>
    <cellStyle name="Ergebnis 2 11" xfId="25527" hidden="1"/>
    <cellStyle name="Ergebnis 2 11" xfId="25653" hidden="1"/>
    <cellStyle name="Ergebnis 2 11" xfId="25677" hidden="1"/>
    <cellStyle name="Ergebnis 2 11" xfId="25716" hidden="1"/>
    <cellStyle name="Ergebnis 2 11" xfId="25751" hidden="1"/>
    <cellStyle name="Ergebnis 2 11" xfId="25583" hidden="1"/>
    <cellStyle name="Ergebnis 2 11" xfId="25795" hidden="1"/>
    <cellStyle name="Ergebnis 2 11" xfId="25819" hidden="1"/>
    <cellStyle name="Ergebnis 2 11" xfId="25858" hidden="1"/>
    <cellStyle name="Ergebnis 2 11" xfId="25893" hidden="1"/>
    <cellStyle name="Ergebnis 2 11" xfId="25948" hidden="1"/>
    <cellStyle name="Ergebnis 2 11" xfId="26088" hidden="1"/>
    <cellStyle name="Ergebnis 2 11" xfId="26112" hidden="1"/>
    <cellStyle name="Ergebnis 2 11" xfId="26151" hidden="1"/>
    <cellStyle name="Ergebnis 2 11" xfId="26186" hidden="1"/>
    <cellStyle name="Ergebnis 2 11" xfId="26290" hidden="1"/>
    <cellStyle name="Ergebnis 2 11" xfId="26452" hidden="1"/>
    <cellStyle name="Ergebnis 2 11" xfId="26476" hidden="1"/>
    <cellStyle name="Ergebnis 2 11" xfId="26515" hidden="1"/>
    <cellStyle name="Ergebnis 2 11" xfId="26550" hidden="1"/>
    <cellStyle name="Ergebnis 2 11" xfId="26359" hidden="1"/>
    <cellStyle name="Ergebnis 2 11" xfId="26599" hidden="1"/>
    <cellStyle name="Ergebnis 2 11" xfId="26623" hidden="1"/>
    <cellStyle name="Ergebnis 2 11" xfId="26662" hidden="1"/>
    <cellStyle name="Ergebnis 2 11" xfId="26697" hidden="1"/>
    <cellStyle name="Ergebnis 2 11" xfId="26230" hidden="1"/>
    <cellStyle name="Ergebnis 2 11" xfId="26740" hidden="1"/>
    <cellStyle name="Ergebnis 2 11" xfId="26764" hidden="1"/>
    <cellStyle name="Ergebnis 2 11" xfId="26803" hidden="1"/>
    <cellStyle name="Ergebnis 2 11" xfId="26838" hidden="1"/>
    <cellStyle name="Ergebnis 2 11" xfId="26891" hidden="1"/>
    <cellStyle name="Ergebnis 2 11" xfId="26957" hidden="1"/>
    <cellStyle name="Ergebnis 2 11" xfId="26981" hidden="1"/>
    <cellStyle name="Ergebnis 2 11" xfId="27020" hidden="1"/>
    <cellStyle name="Ergebnis 2 11" xfId="27055" hidden="1"/>
    <cellStyle name="Ergebnis 2 11" xfId="27123" hidden="1"/>
    <cellStyle name="Ergebnis 2 11" xfId="27249" hidden="1"/>
    <cellStyle name="Ergebnis 2 11" xfId="27273" hidden="1"/>
    <cellStyle name="Ergebnis 2 11" xfId="27312" hidden="1"/>
    <cellStyle name="Ergebnis 2 11" xfId="27347" hidden="1"/>
    <cellStyle name="Ergebnis 2 11" xfId="27179" hidden="1"/>
    <cellStyle name="Ergebnis 2 11" xfId="27391" hidden="1"/>
    <cellStyle name="Ergebnis 2 11" xfId="27415" hidden="1"/>
    <cellStyle name="Ergebnis 2 11" xfId="27454" hidden="1"/>
    <cellStyle name="Ergebnis 2 11" xfId="27489" hidden="1"/>
    <cellStyle name="Ergebnis 2 11" xfId="26006" hidden="1"/>
    <cellStyle name="Ergebnis 2 11" xfId="27531" hidden="1"/>
    <cellStyle name="Ergebnis 2 11" xfId="27555" hidden="1"/>
    <cellStyle name="Ergebnis 2 11" xfId="27594" hidden="1"/>
    <cellStyle name="Ergebnis 2 11" xfId="27629" hidden="1"/>
    <cellStyle name="Ergebnis 2 11" xfId="27732" hidden="1"/>
    <cellStyle name="Ergebnis 2 11" xfId="27894" hidden="1"/>
    <cellStyle name="Ergebnis 2 11" xfId="27918" hidden="1"/>
    <cellStyle name="Ergebnis 2 11" xfId="27957" hidden="1"/>
    <cellStyle name="Ergebnis 2 11" xfId="27992" hidden="1"/>
    <cellStyle name="Ergebnis 2 11" xfId="27801" hidden="1"/>
    <cellStyle name="Ergebnis 2 11" xfId="28041" hidden="1"/>
    <cellStyle name="Ergebnis 2 11" xfId="28065" hidden="1"/>
    <cellStyle name="Ergebnis 2 11" xfId="28104" hidden="1"/>
    <cellStyle name="Ergebnis 2 11" xfId="28139" hidden="1"/>
    <cellStyle name="Ergebnis 2 11" xfId="27672" hidden="1"/>
    <cellStyle name="Ergebnis 2 11" xfId="28182" hidden="1"/>
    <cellStyle name="Ergebnis 2 11" xfId="28206" hidden="1"/>
    <cellStyle name="Ergebnis 2 11" xfId="28245" hidden="1"/>
    <cellStyle name="Ergebnis 2 11" xfId="28280" hidden="1"/>
    <cellStyle name="Ergebnis 2 11" xfId="28333" hidden="1"/>
    <cellStyle name="Ergebnis 2 11" xfId="28399" hidden="1"/>
    <cellStyle name="Ergebnis 2 11" xfId="28423" hidden="1"/>
    <cellStyle name="Ergebnis 2 11" xfId="28462" hidden="1"/>
    <cellStyle name="Ergebnis 2 11" xfId="28497" hidden="1"/>
    <cellStyle name="Ergebnis 2 11" xfId="28565" hidden="1"/>
    <cellStyle name="Ergebnis 2 11" xfId="28691" hidden="1"/>
    <cellStyle name="Ergebnis 2 11" xfId="28715" hidden="1"/>
    <cellStyle name="Ergebnis 2 11" xfId="28754" hidden="1"/>
    <cellStyle name="Ergebnis 2 11" xfId="28789" hidden="1"/>
    <cellStyle name="Ergebnis 2 11" xfId="28621" hidden="1"/>
    <cellStyle name="Ergebnis 2 11" xfId="28833" hidden="1"/>
    <cellStyle name="Ergebnis 2 11" xfId="28857" hidden="1"/>
    <cellStyle name="Ergebnis 2 11" xfId="28896" hidden="1"/>
    <cellStyle name="Ergebnis 2 11" xfId="28931" hidden="1"/>
    <cellStyle name="Ergebnis 2 11" xfId="28985" hidden="1"/>
    <cellStyle name="Ergebnis 2 11" xfId="29051" hidden="1"/>
    <cellStyle name="Ergebnis 2 11" xfId="29075" hidden="1"/>
    <cellStyle name="Ergebnis 2 11" xfId="29114" hidden="1"/>
    <cellStyle name="Ergebnis 2 11" xfId="29149" hidden="1"/>
    <cellStyle name="Ergebnis 2 11" xfId="29252" hidden="1"/>
    <cellStyle name="Ergebnis 2 11" xfId="29414" hidden="1"/>
    <cellStyle name="Ergebnis 2 11" xfId="29438" hidden="1"/>
    <cellStyle name="Ergebnis 2 11" xfId="29477" hidden="1"/>
    <cellStyle name="Ergebnis 2 11" xfId="29512" hidden="1"/>
    <cellStyle name="Ergebnis 2 11" xfId="29321" hidden="1"/>
    <cellStyle name="Ergebnis 2 11" xfId="29561" hidden="1"/>
    <cellStyle name="Ergebnis 2 11" xfId="29585" hidden="1"/>
    <cellStyle name="Ergebnis 2 11" xfId="29624" hidden="1"/>
    <cellStyle name="Ergebnis 2 11" xfId="29659" hidden="1"/>
    <cellStyle name="Ergebnis 2 11" xfId="29192" hidden="1"/>
    <cellStyle name="Ergebnis 2 11" xfId="29702" hidden="1"/>
    <cellStyle name="Ergebnis 2 11" xfId="29726" hidden="1"/>
    <cellStyle name="Ergebnis 2 11" xfId="29765" hidden="1"/>
    <cellStyle name="Ergebnis 2 11" xfId="29800" hidden="1"/>
    <cellStyle name="Ergebnis 2 11" xfId="29853" hidden="1"/>
    <cellStyle name="Ergebnis 2 11" xfId="29919" hidden="1"/>
    <cellStyle name="Ergebnis 2 11" xfId="29943" hidden="1"/>
    <cellStyle name="Ergebnis 2 11" xfId="29982" hidden="1"/>
    <cellStyle name="Ergebnis 2 11" xfId="30017" hidden="1"/>
    <cellStyle name="Ergebnis 2 11" xfId="30085" hidden="1"/>
    <cellStyle name="Ergebnis 2 11" xfId="30211" hidden="1"/>
    <cellStyle name="Ergebnis 2 11" xfId="30235" hidden="1"/>
    <cellStyle name="Ergebnis 2 11" xfId="30274" hidden="1"/>
    <cellStyle name="Ergebnis 2 11" xfId="30309" hidden="1"/>
    <cellStyle name="Ergebnis 2 11" xfId="30141" hidden="1"/>
    <cellStyle name="Ergebnis 2 11" xfId="30353" hidden="1"/>
    <cellStyle name="Ergebnis 2 11" xfId="30377" hidden="1"/>
    <cellStyle name="Ergebnis 2 11" xfId="30416" hidden="1"/>
    <cellStyle name="Ergebnis 2 11" xfId="30451" hidden="1"/>
    <cellStyle name="Ergebnis 2 11" xfId="30504" hidden="1"/>
    <cellStyle name="Ergebnis 2 11" xfId="30570" hidden="1"/>
    <cellStyle name="Ergebnis 2 11" xfId="30594" hidden="1"/>
    <cellStyle name="Ergebnis 2 11" xfId="30633" hidden="1"/>
    <cellStyle name="Ergebnis 2 11" xfId="30668" hidden="1"/>
    <cellStyle name="Ergebnis 2 11" xfId="30755" hidden="1"/>
    <cellStyle name="Ergebnis 2 11" xfId="30961" hidden="1"/>
    <cellStyle name="Ergebnis 2 11" xfId="30985" hidden="1"/>
    <cellStyle name="Ergebnis 2 11" xfId="31024" hidden="1"/>
    <cellStyle name="Ergebnis 2 11" xfId="31059" hidden="1"/>
    <cellStyle name="Ergebnis 2 11" xfId="31144" hidden="1"/>
    <cellStyle name="Ergebnis 2 11" xfId="31270" hidden="1"/>
    <cellStyle name="Ergebnis 2 11" xfId="31294" hidden="1"/>
    <cellStyle name="Ergebnis 2 11" xfId="31333" hidden="1"/>
    <cellStyle name="Ergebnis 2 11" xfId="31368" hidden="1"/>
    <cellStyle name="Ergebnis 2 11" xfId="31200" hidden="1"/>
    <cellStyle name="Ergebnis 2 11" xfId="31414" hidden="1"/>
    <cellStyle name="Ergebnis 2 11" xfId="31438" hidden="1"/>
    <cellStyle name="Ergebnis 2 11" xfId="31477" hidden="1"/>
    <cellStyle name="Ergebnis 2 11" xfId="31512" hidden="1"/>
    <cellStyle name="Ergebnis 2 11" xfId="30847" hidden="1"/>
    <cellStyle name="Ergebnis 2 11" xfId="31571" hidden="1"/>
    <cellStyle name="Ergebnis 2 11" xfId="31595" hidden="1"/>
    <cellStyle name="Ergebnis 2 11" xfId="31634" hidden="1"/>
    <cellStyle name="Ergebnis 2 11" xfId="31669" hidden="1"/>
    <cellStyle name="Ergebnis 2 11" xfId="31778" hidden="1"/>
    <cellStyle name="Ergebnis 2 11" xfId="31941" hidden="1"/>
    <cellStyle name="Ergebnis 2 11" xfId="31965" hidden="1"/>
    <cellStyle name="Ergebnis 2 11" xfId="32004" hidden="1"/>
    <cellStyle name="Ergebnis 2 11" xfId="32039" hidden="1"/>
    <cellStyle name="Ergebnis 2 11" xfId="31847" hidden="1"/>
    <cellStyle name="Ergebnis 2 11" xfId="32090" hidden="1"/>
    <cellStyle name="Ergebnis 2 11" xfId="32114" hidden="1"/>
    <cellStyle name="Ergebnis 2 11" xfId="32153" hidden="1"/>
    <cellStyle name="Ergebnis 2 11" xfId="32188" hidden="1"/>
    <cellStyle name="Ergebnis 2 11" xfId="31718" hidden="1"/>
    <cellStyle name="Ergebnis 2 11" xfId="32233" hidden="1"/>
    <cellStyle name="Ergebnis 2 11" xfId="32257" hidden="1"/>
    <cellStyle name="Ergebnis 2 11" xfId="32296" hidden="1"/>
    <cellStyle name="Ergebnis 2 11" xfId="32331" hidden="1"/>
    <cellStyle name="Ergebnis 2 11" xfId="32386" hidden="1"/>
    <cellStyle name="Ergebnis 2 11" xfId="32452" hidden="1"/>
    <cellStyle name="Ergebnis 2 11" xfId="32476" hidden="1"/>
    <cellStyle name="Ergebnis 2 11" xfId="32515" hidden="1"/>
    <cellStyle name="Ergebnis 2 11" xfId="32550" hidden="1"/>
    <cellStyle name="Ergebnis 2 11" xfId="32618" hidden="1"/>
    <cellStyle name="Ergebnis 2 11" xfId="32744" hidden="1"/>
    <cellStyle name="Ergebnis 2 11" xfId="32768" hidden="1"/>
    <cellStyle name="Ergebnis 2 11" xfId="32807" hidden="1"/>
    <cellStyle name="Ergebnis 2 11" xfId="32842" hidden="1"/>
    <cellStyle name="Ergebnis 2 11" xfId="32674" hidden="1"/>
    <cellStyle name="Ergebnis 2 11" xfId="32886" hidden="1"/>
    <cellStyle name="Ergebnis 2 11" xfId="32910" hidden="1"/>
    <cellStyle name="Ergebnis 2 11" xfId="32949" hidden="1"/>
    <cellStyle name="Ergebnis 2 11" xfId="32984" hidden="1"/>
    <cellStyle name="Ergebnis 2 11" xfId="30914" hidden="1"/>
    <cellStyle name="Ergebnis 2 11" xfId="33026" hidden="1"/>
    <cellStyle name="Ergebnis 2 11" xfId="33050" hidden="1"/>
    <cellStyle name="Ergebnis 2 11" xfId="33089" hidden="1"/>
    <cellStyle name="Ergebnis 2 11" xfId="33124" hidden="1"/>
    <cellStyle name="Ergebnis 2 11" xfId="33230" hidden="1"/>
    <cellStyle name="Ergebnis 2 11" xfId="33392" hidden="1"/>
    <cellStyle name="Ergebnis 2 11" xfId="33416" hidden="1"/>
    <cellStyle name="Ergebnis 2 11" xfId="33455" hidden="1"/>
    <cellStyle name="Ergebnis 2 11" xfId="33490" hidden="1"/>
    <cellStyle name="Ergebnis 2 11" xfId="33299" hidden="1"/>
    <cellStyle name="Ergebnis 2 11" xfId="33541" hidden="1"/>
    <cellStyle name="Ergebnis 2 11" xfId="33565" hidden="1"/>
    <cellStyle name="Ergebnis 2 11" xfId="33604" hidden="1"/>
    <cellStyle name="Ergebnis 2 11" xfId="33639" hidden="1"/>
    <cellStyle name="Ergebnis 2 11" xfId="33170" hidden="1"/>
    <cellStyle name="Ergebnis 2 11" xfId="33684" hidden="1"/>
    <cellStyle name="Ergebnis 2 11" xfId="33708" hidden="1"/>
    <cellStyle name="Ergebnis 2 11" xfId="33747" hidden="1"/>
    <cellStyle name="Ergebnis 2 11" xfId="33782" hidden="1"/>
    <cellStyle name="Ergebnis 2 11" xfId="33836" hidden="1"/>
    <cellStyle name="Ergebnis 2 11" xfId="33902" hidden="1"/>
    <cellStyle name="Ergebnis 2 11" xfId="33926" hidden="1"/>
    <cellStyle name="Ergebnis 2 11" xfId="33965" hidden="1"/>
    <cellStyle name="Ergebnis 2 11" xfId="34000" hidden="1"/>
    <cellStyle name="Ergebnis 2 11" xfId="34068" hidden="1"/>
    <cellStyle name="Ergebnis 2 11" xfId="34194" hidden="1"/>
    <cellStyle name="Ergebnis 2 11" xfId="34218" hidden="1"/>
    <cellStyle name="Ergebnis 2 11" xfId="34257" hidden="1"/>
    <cellStyle name="Ergebnis 2 11" xfId="34292" hidden="1"/>
    <cellStyle name="Ergebnis 2 11" xfId="34124" hidden="1"/>
    <cellStyle name="Ergebnis 2 11" xfId="34336" hidden="1"/>
    <cellStyle name="Ergebnis 2 11" xfId="34360" hidden="1"/>
    <cellStyle name="Ergebnis 2 11" xfId="34399" hidden="1"/>
    <cellStyle name="Ergebnis 2 11" xfId="34434" hidden="1"/>
    <cellStyle name="Ergebnis 2 11" xfId="30816" hidden="1"/>
    <cellStyle name="Ergebnis 2 11" xfId="34476" hidden="1"/>
    <cellStyle name="Ergebnis 2 11" xfId="34500" hidden="1"/>
    <cellStyle name="Ergebnis 2 11" xfId="34539" hidden="1"/>
    <cellStyle name="Ergebnis 2 11" xfId="34574" hidden="1"/>
    <cellStyle name="Ergebnis 2 11" xfId="34677" hidden="1"/>
    <cellStyle name="Ergebnis 2 11" xfId="34839" hidden="1"/>
    <cellStyle name="Ergebnis 2 11" xfId="34863" hidden="1"/>
    <cellStyle name="Ergebnis 2 11" xfId="34902" hidden="1"/>
    <cellStyle name="Ergebnis 2 11" xfId="34937" hidden="1"/>
    <cellStyle name="Ergebnis 2 11" xfId="34746" hidden="1"/>
    <cellStyle name="Ergebnis 2 11" xfId="34986" hidden="1"/>
    <cellStyle name="Ergebnis 2 11" xfId="35010" hidden="1"/>
    <cellStyle name="Ergebnis 2 11" xfId="35049" hidden="1"/>
    <cellStyle name="Ergebnis 2 11" xfId="35084" hidden="1"/>
    <cellStyle name="Ergebnis 2 11" xfId="34617" hidden="1"/>
    <cellStyle name="Ergebnis 2 11" xfId="35127" hidden="1"/>
    <cellStyle name="Ergebnis 2 11" xfId="35151" hidden="1"/>
    <cellStyle name="Ergebnis 2 11" xfId="35190" hidden="1"/>
    <cellStyle name="Ergebnis 2 11" xfId="35225" hidden="1"/>
    <cellStyle name="Ergebnis 2 11" xfId="35278" hidden="1"/>
    <cellStyle name="Ergebnis 2 11" xfId="35344" hidden="1"/>
    <cellStyle name="Ergebnis 2 11" xfId="35368" hidden="1"/>
    <cellStyle name="Ergebnis 2 11" xfId="35407" hidden="1"/>
    <cellStyle name="Ergebnis 2 11" xfId="35442" hidden="1"/>
    <cellStyle name="Ergebnis 2 11" xfId="35510" hidden="1"/>
    <cellStyle name="Ergebnis 2 11" xfId="35636" hidden="1"/>
    <cellStyle name="Ergebnis 2 11" xfId="35660" hidden="1"/>
    <cellStyle name="Ergebnis 2 11" xfId="35699" hidden="1"/>
    <cellStyle name="Ergebnis 2 11" xfId="35734" hidden="1"/>
    <cellStyle name="Ergebnis 2 11" xfId="35566" hidden="1"/>
    <cellStyle name="Ergebnis 2 11" xfId="35778" hidden="1"/>
    <cellStyle name="Ergebnis 2 11" xfId="35802" hidden="1"/>
    <cellStyle name="Ergebnis 2 11" xfId="35841" hidden="1"/>
    <cellStyle name="Ergebnis 2 11" xfId="35876" hidden="1"/>
    <cellStyle name="Ergebnis 2 11" xfId="35931" hidden="1"/>
    <cellStyle name="Ergebnis 2 11" xfId="36071" hidden="1"/>
    <cellStyle name="Ergebnis 2 11" xfId="36095" hidden="1"/>
    <cellStyle name="Ergebnis 2 11" xfId="36134" hidden="1"/>
    <cellStyle name="Ergebnis 2 11" xfId="36169" hidden="1"/>
    <cellStyle name="Ergebnis 2 11" xfId="36273" hidden="1"/>
    <cellStyle name="Ergebnis 2 11" xfId="36435" hidden="1"/>
    <cellStyle name="Ergebnis 2 11" xfId="36459" hidden="1"/>
    <cellStyle name="Ergebnis 2 11" xfId="36498" hidden="1"/>
    <cellStyle name="Ergebnis 2 11" xfId="36533" hidden="1"/>
    <cellStyle name="Ergebnis 2 11" xfId="36342" hidden="1"/>
    <cellStyle name="Ergebnis 2 11" xfId="36582" hidden="1"/>
    <cellStyle name="Ergebnis 2 11" xfId="36606" hidden="1"/>
    <cellStyle name="Ergebnis 2 11" xfId="36645" hidden="1"/>
    <cellStyle name="Ergebnis 2 11" xfId="36680" hidden="1"/>
    <cellStyle name="Ergebnis 2 11" xfId="36213" hidden="1"/>
    <cellStyle name="Ergebnis 2 11" xfId="36723" hidden="1"/>
    <cellStyle name="Ergebnis 2 11" xfId="36747" hidden="1"/>
    <cellStyle name="Ergebnis 2 11" xfId="36786" hidden="1"/>
    <cellStyle name="Ergebnis 2 11" xfId="36821" hidden="1"/>
    <cellStyle name="Ergebnis 2 11" xfId="36874" hidden="1"/>
    <cellStyle name="Ergebnis 2 11" xfId="36940" hidden="1"/>
    <cellStyle name="Ergebnis 2 11" xfId="36964" hidden="1"/>
    <cellStyle name="Ergebnis 2 11" xfId="37003" hidden="1"/>
    <cellStyle name="Ergebnis 2 11" xfId="37038" hidden="1"/>
    <cellStyle name="Ergebnis 2 11" xfId="37106" hidden="1"/>
    <cellStyle name="Ergebnis 2 11" xfId="37232" hidden="1"/>
    <cellStyle name="Ergebnis 2 11" xfId="37256" hidden="1"/>
    <cellStyle name="Ergebnis 2 11" xfId="37295" hidden="1"/>
    <cellStyle name="Ergebnis 2 11" xfId="37330" hidden="1"/>
    <cellStyle name="Ergebnis 2 11" xfId="37162" hidden="1"/>
    <cellStyle name="Ergebnis 2 11" xfId="37374" hidden="1"/>
    <cellStyle name="Ergebnis 2 11" xfId="37398" hidden="1"/>
    <cellStyle name="Ergebnis 2 11" xfId="37437" hidden="1"/>
    <cellStyle name="Ergebnis 2 11" xfId="37472" hidden="1"/>
    <cellStyle name="Ergebnis 2 11" xfId="35989" hidden="1"/>
    <cellStyle name="Ergebnis 2 11" xfId="37514" hidden="1"/>
    <cellStyle name="Ergebnis 2 11" xfId="37538" hidden="1"/>
    <cellStyle name="Ergebnis 2 11" xfId="37577" hidden="1"/>
    <cellStyle name="Ergebnis 2 11" xfId="37612" hidden="1"/>
    <cellStyle name="Ergebnis 2 11" xfId="37715" hidden="1"/>
    <cellStyle name="Ergebnis 2 11" xfId="37877" hidden="1"/>
    <cellStyle name="Ergebnis 2 11" xfId="37901" hidden="1"/>
    <cellStyle name="Ergebnis 2 11" xfId="37940" hidden="1"/>
    <cellStyle name="Ergebnis 2 11" xfId="37975" hidden="1"/>
    <cellStyle name="Ergebnis 2 11" xfId="37784" hidden="1"/>
    <cellStyle name="Ergebnis 2 11" xfId="38024" hidden="1"/>
    <cellStyle name="Ergebnis 2 11" xfId="38048" hidden="1"/>
    <cellStyle name="Ergebnis 2 11" xfId="38087" hidden="1"/>
    <cellStyle name="Ergebnis 2 11" xfId="38122" hidden="1"/>
    <cellStyle name="Ergebnis 2 11" xfId="37655" hidden="1"/>
    <cellStyle name="Ergebnis 2 11" xfId="38165" hidden="1"/>
    <cellStyle name="Ergebnis 2 11" xfId="38189" hidden="1"/>
    <cellStyle name="Ergebnis 2 11" xfId="38228" hidden="1"/>
    <cellStyle name="Ergebnis 2 11" xfId="38263" hidden="1"/>
    <cellStyle name="Ergebnis 2 11" xfId="38316" hidden="1"/>
    <cellStyle name="Ergebnis 2 11" xfId="38382" hidden="1"/>
    <cellStyle name="Ergebnis 2 11" xfId="38406" hidden="1"/>
    <cellStyle name="Ergebnis 2 11" xfId="38445" hidden="1"/>
    <cellStyle name="Ergebnis 2 11" xfId="38480" hidden="1"/>
    <cellStyle name="Ergebnis 2 11" xfId="38548" hidden="1"/>
    <cellStyle name="Ergebnis 2 11" xfId="38674" hidden="1"/>
    <cellStyle name="Ergebnis 2 11" xfId="38698" hidden="1"/>
    <cellStyle name="Ergebnis 2 11" xfId="38737" hidden="1"/>
    <cellStyle name="Ergebnis 2 11" xfId="38772" hidden="1"/>
    <cellStyle name="Ergebnis 2 11" xfId="38604" hidden="1"/>
    <cellStyle name="Ergebnis 2 11" xfId="38816" hidden="1"/>
    <cellStyle name="Ergebnis 2 11" xfId="38840" hidden="1"/>
    <cellStyle name="Ergebnis 2 11" xfId="38879" hidden="1"/>
    <cellStyle name="Ergebnis 2 11" xfId="38914" hidden="1"/>
    <cellStyle name="Ergebnis 2 11" xfId="38977" hidden="1"/>
    <cellStyle name="Ergebnis 2 11" xfId="39054" hidden="1"/>
    <cellStyle name="Ergebnis 2 11" xfId="39078" hidden="1"/>
    <cellStyle name="Ergebnis 2 11" xfId="39117" hidden="1"/>
    <cellStyle name="Ergebnis 2 11" xfId="39152" hidden="1"/>
    <cellStyle name="Ergebnis 2 11" xfId="39255" hidden="1"/>
    <cellStyle name="Ergebnis 2 11" xfId="39417" hidden="1"/>
    <cellStyle name="Ergebnis 2 11" xfId="39441" hidden="1"/>
    <cellStyle name="Ergebnis 2 11" xfId="39480" hidden="1"/>
    <cellStyle name="Ergebnis 2 11" xfId="39515" hidden="1"/>
    <cellStyle name="Ergebnis 2 11" xfId="39324" hidden="1"/>
    <cellStyle name="Ergebnis 2 11" xfId="39564" hidden="1"/>
    <cellStyle name="Ergebnis 2 11" xfId="39588" hidden="1"/>
    <cellStyle name="Ergebnis 2 11" xfId="39627" hidden="1"/>
    <cellStyle name="Ergebnis 2 11" xfId="39662" hidden="1"/>
    <cellStyle name="Ergebnis 2 11" xfId="39195" hidden="1"/>
    <cellStyle name="Ergebnis 2 11" xfId="39705" hidden="1"/>
    <cellStyle name="Ergebnis 2 11" xfId="39729" hidden="1"/>
    <cellStyle name="Ergebnis 2 11" xfId="39768" hidden="1"/>
    <cellStyle name="Ergebnis 2 11" xfId="39803" hidden="1"/>
    <cellStyle name="Ergebnis 2 11" xfId="39856" hidden="1"/>
    <cellStyle name="Ergebnis 2 11" xfId="39922" hidden="1"/>
    <cellStyle name="Ergebnis 2 11" xfId="39946" hidden="1"/>
    <cellStyle name="Ergebnis 2 11" xfId="39985" hidden="1"/>
    <cellStyle name="Ergebnis 2 11" xfId="40020" hidden="1"/>
    <cellStyle name="Ergebnis 2 11" xfId="40088" hidden="1"/>
    <cellStyle name="Ergebnis 2 11" xfId="40214" hidden="1"/>
    <cellStyle name="Ergebnis 2 11" xfId="40238" hidden="1"/>
    <cellStyle name="Ergebnis 2 11" xfId="40277" hidden="1"/>
    <cellStyle name="Ergebnis 2 11" xfId="40312" hidden="1"/>
    <cellStyle name="Ergebnis 2 11" xfId="40144" hidden="1"/>
    <cellStyle name="Ergebnis 2 11" xfId="40356" hidden="1"/>
    <cellStyle name="Ergebnis 2 11" xfId="40380" hidden="1"/>
    <cellStyle name="Ergebnis 2 11" xfId="40419" hidden="1"/>
    <cellStyle name="Ergebnis 2 11" xfId="40454" hidden="1"/>
    <cellStyle name="Ergebnis 2 11" xfId="40507" hidden="1"/>
    <cellStyle name="Ergebnis 2 11" xfId="40573" hidden="1"/>
    <cellStyle name="Ergebnis 2 11" xfId="40597" hidden="1"/>
    <cellStyle name="Ergebnis 2 11" xfId="40636" hidden="1"/>
    <cellStyle name="Ergebnis 2 11" xfId="40671" hidden="1"/>
    <cellStyle name="Ergebnis 2 11" xfId="40758" hidden="1"/>
    <cellStyle name="Ergebnis 2 11" xfId="40964" hidden="1"/>
    <cellStyle name="Ergebnis 2 11" xfId="40988" hidden="1"/>
    <cellStyle name="Ergebnis 2 11" xfId="41027" hidden="1"/>
    <cellStyle name="Ergebnis 2 11" xfId="41062" hidden="1"/>
    <cellStyle name="Ergebnis 2 11" xfId="41147" hidden="1"/>
    <cellStyle name="Ergebnis 2 11" xfId="41273" hidden="1"/>
    <cellStyle name="Ergebnis 2 11" xfId="41297" hidden="1"/>
    <cellStyle name="Ergebnis 2 11" xfId="41336" hidden="1"/>
    <cellStyle name="Ergebnis 2 11" xfId="41371" hidden="1"/>
    <cellStyle name="Ergebnis 2 11" xfId="41203" hidden="1"/>
    <cellStyle name="Ergebnis 2 11" xfId="41417" hidden="1"/>
    <cellStyle name="Ergebnis 2 11" xfId="41441" hidden="1"/>
    <cellStyle name="Ergebnis 2 11" xfId="41480" hidden="1"/>
    <cellStyle name="Ergebnis 2 11" xfId="41515" hidden="1"/>
    <cellStyle name="Ergebnis 2 11" xfId="40850" hidden="1"/>
    <cellStyle name="Ergebnis 2 11" xfId="41574" hidden="1"/>
    <cellStyle name="Ergebnis 2 11" xfId="41598" hidden="1"/>
    <cellStyle name="Ergebnis 2 11" xfId="41637" hidden="1"/>
    <cellStyle name="Ergebnis 2 11" xfId="41672" hidden="1"/>
    <cellStyle name="Ergebnis 2 11" xfId="41781" hidden="1"/>
    <cellStyle name="Ergebnis 2 11" xfId="41944" hidden="1"/>
    <cellStyle name="Ergebnis 2 11" xfId="41968" hidden="1"/>
    <cellStyle name="Ergebnis 2 11" xfId="42007" hidden="1"/>
    <cellStyle name="Ergebnis 2 11" xfId="42042" hidden="1"/>
    <cellStyle name="Ergebnis 2 11" xfId="41850" hidden="1"/>
    <cellStyle name="Ergebnis 2 11" xfId="42093" hidden="1"/>
    <cellStyle name="Ergebnis 2 11" xfId="42117" hidden="1"/>
    <cellStyle name="Ergebnis 2 11" xfId="42156" hidden="1"/>
    <cellStyle name="Ergebnis 2 11" xfId="42191" hidden="1"/>
    <cellStyle name="Ergebnis 2 11" xfId="41721" hidden="1"/>
    <cellStyle name="Ergebnis 2 11" xfId="42236" hidden="1"/>
    <cellStyle name="Ergebnis 2 11" xfId="42260" hidden="1"/>
    <cellStyle name="Ergebnis 2 11" xfId="42299" hidden="1"/>
    <cellStyle name="Ergebnis 2 11" xfId="42334" hidden="1"/>
    <cellStyle name="Ergebnis 2 11" xfId="42389" hidden="1"/>
    <cellStyle name="Ergebnis 2 11" xfId="42455" hidden="1"/>
    <cellStyle name="Ergebnis 2 11" xfId="42479" hidden="1"/>
    <cellStyle name="Ergebnis 2 11" xfId="42518" hidden="1"/>
    <cellStyle name="Ergebnis 2 11" xfId="42553" hidden="1"/>
    <cellStyle name="Ergebnis 2 11" xfId="42621" hidden="1"/>
    <cellStyle name="Ergebnis 2 11" xfId="42747" hidden="1"/>
    <cellStyle name="Ergebnis 2 11" xfId="42771" hidden="1"/>
    <cellStyle name="Ergebnis 2 11" xfId="42810" hidden="1"/>
    <cellStyle name="Ergebnis 2 11" xfId="42845" hidden="1"/>
    <cellStyle name="Ergebnis 2 11" xfId="42677" hidden="1"/>
    <cellStyle name="Ergebnis 2 11" xfId="42889" hidden="1"/>
    <cellStyle name="Ergebnis 2 11" xfId="42913" hidden="1"/>
    <cellStyle name="Ergebnis 2 11" xfId="42952" hidden="1"/>
    <cellStyle name="Ergebnis 2 11" xfId="42987" hidden="1"/>
    <cellStyle name="Ergebnis 2 11" xfId="40917" hidden="1"/>
    <cellStyle name="Ergebnis 2 11" xfId="43029" hidden="1"/>
    <cellStyle name="Ergebnis 2 11" xfId="43053" hidden="1"/>
    <cellStyle name="Ergebnis 2 11" xfId="43092" hidden="1"/>
    <cellStyle name="Ergebnis 2 11" xfId="43127" hidden="1"/>
    <cellStyle name="Ergebnis 2 11" xfId="43233" hidden="1"/>
    <cellStyle name="Ergebnis 2 11" xfId="43395" hidden="1"/>
    <cellStyle name="Ergebnis 2 11" xfId="43419" hidden="1"/>
    <cellStyle name="Ergebnis 2 11" xfId="43458" hidden="1"/>
    <cellStyle name="Ergebnis 2 11" xfId="43493" hidden="1"/>
    <cellStyle name="Ergebnis 2 11" xfId="43302" hidden="1"/>
    <cellStyle name="Ergebnis 2 11" xfId="43544" hidden="1"/>
    <cellStyle name="Ergebnis 2 11" xfId="43568" hidden="1"/>
    <cellStyle name="Ergebnis 2 11" xfId="43607" hidden="1"/>
    <cellStyle name="Ergebnis 2 11" xfId="43642" hidden="1"/>
    <cellStyle name="Ergebnis 2 11" xfId="43173" hidden="1"/>
    <cellStyle name="Ergebnis 2 11" xfId="43687" hidden="1"/>
    <cellStyle name="Ergebnis 2 11" xfId="43711" hidden="1"/>
    <cellStyle name="Ergebnis 2 11" xfId="43750" hidden="1"/>
    <cellStyle name="Ergebnis 2 11" xfId="43785" hidden="1"/>
    <cellStyle name="Ergebnis 2 11" xfId="43839" hidden="1"/>
    <cellStyle name="Ergebnis 2 11" xfId="43905" hidden="1"/>
    <cellStyle name="Ergebnis 2 11" xfId="43929" hidden="1"/>
    <cellStyle name="Ergebnis 2 11" xfId="43968" hidden="1"/>
    <cellStyle name="Ergebnis 2 11" xfId="44003" hidden="1"/>
    <cellStyle name="Ergebnis 2 11" xfId="44071" hidden="1"/>
    <cellStyle name="Ergebnis 2 11" xfId="44197" hidden="1"/>
    <cellStyle name="Ergebnis 2 11" xfId="44221" hidden="1"/>
    <cellStyle name="Ergebnis 2 11" xfId="44260" hidden="1"/>
    <cellStyle name="Ergebnis 2 11" xfId="44295" hidden="1"/>
    <cellStyle name="Ergebnis 2 11" xfId="44127" hidden="1"/>
    <cellStyle name="Ergebnis 2 11" xfId="44339" hidden="1"/>
    <cellStyle name="Ergebnis 2 11" xfId="44363" hidden="1"/>
    <cellStyle name="Ergebnis 2 11" xfId="44402" hidden="1"/>
    <cellStyle name="Ergebnis 2 11" xfId="44437" hidden="1"/>
    <cellStyle name="Ergebnis 2 11" xfId="40819" hidden="1"/>
    <cellStyle name="Ergebnis 2 11" xfId="44479" hidden="1"/>
    <cellStyle name="Ergebnis 2 11" xfId="44503" hidden="1"/>
    <cellStyle name="Ergebnis 2 11" xfId="44542" hidden="1"/>
    <cellStyle name="Ergebnis 2 11" xfId="44577" hidden="1"/>
    <cellStyle name="Ergebnis 2 11" xfId="44680" hidden="1"/>
    <cellStyle name="Ergebnis 2 11" xfId="44842" hidden="1"/>
    <cellStyle name="Ergebnis 2 11" xfId="44866" hidden="1"/>
    <cellStyle name="Ergebnis 2 11" xfId="44905" hidden="1"/>
    <cellStyle name="Ergebnis 2 11" xfId="44940" hidden="1"/>
    <cellStyle name="Ergebnis 2 11" xfId="44749" hidden="1"/>
    <cellStyle name="Ergebnis 2 11" xfId="44989" hidden="1"/>
    <cellStyle name="Ergebnis 2 11" xfId="45013" hidden="1"/>
    <cellStyle name="Ergebnis 2 11" xfId="45052" hidden="1"/>
    <cellStyle name="Ergebnis 2 11" xfId="45087" hidden="1"/>
    <cellStyle name="Ergebnis 2 11" xfId="44620" hidden="1"/>
    <cellStyle name="Ergebnis 2 11" xfId="45130" hidden="1"/>
    <cellStyle name="Ergebnis 2 11" xfId="45154" hidden="1"/>
    <cellStyle name="Ergebnis 2 11" xfId="45193" hidden="1"/>
    <cellStyle name="Ergebnis 2 11" xfId="45228" hidden="1"/>
    <cellStyle name="Ergebnis 2 11" xfId="45281" hidden="1"/>
    <cellStyle name="Ergebnis 2 11" xfId="45347" hidden="1"/>
    <cellStyle name="Ergebnis 2 11" xfId="45371" hidden="1"/>
    <cellStyle name="Ergebnis 2 11" xfId="45410" hidden="1"/>
    <cellStyle name="Ergebnis 2 11" xfId="45445" hidden="1"/>
    <cellStyle name="Ergebnis 2 11" xfId="45513" hidden="1"/>
    <cellStyle name="Ergebnis 2 11" xfId="45639" hidden="1"/>
    <cellStyle name="Ergebnis 2 11" xfId="45663" hidden="1"/>
    <cellStyle name="Ergebnis 2 11" xfId="45702" hidden="1"/>
    <cellStyle name="Ergebnis 2 11" xfId="45737" hidden="1"/>
    <cellStyle name="Ergebnis 2 11" xfId="45569" hidden="1"/>
    <cellStyle name="Ergebnis 2 11" xfId="45781" hidden="1"/>
    <cellStyle name="Ergebnis 2 11" xfId="45805" hidden="1"/>
    <cellStyle name="Ergebnis 2 11" xfId="45844" hidden="1"/>
    <cellStyle name="Ergebnis 2 11" xfId="45879" hidden="1"/>
    <cellStyle name="Ergebnis 2 11" xfId="45934" hidden="1"/>
    <cellStyle name="Ergebnis 2 11" xfId="46074" hidden="1"/>
    <cellStyle name="Ergebnis 2 11" xfId="46098" hidden="1"/>
    <cellStyle name="Ergebnis 2 11" xfId="46137" hidden="1"/>
    <cellStyle name="Ergebnis 2 11" xfId="46172" hidden="1"/>
    <cellStyle name="Ergebnis 2 11" xfId="46276" hidden="1"/>
    <cellStyle name="Ergebnis 2 11" xfId="46438" hidden="1"/>
    <cellStyle name="Ergebnis 2 11" xfId="46462" hidden="1"/>
    <cellStyle name="Ergebnis 2 11" xfId="46501" hidden="1"/>
    <cellStyle name="Ergebnis 2 11" xfId="46536" hidden="1"/>
    <cellStyle name="Ergebnis 2 11" xfId="46345" hidden="1"/>
    <cellStyle name="Ergebnis 2 11" xfId="46585" hidden="1"/>
    <cellStyle name="Ergebnis 2 11" xfId="46609" hidden="1"/>
    <cellStyle name="Ergebnis 2 11" xfId="46648" hidden="1"/>
    <cellStyle name="Ergebnis 2 11" xfId="46683" hidden="1"/>
    <cellStyle name="Ergebnis 2 11" xfId="46216" hidden="1"/>
    <cellStyle name="Ergebnis 2 11" xfId="46726" hidden="1"/>
    <cellStyle name="Ergebnis 2 11" xfId="46750" hidden="1"/>
    <cellStyle name="Ergebnis 2 11" xfId="46789" hidden="1"/>
    <cellStyle name="Ergebnis 2 11" xfId="46824" hidden="1"/>
    <cellStyle name="Ergebnis 2 11" xfId="46877" hidden="1"/>
    <cellStyle name="Ergebnis 2 11" xfId="46943" hidden="1"/>
    <cellStyle name="Ergebnis 2 11" xfId="46967" hidden="1"/>
    <cellStyle name="Ergebnis 2 11" xfId="47006" hidden="1"/>
    <cellStyle name="Ergebnis 2 11" xfId="47041" hidden="1"/>
    <cellStyle name="Ergebnis 2 11" xfId="47109" hidden="1"/>
    <cellStyle name="Ergebnis 2 11" xfId="47235" hidden="1"/>
    <cellStyle name="Ergebnis 2 11" xfId="47259" hidden="1"/>
    <cellStyle name="Ergebnis 2 11" xfId="47298" hidden="1"/>
    <cellStyle name="Ergebnis 2 11" xfId="47333" hidden="1"/>
    <cellStyle name="Ergebnis 2 11" xfId="47165" hidden="1"/>
    <cellStyle name="Ergebnis 2 11" xfId="47377" hidden="1"/>
    <cellStyle name="Ergebnis 2 11" xfId="47401" hidden="1"/>
    <cellStyle name="Ergebnis 2 11" xfId="47440" hidden="1"/>
    <cellStyle name="Ergebnis 2 11" xfId="47475" hidden="1"/>
    <cellStyle name="Ergebnis 2 11" xfId="45992" hidden="1"/>
    <cellStyle name="Ergebnis 2 11" xfId="47517" hidden="1"/>
    <cellStyle name="Ergebnis 2 11" xfId="47541" hidden="1"/>
    <cellStyle name="Ergebnis 2 11" xfId="47580" hidden="1"/>
    <cellStyle name="Ergebnis 2 11" xfId="47615" hidden="1"/>
    <cellStyle name="Ergebnis 2 11" xfId="47718" hidden="1"/>
    <cellStyle name="Ergebnis 2 11" xfId="47880" hidden="1"/>
    <cellStyle name="Ergebnis 2 11" xfId="47904" hidden="1"/>
    <cellStyle name="Ergebnis 2 11" xfId="47943" hidden="1"/>
    <cellStyle name="Ergebnis 2 11" xfId="47978" hidden="1"/>
    <cellStyle name="Ergebnis 2 11" xfId="47787" hidden="1"/>
    <cellStyle name="Ergebnis 2 11" xfId="48027" hidden="1"/>
    <cellStyle name="Ergebnis 2 11" xfId="48051" hidden="1"/>
    <cellStyle name="Ergebnis 2 11" xfId="48090" hidden="1"/>
    <cellStyle name="Ergebnis 2 11" xfId="48125" hidden="1"/>
    <cellStyle name="Ergebnis 2 11" xfId="47658" hidden="1"/>
    <cellStyle name="Ergebnis 2 11" xfId="48168" hidden="1"/>
    <cellStyle name="Ergebnis 2 11" xfId="48192" hidden="1"/>
    <cellStyle name="Ergebnis 2 11" xfId="48231" hidden="1"/>
    <cellStyle name="Ergebnis 2 11" xfId="48266" hidden="1"/>
    <cellStyle name="Ergebnis 2 11" xfId="48319" hidden="1"/>
    <cellStyle name="Ergebnis 2 11" xfId="48385" hidden="1"/>
    <cellStyle name="Ergebnis 2 11" xfId="48409" hidden="1"/>
    <cellStyle name="Ergebnis 2 11" xfId="48448" hidden="1"/>
    <cellStyle name="Ergebnis 2 11" xfId="48483" hidden="1"/>
    <cellStyle name="Ergebnis 2 11" xfId="48551" hidden="1"/>
    <cellStyle name="Ergebnis 2 11" xfId="48677" hidden="1"/>
    <cellStyle name="Ergebnis 2 11" xfId="48701" hidden="1"/>
    <cellStyle name="Ergebnis 2 11" xfId="48740" hidden="1"/>
    <cellStyle name="Ergebnis 2 11" xfId="48775" hidden="1"/>
    <cellStyle name="Ergebnis 2 11" xfId="48607" hidden="1"/>
    <cellStyle name="Ergebnis 2 11" xfId="48819" hidden="1"/>
    <cellStyle name="Ergebnis 2 11" xfId="48843" hidden="1"/>
    <cellStyle name="Ergebnis 2 11" xfId="48882" hidden="1"/>
    <cellStyle name="Ergebnis 2 11" xfId="48917" hidden="1"/>
    <cellStyle name="Ergebnis 2 11" xfId="48970" hidden="1"/>
    <cellStyle name="Ergebnis 2 11" xfId="49036" hidden="1"/>
    <cellStyle name="Ergebnis 2 11" xfId="49060" hidden="1"/>
    <cellStyle name="Ergebnis 2 11" xfId="49099" hidden="1"/>
    <cellStyle name="Ergebnis 2 11" xfId="49134" hidden="1"/>
    <cellStyle name="Ergebnis 2 11" xfId="49237" hidden="1"/>
    <cellStyle name="Ergebnis 2 11" xfId="49399" hidden="1"/>
    <cellStyle name="Ergebnis 2 11" xfId="49423" hidden="1"/>
    <cellStyle name="Ergebnis 2 11" xfId="49462" hidden="1"/>
    <cellStyle name="Ergebnis 2 11" xfId="49497" hidden="1"/>
    <cellStyle name="Ergebnis 2 11" xfId="49306" hidden="1"/>
    <cellStyle name="Ergebnis 2 11" xfId="49546" hidden="1"/>
    <cellStyle name="Ergebnis 2 11" xfId="49570" hidden="1"/>
    <cellStyle name="Ergebnis 2 11" xfId="49609" hidden="1"/>
    <cellStyle name="Ergebnis 2 11" xfId="49644" hidden="1"/>
    <cellStyle name="Ergebnis 2 11" xfId="49177" hidden="1"/>
    <cellStyle name="Ergebnis 2 11" xfId="49687" hidden="1"/>
    <cellStyle name="Ergebnis 2 11" xfId="49711" hidden="1"/>
    <cellStyle name="Ergebnis 2 11" xfId="49750" hidden="1"/>
    <cellStyle name="Ergebnis 2 11" xfId="49785" hidden="1"/>
    <cellStyle name="Ergebnis 2 11" xfId="49838" hidden="1"/>
    <cellStyle name="Ergebnis 2 11" xfId="49904" hidden="1"/>
    <cellStyle name="Ergebnis 2 11" xfId="49928" hidden="1"/>
    <cellStyle name="Ergebnis 2 11" xfId="49967" hidden="1"/>
    <cellStyle name="Ergebnis 2 11" xfId="50002" hidden="1"/>
    <cellStyle name="Ergebnis 2 11" xfId="50070" hidden="1"/>
    <cellStyle name="Ergebnis 2 11" xfId="50196" hidden="1"/>
    <cellStyle name="Ergebnis 2 11" xfId="50220" hidden="1"/>
    <cellStyle name="Ergebnis 2 11" xfId="50259" hidden="1"/>
    <cellStyle name="Ergebnis 2 11" xfId="50294" hidden="1"/>
    <cellStyle name="Ergebnis 2 11" xfId="50126" hidden="1"/>
    <cellStyle name="Ergebnis 2 11" xfId="50338" hidden="1"/>
    <cellStyle name="Ergebnis 2 11" xfId="50362" hidden="1"/>
    <cellStyle name="Ergebnis 2 11" xfId="50401" hidden="1"/>
    <cellStyle name="Ergebnis 2 11" xfId="50436" hidden="1"/>
    <cellStyle name="Ergebnis 2 11" xfId="50489" hidden="1"/>
    <cellStyle name="Ergebnis 2 11" xfId="50555" hidden="1"/>
    <cellStyle name="Ergebnis 2 11" xfId="50579" hidden="1"/>
    <cellStyle name="Ergebnis 2 11" xfId="50618" hidden="1"/>
    <cellStyle name="Ergebnis 2 11" xfId="50653" hidden="1"/>
    <cellStyle name="Ergebnis 2 11" xfId="50740" hidden="1"/>
    <cellStyle name="Ergebnis 2 11" xfId="50946" hidden="1"/>
    <cellStyle name="Ergebnis 2 11" xfId="50970" hidden="1"/>
    <cellStyle name="Ergebnis 2 11" xfId="51009" hidden="1"/>
    <cellStyle name="Ergebnis 2 11" xfId="51044" hidden="1"/>
    <cellStyle name="Ergebnis 2 11" xfId="51129" hidden="1"/>
    <cellStyle name="Ergebnis 2 11" xfId="51255" hidden="1"/>
    <cellStyle name="Ergebnis 2 11" xfId="51279" hidden="1"/>
    <cellStyle name="Ergebnis 2 11" xfId="51318" hidden="1"/>
    <cellStyle name="Ergebnis 2 11" xfId="51353" hidden="1"/>
    <cellStyle name="Ergebnis 2 11" xfId="51185" hidden="1"/>
    <cellStyle name="Ergebnis 2 11" xfId="51399" hidden="1"/>
    <cellStyle name="Ergebnis 2 11" xfId="51423" hidden="1"/>
    <cellStyle name="Ergebnis 2 11" xfId="51462" hidden="1"/>
    <cellStyle name="Ergebnis 2 11" xfId="51497" hidden="1"/>
    <cellStyle name="Ergebnis 2 11" xfId="50832" hidden="1"/>
    <cellStyle name="Ergebnis 2 11" xfId="51556" hidden="1"/>
    <cellStyle name="Ergebnis 2 11" xfId="51580" hidden="1"/>
    <cellStyle name="Ergebnis 2 11" xfId="51619" hidden="1"/>
    <cellStyle name="Ergebnis 2 11" xfId="51654" hidden="1"/>
    <cellStyle name="Ergebnis 2 11" xfId="51763" hidden="1"/>
    <cellStyle name="Ergebnis 2 11" xfId="51926" hidden="1"/>
    <cellStyle name="Ergebnis 2 11" xfId="51950" hidden="1"/>
    <cellStyle name="Ergebnis 2 11" xfId="51989" hidden="1"/>
    <cellStyle name="Ergebnis 2 11" xfId="52024" hidden="1"/>
    <cellStyle name="Ergebnis 2 11" xfId="51832" hidden="1"/>
    <cellStyle name="Ergebnis 2 11" xfId="52075" hidden="1"/>
    <cellStyle name="Ergebnis 2 11" xfId="52099" hidden="1"/>
    <cellStyle name="Ergebnis 2 11" xfId="52138" hidden="1"/>
    <cellStyle name="Ergebnis 2 11" xfId="52173" hidden="1"/>
    <cellStyle name="Ergebnis 2 11" xfId="51703" hidden="1"/>
    <cellStyle name="Ergebnis 2 11" xfId="52218" hidden="1"/>
    <cellStyle name="Ergebnis 2 11" xfId="52242" hidden="1"/>
    <cellStyle name="Ergebnis 2 11" xfId="52281" hidden="1"/>
    <cellStyle name="Ergebnis 2 11" xfId="52316" hidden="1"/>
    <cellStyle name="Ergebnis 2 11" xfId="52371" hidden="1"/>
    <cellStyle name="Ergebnis 2 11" xfId="52437" hidden="1"/>
    <cellStyle name="Ergebnis 2 11" xfId="52461" hidden="1"/>
    <cellStyle name="Ergebnis 2 11" xfId="52500" hidden="1"/>
    <cellStyle name="Ergebnis 2 11" xfId="52535" hidden="1"/>
    <cellStyle name="Ergebnis 2 11" xfId="52603" hidden="1"/>
    <cellStyle name="Ergebnis 2 11" xfId="52729" hidden="1"/>
    <cellStyle name="Ergebnis 2 11" xfId="52753" hidden="1"/>
    <cellStyle name="Ergebnis 2 11" xfId="52792" hidden="1"/>
    <cellStyle name="Ergebnis 2 11" xfId="52827" hidden="1"/>
    <cellStyle name="Ergebnis 2 11" xfId="52659" hidden="1"/>
    <cellStyle name="Ergebnis 2 11" xfId="52871" hidden="1"/>
    <cellStyle name="Ergebnis 2 11" xfId="52895" hidden="1"/>
    <cellStyle name="Ergebnis 2 11" xfId="52934" hidden="1"/>
    <cellStyle name="Ergebnis 2 11" xfId="52969" hidden="1"/>
    <cellStyle name="Ergebnis 2 11" xfId="50899" hidden="1"/>
    <cellStyle name="Ergebnis 2 11" xfId="53011" hidden="1"/>
    <cellStyle name="Ergebnis 2 11" xfId="53035" hidden="1"/>
    <cellStyle name="Ergebnis 2 11" xfId="53074" hidden="1"/>
    <cellStyle name="Ergebnis 2 11" xfId="53109" hidden="1"/>
    <cellStyle name="Ergebnis 2 11" xfId="53215" hidden="1"/>
    <cellStyle name="Ergebnis 2 11" xfId="53377" hidden="1"/>
    <cellStyle name="Ergebnis 2 11" xfId="53401" hidden="1"/>
    <cellStyle name="Ergebnis 2 11" xfId="53440" hidden="1"/>
    <cellStyle name="Ergebnis 2 11" xfId="53475" hidden="1"/>
    <cellStyle name="Ergebnis 2 11" xfId="53284" hidden="1"/>
    <cellStyle name="Ergebnis 2 11" xfId="53526" hidden="1"/>
    <cellStyle name="Ergebnis 2 11" xfId="53550" hidden="1"/>
    <cellStyle name="Ergebnis 2 11" xfId="53589" hidden="1"/>
    <cellStyle name="Ergebnis 2 11" xfId="53624" hidden="1"/>
    <cellStyle name="Ergebnis 2 11" xfId="53155" hidden="1"/>
    <cellStyle name="Ergebnis 2 11" xfId="53669" hidden="1"/>
    <cellStyle name="Ergebnis 2 11" xfId="53693" hidden="1"/>
    <cellStyle name="Ergebnis 2 11" xfId="53732" hidden="1"/>
    <cellStyle name="Ergebnis 2 11" xfId="53767" hidden="1"/>
    <cellStyle name="Ergebnis 2 11" xfId="53821" hidden="1"/>
    <cellStyle name="Ergebnis 2 11" xfId="53887" hidden="1"/>
    <cellStyle name="Ergebnis 2 11" xfId="53911" hidden="1"/>
    <cellStyle name="Ergebnis 2 11" xfId="53950" hidden="1"/>
    <cellStyle name="Ergebnis 2 11" xfId="53985" hidden="1"/>
    <cellStyle name="Ergebnis 2 11" xfId="54053" hidden="1"/>
    <cellStyle name="Ergebnis 2 11" xfId="54179" hidden="1"/>
    <cellStyle name="Ergebnis 2 11" xfId="54203" hidden="1"/>
    <cellStyle name="Ergebnis 2 11" xfId="54242" hidden="1"/>
    <cellStyle name="Ergebnis 2 11" xfId="54277" hidden="1"/>
    <cellStyle name="Ergebnis 2 11" xfId="54109" hidden="1"/>
    <cellStyle name="Ergebnis 2 11" xfId="54321" hidden="1"/>
    <cellStyle name="Ergebnis 2 11" xfId="54345" hidden="1"/>
    <cellStyle name="Ergebnis 2 11" xfId="54384" hidden="1"/>
    <cellStyle name="Ergebnis 2 11" xfId="54419" hidden="1"/>
    <cellStyle name="Ergebnis 2 11" xfId="50801" hidden="1"/>
    <cellStyle name="Ergebnis 2 11" xfId="54461" hidden="1"/>
    <cellStyle name="Ergebnis 2 11" xfId="54485" hidden="1"/>
    <cellStyle name="Ergebnis 2 11" xfId="54524" hidden="1"/>
    <cellStyle name="Ergebnis 2 11" xfId="54559" hidden="1"/>
    <cellStyle name="Ergebnis 2 11" xfId="54662" hidden="1"/>
    <cellStyle name="Ergebnis 2 11" xfId="54824" hidden="1"/>
    <cellStyle name="Ergebnis 2 11" xfId="54848" hidden="1"/>
    <cellStyle name="Ergebnis 2 11" xfId="54887" hidden="1"/>
    <cellStyle name="Ergebnis 2 11" xfId="54922" hidden="1"/>
    <cellStyle name="Ergebnis 2 11" xfId="54731" hidden="1"/>
    <cellStyle name="Ergebnis 2 11" xfId="54971" hidden="1"/>
    <cellStyle name="Ergebnis 2 11" xfId="54995" hidden="1"/>
    <cellStyle name="Ergebnis 2 11" xfId="55034" hidden="1"/>
    <cellStyle name="Ergebnis 2 11" xfId="55069" hidden="1"/>
    <cellStyle name="Ergebnis 2 11" xfId="54602" hidden="1"/>
    <cellStyle name="Ergebnis 2 11" xfId="55112" hidden="1"/>
    <cellStyle name="Ergebnis 2 11" xfId="55136" hidden="1"/>
    <cellStyle name="Ergebnis 2 11" xfId="55175" hidden="1"/>
    <cellStyle name="Ergebnis 2 11" xfId="55210" hidden="1"/>
    <cellStyle name="Ergebnis 2 11" xfId="55263" hidden="1"/>
    <cellStyle name="Ergebnis 2 11" xfId="55329" hidden="1"/>
    <cellStyle name="Ergebnis 2 11" xfId="55353" hidden="1"/>
    <cellStyle name="Ergebnis 2 11" xfId="55392" hidden="1"/>
    <cellStyle name="Ergebnis 2 11" xfId="55427" hidden="1"/>
    <cellStyle name="Ergebnis 2 11" xfId="55495" hidden="1"/>
    <cellStyle name="Ergebnis 2 11" xfId="55621" hidden="1"/>
    <cellStyle name="Ergebnis 2 11" xfId="55645" hidden="1"/>
    <cellStyle name="Ergebnis 2 11" xfId="55684" hidden="1"/>
    <cellStyle name="Ergebnis 2 11" xfId="55719" hidden="1"/>
    <cellStyle name="Ergebnis 2 11" xfId="55551" hidden="1"/>
    <cellStyle name="Ergebnis 2 11" xfId="55763" hidden="1"/>
    <cellStyle name="Ergebnis 2 11" xfId="55787" hidden="1"/>
    <cellStyle name="Ergebnis 2 11" xfId="55826" hidden="1"/>
    <cellStyle name="Ergebnis 2 11" xfId="55861" hidden="1"/>
    <cellStyle name="Ergebnis 2 11" xfId="55916" hidden="1"/>
    <cellStyle name="Ergebnis 2 11" xfId="56056" hidden="1"/>
    <cellStyle name="Ergebnis 2 11" xfId="56080" hidden="1"/>
    <cellStyle name="Ergebnis 2 11" xfId="56119" hidden="1"/>
    <cellStyle name="Ergebnis 2 11" xfId="56154" hidden="1"/>
    <cellStyle name="Ergebnis 2 11" xfId="56258" hidden="1"/>
    <cellStyle name="Ergebnis 2 11" xfId="56420" hidden="1"/>
    <cellStyle name="Ergebnis 2 11" xfId="56444" hidden="1"/>
    <cellStyle name="Ergebnis 2 11" xfId="56483" hidden="1"/>
    <cellStyle name="Ergebnis 2 11" xfId="56518" hidden="1"/>
    <cellStyle name="Ergebnis 2 11" xfId="56327" hidden="1"/>
    <cellStyle name="Ergebnis 2 11" xfId="56567" hidden="1"/>
    <cellStyle name="Ergebnis 2 11" xfId="56591" hidden="1"/>
    <cellStyle name="Ergebnis 2 11" xfId="56630" hidden="1"/>
    <cellStyle name="Ergebnis 2 11" xfId="56665" hidden="1"/>
    <cellStyle name="Ergebnis 2 11" xfId="56198" hidden="1"/>
    <cellStyle name="Ergebnis 2 11" xfId="56708" hidden="1"/>
    <cellStyle name="Ergebnis 2 11" xfId="56732" hidden="1"/>
    <cellStyle name="Ergebnis 2 11" xfId="56771" hidden="1"/>
    <cellStyle name="Ergebnis 2 11" xfId="56806" hidden="1"/>
    <cellStyle name="Ergebnis 2 11" xfId="56859" hidden="1"/>
    <cellStyle name="Ergebnis 2 11" xfId="56925" hidden="1"/>
    <cellStyle name="Ergebnis 2 11" xfId="56949" hidden="1"/>
    <cellStyle name="Ergebnis 2 11" xfId="56988" hidden="1"/>
    <cellStyle name="Ergebnis 2 11" xfId="57023" hidden="1"/>
    <cellStyle name="Ergebnis 2 11" xfId="57091" hidden="1"/>
    <cellStyle name="Ergebnis 2 11" xfId="57217" hidden="1"/>
    <cellStyle name="Ergebnis 2 11" xfId="57241" hidden="1"/>
    <cellStyle name="Ergebnis 2 11" xfId="57280" hidden="1"/>
    <cellStyle name="Ergebnis 2 11" xfId="57315" hidden="1"/>
    <cellStyle name="Ergebnis 2 11" xfId="57147" hidden="1"/>
    <cellStyle name="Ergebnis 2 11" xfId="57359" hidden="1"/>
    <cellStyle name="Ergebnis 2 11" xfId="57383" hidden="1"/>
    <cellStyle name="Ergebnis 2 11" xfId="57422" hidden="1"/>
    <cellStyle name="Ergebnis 2 11" xfId="57457" hidden="1"/>
    <cellStyle name="Ergebnis 2 11" xfId="55974" hidden="1"/>
    <cellStyle name="Ergebnis 2 11" xfId="57499" hidden="1"/>
    <cellStyle name="Ergebnis 2 11" xfId="57523" hidden="1"/>
    <cellStyle name="Ergebnis 2 11" xfId="57562" hidden="1"/>
    <cellStyle name="Ergebnis 2 11" xfId="57597" hidden="1"/>
    <cellStyle name="Ergebnis 2 11" xfId="57700" hidden="1"/>
    <cellStyle name="Ergebnis 2 11" xfId="57862" hidden="1"/>
    <cellStyle name="Ergebnis 2 11" xfId="57886" hidden="1"/>
    <cellStyle name="Ergebnis 2 11" xfId="57925" hidden="1"/>
    <cellStyle name="Ergebnis 2 11" xfId="57960" hidden="1"/>
    <cellStyle name="Ergebnis 2 11" xfId="57769" hidden="1"/>
    <cellStyle name="Ergebnis 2 11" xfId="58009" hidden="1"/>
    <cellStyle name="Ergebnis 2 11" xfId="58033" hidden="1"/>
    <cellStyle name="Ergebnis 2 11" xfId="58072" hidden="1"/>
    <cellStyle name="Ergebnis 2 11" xfId="58107" hidden="1"/>
    <cellStyle name="Ergebnis 2 11" xfId="57640" hidden="1"/>
    <cellStyle name="Ergebnis 2 11" xfId="58150" hidden="1"/>
    <cellStyle name="Ergebnis 2 11" xfId="58174" hidden="1"/>
    <cellStyle name="Ergebnis 2 11" xfId="58213" hidden="1"/>
    <cellStyle name="Ergebnis 2 11" xfId="58248" hidden="1"/>
    <cellStyle name="Ergebnis 2 11" xfId="58301" hidden="1"/>
    <cellStyle name="Ergebnis 2 11" xfId="58367" hidden="1"/>
    <cellStyle name="Ergebnis 2 11" xfId="58391" hidden="1"/>
    <cellStyle name="Ergebnis 2 11" xfId="58430" hidden="1"/>
    <cellStyle name="Ergebnis 2 11" xfId="58465" hidden="1"/>
    <cellStyle name="Ergebnis 2 11" xfId="58533" hidden="1"/>
    <cellStyle name="Ergebnis 2 11" xfId="58659" hidden="1"/>
    <cellStyle name="Ergebnis 2 11" xfId="58683" hidden="1"/>
    <cellStyle name="Ergebnis 2 11" xfId="58722" hidden="1"/>
    <cellStyle name="Ergebnis 2 11" xfId="58757" hidden="1"/>
    <cellStyle name="Ergebnis 2 11" xfId="58589" hidden="1"/>
    <cellStyle name="Ergebnis 2 11" xfId="58801" hidden="1"/>
    <cellStyle name="Ergebnis 2 11" xfId="58825" hidden="1"/>
    <cellStyle name="Ergebnis 2 11" xfId="58864" hidden="1"/>
    <cellStyle name="Ergebnis 2 11" xfId="58899" hidden="1"/>
    <cellStyle name="Ergebnis 2 11" xfId="18865"/>
    <cellStyle name="Ergebnis 2 12" xfId="199" hidden="1"/>
    <cellStyle name="Ergebnis 2 12" xfId="548" hidden="1"/>
    <cellStyle name="Ergebnis 2 12" xfId="570" hidden="1"/>
    <cellStyle name="Ergebnis 2 12" xfId="611" hidden="1"/>
    <cellStyle name="Ergebnis 2 12" xfId="646" hidden="1"/>
    <cellStyle name="Ergebnis 2 12" xfId="794" hidden="1"/>
    <cellStyle name="Ergebnis 2 12" xfId="956" hidden="1"/>
    <cellStyle name="Ergebnis 2 12" xfId="978" hidden="1"/>
    <cellStyle name="Ergebnis 2 12" xfId="1019" hidden="1"/>
    <cellStyle name="Ergebnis 2 12" xfId="1054" hidden="1"/>
    <cellStyle name="Ergebnis 2 12" xfId="861" hidden="1"/>
    <cellStyle name="Ergebnis 2 12" xfId="1103" hidden="1"/>
    <cellStyle name="Ergebnis 2 12" xfId="1125" hidden="1"/>
    <cellStyle name="Ergebnis 2 12" xfId="1166" hidden="1"/>
    <cellStyle name="Ergebnis 2 12" xfId="1201" hidden="1"/>
    <cellStyle name="Ergebnis 2 12" xfId="787" hidden="1"/>
    <cellStyle name="Ergebnis 2 12" xfId="1244" hidden="1"/>
    <cellStyle name="Ergebnis 2 12" xfId="1266" hidden="1"/>
    <cellStyle name="Ergebnis 2 12" xfId="1307" hidden="1"/>
    <cellStyle name="Ergebnis 2 12" xfId="1342" hidden="1"/>
    <cellStyle name="Ergebnis 2 12" xfId="1395" hidden="1"/>
    <cellStyle name="Ergebnis 2 12" xfId="1461" hidden="1"/>
    <cellStyle name="Ergebnis 2 12" xfId="1483" hidden="1"/>
    <cellStyle name="Ergebnis 2 12" xfId="1524" hidden="1"/>
    <cellStyle name="Ergebnis 2 12" xfId="1559" hidden="1"/>
    <cellStyle name="Ergebnis 2 12" xfId="1627" hidden="1"/>
    <cellStyle name="Ergebnis 2 12" xfId="1753" hidden="1"/>
    <cellStyle name="Ergebnis 2 12" xfId="1775" hidden="1"/>
    <cellStyle name="Ergebnis 2 12" xfId="1816" hidden="1"/>
    <cellStyle name="Ergebnis 2 12" xfId="1851" hidden="1"/>
    <cellStyle name="Ergebnis 2 12" xfId="1681" hidden="1"/>
    <cellStyle name="Ergebnis 2 12" xfId="1895" hidden="1"/>
    <cellStyle name="Ergebnis 2 12" xfId="1917" hidden="1"/>
    <cellStyle name="Ergebnis 2 12" xfId="1958" hidden="1"/>
    <cellStyle name="Ergebnis 2 12" xfId="1993" hidden="1"/>
    <cellStyle name="Ergebnis 2 12" xfId="2122" hidden="1"/>
    <cellStyle name="Ergebnis 2 12" xfId="2426" hidden="1"/>
    <cellStyle name="Ergebnis 2 12" xfId="2448" hidden="1"/>
    <cellStyle name="Ergebnis 2 12" xfId="2489" hidden="1"/>
    <cellStyle name="Ergebnis 2 12" xfId="2524" hidden="1"/>
    <cellStyle name="Ergebnis 2 12" xfId="2664" hidden="1"/>
    <cellStyle name="Ergebnis 2 12" xfId="2826" hidden="1"/>
    <cellStyle name="Ergebnis 2 12" xfId="2848" hidden="1"/>
    <cellStyle name="Ergebnis 2 12" xfId="2889" hidden="1"/>
    <cellStyle name="Ergebnis 2 12" xfId="2924" hidden="1"/>
    <cellStyle name="Ergebnis 2 12" xfId="2731" hidden="1"/>
    <cellStyle name="Ergebnis 2 12" xfId="2973" hidden="1"/>
    <cellStyle name="Ergebnis 2 12" xfId="2995" hidden="1"/>
    <cellStyle name="Ergebnis 2 12" xfId="3036" hidden="1"/>
    <cellStyle name="Ergebnis 2 12" xfId="3071" hidden="1"/>
    <cellStyle name="Ergebnis 2 12" xfId="2657" hidden="1"/>
    <cellStyle name="Ergebnis 2 12" xfId="3114" hidden="1"/>
    <cellStyle name="Ergebnis 2 12" xfId="3136" hidden="1"/>
    <cellStyle name="Ergebnis 2 12" xfId="3177" hidden="1"/>
    <cellStyle name="Ergebnis 2 12" xfId="3212" hidden="1"/>
    <cellStyle name="Ergebnis 2 12" xfId="3265" hidden="1"/>
    <cellStyle name="Ergebnis 2 12" xfId="3331" hidden="1"/>
    <cellStyle name="Ergebnis 2 12" xfId="3353" hidden="1"/>
    <cellStyle name="Ergebnis 2 12" xfId="3394" hidden="1"/>
    <cellStyle name="Ergebnis 2 12" xfId="3429" hidden="1"/>
    <cellStyle name="Ergebnis 2 12" xfId="3497" hidden="1"/>
    <cellStyle name="Ergebnis 2 12" xfId="3623" hidden="1"/>
    <cellStyle name="Ergebnis 2 12" xfId="3645" hidden="1"/>
    <cellStyle name="Ergebnis 2 12" xfId="3686" hidden="1"/>
    <cellStyle name="Ergebnis 2 12" xfId="3721" hidden="1"/>
    <cellStyle name="Ergebnis 2 12" xfId="3551" hidden="1"/>
    <cellStyle name="Ergebnis 2 12" xfId="3765" hidden="1"/>
    <cellStyle name="Ergebnis 2 12" xfId="3787" hidden="1"/>
    <cellStyle name="Ergebnis 2 12" xfId="3828" hidden="1"/>
    <cellStyle name="Ergebnis 2 12" xfId="3863" hidden="1"/>
    <cellStyle name="Ergebnis 2 12" xfId="2205" hidden="1"/>
    <cellStyle name="Ergebnis 2 12" xfId="3932" hidden="1"/>
    <cellStyle name="Ergebnis 2 12" xfId="3954" hidden="1"/>
    <cellStyle name="Ergebnis 2 12" xfId="3995" hidden="1"/>
    <cellStyle name="Ergebnis 2 12" xfId="4030" hidden="1"/>
    <cellStyle name="Ergebnis 2 12" xfId="4170" hidden="1"/>
    <cellStyle name="Ergebnis 2 12" xfId="4332" hidden="1"/>
    <cellStyle name="Ergebnis 2 12" xfId="4354" hidden="1"/>
    <cellStyle name="Ergebnis 2 12" xfId="4395" hidden="1"/>
    <cellStyle name="Ergebnis 2 12" xfId="4430" hidden="1"/>
    <cellStyle name="Ergebnis 2 12" xfId="4237" hidden="1"/>
    <cellStyle name="Ergebnis 2 12" xfId="4479" hidden="1"/>
    <cellStyle name="Ergebnis 2 12" xfId="4501" hidden="1"/>
    <cellStyle name="Ergebnis 2 12" xfId="4542" hidden="1"/>
    <cellStyle name="Ergebnis 2 12" xfId="4577" hidden="1"/>
    <cellStyle name="Ergebnis 2 12" xfId="4163" hidden="1"/>
    <cellStyle name="Ergebnis 2 12" xfId="4620" hidden="1"/>
    <cellStyle name="Ergebnis 2 12" xfId="4642" hidden="1"/>
    <cellStyle name="Ergebnis 2 12" xfId="4683" hidden="1"/>
    <cellStyle name="Ergebnis 2 12" xfId="4718" hidden="1"/>
    <cellStyle name="Ergebnis 2 12" xfId="4771" hidden="1"/>
    <cellStyle name="Ergebnis 2 12" xfId="4837" hidden="1"/>
    <cellStyle name="Ergebnis 2 12" xfId="4859" hidden="1"/>
    <cellStyle name="Ergebnis 2 12" xfId="4900" hidden="1"/>
    <cellStyle name="Ergebnis 2 12" xfId="4935" hidden="1"/>
    <cellStyle name="Ergebnis 2 12" xfId="5003" hidden="1"/>
    <cellStyle name="Ergebnis 2 12" xfId="5129" hidden="1"/>
    <cellStyle name="Ergebnis 2 12" xfId="5151" hidden="1"/>
    <cellStyle name="Ergebnis 2 12" xfId="5192" hidden="1"/>
    <cellStyle name="Ergebnis 2 12" xfId="5227" hidden="1"/>
    <cellStyle name="Ergebnis 2 12" xfId="5057" hidden="1"/>
    <cellStyle name="Ergebnis 2 12" xfId="5271" hidden="1"/>
    <cellStyle name="Ergebnis 2 12" xfId="5293" hidden="1"/>
    <cellStyle name="Ergebnis 2 12" xfId="5334" hidden="1"/>
    <cellStyle name="Ergebnis 2 12" xfId="5369" hidden="1"/>
    <cellStyle name="Ergebnis 2 12" xfId="2117" hidden="1"/>
    <cellStyle name="Ergebnis 2 12" xfId="5437" hidden="1"/>
    <cellStyle name="Ergebnis 2 12" xfId="5459" hidden="1"/>
    <cellStyle name="Ergebnis 2 12" xfId="5500" hidden="1"/>
    <cellStyle name="Ergebnis 2 12" xfId="5535" hidden="1"/>
    <cellStyle name="Ergebnis 2 12" xfId="5674" hidden="1"/>
    <cellStyle name="Ergebnis 2 12" xfId="5836" hidden="1"/>
    <cellStyle name="Ergebnis 2 12" xfId="5858" hidden="1"/>
    <cellStyle name="Ergebnis 2 12" xfId="5899" hidden="1"/>
    <cellStyle name="Ergebnis 2 12" xfId="5934" hidden="1"/>
    <cellStyle name="Ergebnis 2 12" xfId="5741" hidden="1"/>
    <cellStyle name="Ergebnis 2 12" xfId="5983" hidden="1"/>
    <cellStyle name="Ergebnis 2 12" xfId="6005" hidden="1"/>
    <cellStyle name="Ergebnis 2 12" xfId="6046" hidden="1"/>
    <cellStyle name="Ergebnis 2 12" xfId="6081" hidden="1"/>
    <cellStyle name="Ergebnis 2 12" xfId="5667" hidden="1"/>
    <cellStyle name="Ergebnis 2 12" xfId="6124" hidden="1"/>
    <cellStyle name="Ergebnis 2 12" xfId="6146" hidden="1"/>
    <cellStyle name="Ergebnis 2 12" xfId="6187" hidden="1"/>
    <cellStyle name="Ergebnis 2 12" xfId="6222" hidden="1"/>
    <cellStyle name="Ergebnis 2 12" xfId="6275" hidden="1"/>
    <cellStyle name="Ergebnis 2 12" xfId="6341" hidden="1"/>
    <cellStyle name="Ergebnis 2 12" xfId="6363" hidden="1"/>
    <cellStyle name="Ergebnis 2 12" xfId="6404" hidden="1"/>
    <cellStyle name="Ergebnis 2 12" xfId="6439" hidden="1"/>
    <cellStyle name="Ergebnis 2 12" xfId="6507" hidden="1"/>
    <cellStyle name="Ergebnis 2 12" xfId="6633" hidden="1"/>
    <cellStyle name="Ergebnis 2 12" xfId="6655" hidden="1"/>
    <cellStyle name="Ergebnis 2 12" xfId="6696" hidden="1"/>
    <cellStyle name="Ergebnis 2 12" xfId="6731" hidden="1"/>
    <cellStyle name="Ergebnis 2 12" xfId="6561" hidden="1"/>
    <cellStyle name="Ergebnis 2 12" xfId="6775" hidden="1"/>
    <cellStyle name="Ergebnis 2 12" xfId="6797" hidden="1"/>
    <cellStyle name="Ergebnis 2 12" xfId="6838" hidden="1"/>
    <cellStyle name="Ergebnis 2 12" xfId="6873" hidden="1"/>
    <cellStyle name="Ergebnis 2 12" xfId="2210" hidden="1"/>
    <cellStyle name="Ergebnis 2 12" xfId="6939" hidden="1"/>
    <cellStyle name="Ergebnis 2 12" xfId="6961" hidden="1"/>
    <cellStyle name="Ergebnis 2 12" xfId="7002" hidden="1"/>
    <cellStyle name="Ergebnis 2 12" xfId="7037" hidden="1"/>
    <cellStyle name="Ergebnis 2 12" xfId="7172" hidden="1"/>
    <cellStyle name="Ergebnis 2 12" xfId="7334" hidden="1"/>
    <cellStyle name="Ergebnis 2 12" xfId="7356" hidden="1"/>
    <cellStyle name="Ergebnis 2 12" xfId="7397" hidden="1"/>
    <cellStyle name="Ergebnis 2 12" xfId="7432" hidden="1"/>
    <cellStyle name="Ergebnis 2 12" xfId="7239" hidden="1"/>
    <cellStyle name="Ergebnis 2 12" xfId="7481" hidden="1"/>
    <cellStyle name="Ergebnis 2 12" xfId="7503" hidden="1"/>
    <cellStyle name="Ergebnis 2 12" xfId="7544" hidden="1"/>
    <cellStyle name="Ergebnis 2 12" xfId="7579" hidden="1"/>
    <cellStyle name="Ergebnis 2 12" xfId="7165" hidden="1"/>
    <cellStyle name="Ergebnis 2 12" xfId="7622" hidden="1"/>
    <cellStyle name="Ergebnis 2 12" xfId="7644" hidden="1"/>
    <cellStyle name="Ergebnis 2 12" xfId="7685" hidden="1"/>
    <cellStyle name="Ergebnis 2 12" xfId="7720" hidden="1"/>
    <cellStyle name="Ergebnis 2 12" xfId="7773" hidden="1"/>
    <cellStyle name="Ergebnis 2 12" xfId="7839" hidden="1"/>
    <cellStyle name="Ergebnis 2 12" xfId="7861" hidden="1"/>
    <cellStyle name="Ergebnis 2 12" xfId="7902" hidden="1"/>
    <cellStyle name="Ergebnis 2 12" xfId="7937" hidden="1"/>
    <cellStyle name="Ergebnis 2 12" xfId="8005" hidden="1"/>
    <cellStyle name="Ergebnis 2 12" xfId="8131" hidden="1"/>
    <cellStyle name="Ergebnis 2 12" xfId="8153" hidden="1"/>
    <cellStyle name="Ergebnis 2 12" xfId="8194" hidden="1"/>
    <cellStyle name="Ergebnis 2 12" xfId="8229" hidden="1"/>
    <cellStyle name="Ergebnis 2 12" xfId="8059" hidden="1"/>
    <cellStyle name="Ergebnis 2 12" xfId="8273" hidden="1"/>
    <cellStyle name="Ergebnis 2 12" xfId="8295" hidden="1"/>
    <cellStyle name="Ergebnis 2 12" xfId="8336" hidden="1"/>
    <cellStyle name="Ergebnis 2 12" xfId="8371" hidden="1"/>
    <cellStyle name="Ergebnis 2 12" xfId="2112" hidden="1"/>
    <cellStyle name="Ergebnis 2 12" xfId="8434" hidden="1"/>
    <cellStyle name="Ergebnis 2 12" xfId="8456" hidden="1"/>
    <cellStyle name="Ergebnis 2 12" xfId="8497" hidden="1"/>
    <cellStyle name="Ergebnis 2 12" xfId="8532" hidden="1"/>
    <cellStyle name="Ergebnis 2 12" xfId="8665" hidden="1"/>
    <cellStyle name="Ergebnis 2 12" xfId="8827" hidden="1"/>
    <cellStyle name="Ergebnis 2 12" xfId="8849" hidden="1"/>
    <cellStyle name="Ergebnis 2 12" xfId="8890" hidden="1"/>
    <cellStyle name="Ergebnis 2 12" xfId="8925" hidden="1"/>
    <cellStyle name="Ergebnis 2 12" xfId="8732" hidden="1"/>
    <cellStyle name="Ergebnis 2 12" xfId="8974" hidden="1"/>
    <cellStyle name="Ergebnis 2 12" xfId="8996" hidden="1"/>
    <cellStyle name="Ergebnis 2 12" xfId="9037" hidden="1"/>
    <cellStyle name="Ergebnis 2 12" xfId="9072" hidden="1"/>
    <cellStyle name="Ergebnis 2 12" xfId="8658" hidden="1"/>
    <cellStyle name="Ergebnis 2 12" xfId="9115" hidden="1"/>
    <cellStyle name="Ergebnis 2 12" xfId="9137" hidden="1"/>
    <cellStyle name="Ergebnis 2 12" xfId="9178" hidden="1"/>
    <cellStyle name="Ergebnis 2 12" xfId="9213" hidden="1"/>
    <cellStyle name="Ergebnis 2 12" xfId="9266" hidden="1"/>
    <cellStyle name="Ergebnis 2 12" xfId="9332" hidden="1"/>
    <cellStyle name="Ergebnis 2 12" xfId="9354" hidden="1"/>
    <cellStyle name="Ergebnis 2 12" xfId="9395" hidden="1"/>
    <cellStyle name="Ergebnis 2 12" xfId="9430" hidden="1"/>
    <cellStyle name="Ergebnis 2 12" xfId="9498" hidden="1"/>
    <cellStyle name="Ergebnis 2 12" xfId="9624" hidden="1"/>
    <cellStyle name="Ergebnis 2 12" xfId="9646" hidden="1"/>
    <cellStyle name="Ergebnis 2 12" xfId="9687" hidden="1"/>
    <cellStyle name="Ergebnis 2 12" xfId="9722" hidden="1"/>
    <cellStyle name="Ergebnis 2 12" xfId="9552" hidden="1"/>
    <cellStyle name="Ergebnis 2 12" xfId="9766" hidden="1"/>
    <cellStyle name="Ergebnis 2 12" xfId="9788" hidden="1"/>
    <cellStyle name="Ergebnis 2 12" xfId="9829" hidden="1"/>
    <cellStyle name="Ergebnis 2 12" xfId="9864" hidden="1"/>
    <cellStyle name="Ergebnis 2 12" xfId="2215" hidden="1"/>
    <cellStyle name="Ergebnis 2 12" xfId="9925" hidden="1"/>
    <cellStyle name="Ergebnis 2 12" xfId="9947" hidden="1"/>
    <cellStyle name="Ergebnis 2 12" xfId="9988" hidden="1"/>
    <cellStyle name="Ergebnis 2 12" xfId="10023" hidden="1"/>
    <cellStyle name="Ergebnis 2 12" xfId="10151" hidden="1"/>
    <cellStyle name="Ergebnis 2 12" xfId="10313" hidden="1"/>
    <cellStyle name="Ergebnis 2 12" xfId="10335" hidden="1"/>
    <cellStyle name="Ergebnis 2 12" xfId="10376" hidden="1"/>
    <cellStyle name="Ergebnis 2 12" xfId="10411" hidden="1"/>
    <cellStyle name="Ergebnis 2 12" xfId="10218" hidden="1"/>
    <cellStyle name="Ergebnis 2 12" xfId="10460" hidden="1"/>
    <cellStyle name="Ergebnis 2 12" xfId="10482" hidden="1"/>
    <cellStyle name="Ergebnis 2 12" xfId="10523" hidden="1"/>
    <cellStyle name="Ergebnis 2 12" xfId="10558" hidden="1"/>
    <cellStyle name="Ergebnis 2 12" xfId="10144" hidden="1"/>
    <cellStyle name="Ergebnis 2 12" xfId="10601" hidden="1"/>
    <cellStyle name="Ergebnis 2 12" xfId="10623" hidden="1"/>
    <cellStyle name="Ergebnis 2 12" xfId="10664" hidden="1"/>
    <cellStyle name="Ergebnis 2 12" xfId="10699" hidden="1"/>
    <cellStyle name="Ergebnis 2 12" xfId="10752" hidden="1"/>
    <cellStyle name="Ergebnis 2 12" xfId="10818" hidden="1"/>
    <cellStyle name="Ergebnis 2 12" xfId="10840" hidden="1"/>
    <cellStyle name="Ergebnis 2 12" xfId="10881" hidden="1"/>
    <cellStyle name="Ergebnis 2 12" xfId="10916" hidden="1"/>
    <cellStyle name="Ergebnis 2 12" xfId="10984" hidden="1"/>
    <cellStyle name="Ergebnis 2 12" xfId="11110" hidden="1"/>
    <cellStyle name="Ergebnis 2 12" xfId="11132" hidden="1"/>
    <cellStyle name="Ergebnis 2 12" xfId="11173" hidden="1"/>
    <cellStyle name="Ergebnis 2 12" xfId="11208" hidden="1"/>
    <cellStyle name="Ergebnis 2 12" xfId="11038" hidden="1"/>
    <cellStyle name="Ergebnis 2 12" xfId="11252" hidden="1"/>
    <cellStyle name="Ergebnis 2 12" xfId="11274" hidden="1"/>
    <cellStyle name="Ergebnis 2 12" xfId="11315" hidden="1"/>
    <cellStyle name="Ergebnis 2 12" xfId="11350" hidden="1"/>
    <cellStyle name="Ergebnis 2 12" xfId="428" hidden="1"/>
    <cellStyle name="Ergebnis 2 12" xfId="11408" hidden="1"/>
    <cellStyle name="Ergebnis 2 12" xfId="11430" hidden="1"/>
    <cellStyle name="Ergebnis 2 12" xfId="11471" hidden="1"/>
    <cellStyle name="Ergebnis 2 12" xfId="11506" hidden="1"/>
    <cellStyle name="Ergebnis 2 12" xfId="11631" hidden="1"/>
    <cellStyle name="Ergebnis 2 12" xfId="11793" hidden="1"/>
    <cellStyle name="Ergebnis 2 12" xfId="11815" hidden="1"/>
    <cellStyle name="Ergebnis 2 12" xfId="11856" hidden="1"/>
    <cellStyle name="Ergebnis 2 12" xfId="11891" hidden="1"/>
    <cellStyle name="Ergebnis 2 12" xfId="11698" hidden="1"/>
    <cellStyle name="Ergebnis 2 12" xfId="11940" hidden="1"/>
    <cellStyle name="Ergebnis 2 12" xfId="11962" hidden="1"/>
    <cellStyle name="Ergebnis 2 12" xfId="12003" hidden="1"/>
    <cellStyle name="Ergebnis 2 12" xfId="12038" hidden="1"/>
    <cellStyle name="Ergebnis 2 12" xfId="11624" hidden="1"/>
    <cellStyle name="Ergebnis 2 12" xfId="12081" hidden="1"/>
    <cellStyle name="Ergebnis 2 12" xfId="12103" hidden="1"/>
    <cellStyle name="Ergebnis 2 12" xfId="12144" hidden="1"/>
    <cellStyle name="Ergebnis 2 12" xfId="12179" hidden="1"/>
    <cellStyle name="Ergebnis 2 12" xfId="12232" hidden="1"/>
    <cellStyle name="Ergebnis 2 12" xfId="12298" hidden="1"/>
    <cellStyle name="Ergebnis 2 12" xfId="12320" hidden="1"/>
    <cellStyle name="Ergebnis 2 12" xfId="12361" hidden="1"/>
    <cellStyle name="Ergebnis 2 12" xfId="12396" hidden="1"/>
    <cellStyle name="Ergebnis 2 12" xfId="12464" hidden="1"/>
    <cellStyle name="Ergebnis 2 12" xfId="12590" hidden="1"/>
    <cellStyle name="Ergebnis 2 12" xfId="12612" hidden="1"/>
    <cellStyle name="Ergebnis 2 12" xfId="12653" hidden="1"/>
    <cellStyle name="Ergebnis 2 12" xfId="12688" hidden="1"/>
    <cellStyle name="Ergebnis 2 12" xfId="12518" hidden="1"/>
    <cellStyle name="Ergebnis 2 12" xfId="12732" hidden="1"/>
    <cellStyle name="Ergebnis 2 12" xfId="12754" hidden="1"/>
    <cellStyle name="Ergebnis 2 12" xfId="12795" hidden="1"/>
    <cellStyle name="Ergebnis 2 12" xfId="12830" hidden="1"/>
    <cellStyle name="Ergebnis 2 12" xfId="2292" hidden="1"/>
    <cellStyle name="Ergebnis 2 12" xfId="12887" hidden="1"/>
    <cellStyle name="Ergebnis 2 12" xfId="12909" hidden="1"/>
    <cellStyle name="Ergebnis 2 12" xfId="12950" hidden="1"/>
    <cellStyle name="Ergebnis 2 12" xfId="12985" hidden="1"/>
    <cellStyle name="Ergebnis 2 12" xfId="13102" hidden="1"/>
    <cellStyle name="Ergebnis 2 12" xfId="13264" hidden="1"/>
    <cellStyle name="Ergebnis 2 12" xfId="13286" hidden="1"/>
    <cellStyle name="Ergebnis 2 12" xfId="13327" hidden="1"/>
    <cellStyle name="Ergebnis 2 12" xfId="13362" hidden="1"/>
    <cellStyle name="Ergebnis 2 12" xfId="13169" hidden="1"/>
    <cellStyle name="Ergebnis 2 12" xfId="13411" hidden="1"/>
    <cellStyle name="Ergebnis 2 12" xfId="13433" hidden="1"/>
    <cellStyle name="Ergebnis 2 12" xfId="13474" hidden="1"/>
    <cellStyle name="Ergebnis 2 12" xfId="13509" hidden="1"/>
    <cellStyle name="Ergebnis 2 12" xfId="13095" hidden="1"/>
    <cellStyle name="Ergebnis 2 12" xfId="13552" hidden="1"/>
    <cellStyle name="Ergebnis 2 12" xfId="13574" hidden="1"/>
    <cellStyle name="Ergebnis 2 12" xfId="13615" hidden="1"/>
    <cellStyle name="Ergebnis 2 12" xfId="13650" hidden="1"/>
    <cellStyle name="Ergebnis 2 12" xfId="13703" hidden="1"/>
    <cellStyle name="Ergebnis 2 12" xfId="13769" hidden="1"/>
    <cellStyle name="Ergebnis 2 12" xfId="13791" hidden="1"/>
    <cellStyle name="Ergebnis 2 12" xfId="13832" hidden="1"/>
    <cellStyle name="Ergebnis 2 12" xfId="13867" hidden="1"/>
    <cellStyle name="Ergebnis 2 12" xfId="13935" hidden="1"/>
    <cellStyle name="Ergebnis 2 12" xfId="14061" hidden="1"/>
    <cellStyle name="Ergebnis 2 12" xfId="14083" hidden="1"/>
    <cellStyle name="Ergebnis 2 12" xfId="14124" hidden="1"/>
    <cellStyle name="Ergebnis 2 12" xfId="14159" hidden="1"/>
    <cellStyle name="Ergebnis 2 12" xfId="13989" hidden="1"/>
    <cellStyle name="Ergebnis 2 12" xfId="14203" hidden="1"/>
    <cellStyle name="Ergebnis 2 12" xfId="14225" hidden="1"/>
    <cellStyle name="Ergebnis 2 12" xfId="14266" hidden="1"/>
    <cellStyle name="Ergebnis 2 12" xfId="14301" hidden="1"/>
    <cellStyle name="Ergebnis 2 12" xfId="2047" hidden="1"/>
    <cellStyle name="Ergebnis 2 12" xfId="14354" hidden="1"/>
    <cellStyle name="Ergebnis 2 12" xfId="14376" hidden="1"/>
    <cellStyle name="Ergebnis 2 12" xfId="14417" hidden="1"/>
    <cellStyle name="Ergebnis 2 12" xfId="14452" hidden="1"/>
    <cellStyle name="Ergebnis 2 12" xfId="14564" hidden="1"/>
    <cellStyle name="Ergebnis 2 12" xfId="14726" hidden="1"/>
    <cellStyle name="Ergebnis 2 12" xfId="14748" hidden="1"/>
    <cellStyle name="Ergebnis 2 12" xfId="14789" hidden="1"/>
    <cellStyle name="Ergebnis 2 12" xfId="14824" hidden="1"/>
    <cellStyle name="Ergebnis 2 12" xfId="14631" hidden="1"/>
    <cellStyle name="Ergebnis 2 12" xfId="14873" hidden="1"/>
    <cellStyle name="Ergebnis 2 12" xfId="14895" hidden="1"/>
    <cellStyle name="Ergebnis 2 12" xfId="14936" hidden="1"/>
    <cellStyle name="Ergebnis 2 12" xfId="14971" hidden="1"/>
    <cellStyle name="Ergebnis 2 12" xfId="14557" hidden="1"/>
    <cellStyle name="Ergebnis 2 12" xfId="15014" hidden="1"/>
    <cellStyle name="Ergebnis 2 12" xfId="15036" hidden="1"/>
    <cellStyle name="Ergebnis 2 12" xfId="15077" hidden="1"/>
    <cellStyle name="Ergebnis 2 12" xfId="15112" hidden="1"/>
    <cellStyle name="Ergebnis 2 12" xfId="15165" hidden="1"/>
    <cellStyle name="Ergebnis 2 12" xfId="15231" hidden="1"/>
    <cellStyle name="Ergebnis 2 12" xfId="15253" hidden="1"/>
    <cellStyle name="Ergebnis 2 12" xfId="15294" hidden="1"/>
    <cellStyle name="Ergebnis 2 12" xfId="15329" hidden="1"/>
    <cellStyle name="Ergebnis 2 12" xfId="15397" hidden="1"/>
    <cellStyle name="Ergebnis 2 12" xfId="15523" hidden="1"/>
    <cellStyle name="Ergebnis 2 12" xfId="15545" hidden="1"/>
    <cellStyle name="Ergebnis 2 12" xfId="15586" hidden="1"/>
    <cellStyle name="Ergebnis 2 12" xfId="15621" hidden="1"/>
    <cellStyle name="Ergebnis 2 12" xfId="15451" hidden="1"/>
    <cellStyle name="Ergebnis 2 12" xfId="15665" hidden="1"/>
    <cellStyle name="Ergebnis 2 12" xfId="15687" hidden="1"/>
    <cellStyle name="Ergebnis 2 12" xfId="15728" hidden="1"/>
    <cellStyle name="Ergebnis 2 12" xfId="15763" hidden="1"/>
    <cellStyle name="Ergebnis 2 12" xfId="2387" hidden="1"/>
    <cellStyle name="Ergebnis 2 12" xfId="15816" hidden="1"/>
    <cellStyle name="Ergebnis 2 12" xfId="15838" hidden="1"/>
    <cellStyle name="Ergebnis 2 12" xfId="15879" hidden="1"/>
    <cellStyle name="Ergebnis 2 12" xfId="15914" hidden="1"/>
    <cellStyle name="Ergebnis 2 12" xfId="16020" hidden="1"/>
    <cellStyle name="Ergebnis 2 12" xfId="16182" hidden="1"/>
    <cellStyle name="Ergebnis 2 12" xfId="16204" hidden="1"/>
    <cellStyle name="Ergebnis 2 12" xfId="16245" hidden="1"/>
    <cellStyle name="Ergebnis 2 12" xfId="16280" hidden="1"/>
    <cellStyle name="Ergebnis 2 12" xfId="16087" hidden="1"/>
    <cellStyle name="Ergebnis 2 12" xfId="16329" hidden="1"/>
    <cellStyle name="Ergebnis 2 12" xfId="16351" hidden="1"/>
    <cellStyle name="Ergebnis 2 12" xfId="16392" hidden="1"/>
    <cellStyle name="Ergebnis 2 12" xfId="16427" hidden="1"/>
    <cellStyle name="Ergebnis 2 12" xfId="16013" hidden="1"/>
    <cellStyle name="Ergebnis 2 12" xfId="16470" hidden="1"/>
    <cellStyle name="Ergebnis 2 12" xfId="16492" hidden="1"/>
    <cellStyle name="Ergebnis 2 12" xfId="16533" hidden="1"/>
    <cellStyle name="Ergebnis 2 12" xfId="16568" hidden="1"/>
    <cellStyle name="Ergebnis 2 12" xfId="16621" hidden="1"/>
    <cellStyle name="Ergebnis 2 12" xfId="16687" hidden="1"/>
    <cellStyle name="Ergebnis 2 12" xfId="16709" hidden="1"/>
    <cellStyle name="Ergebnis 2 12" xfId="16750" hidden="1"/>
    <cellStyle name="Ergebnis 2 12" xfId="16785" hidden="1"/>
    <cellStyle name="Ergebnis 2 12" xfId="16853" hidden="1"/>
    <cellStyle name="Ergebnis 2 12" xfId="16979" hidden="1"/>
    <cellStyle name="Ergebnis 2 12" xfId="17001" hidden="1"/>
    <cellStyle name="Ergebnis 2 12" xfId="17042" hidden="1"/>
    <cellStyle name="Ergebnis 2 12" xfId="17077" hidden="1"/>
    <cellStyle name="Ergebnis 2 12" xfId="16907" hidden="1"/>
    <cellStyle name="Ergebnis 2 12" xfId="17121" hidden="1"/>
    <cellStyle name="Ergebnis 2 12" xfId="17143" hidden="1"/>
    <cellStyle name="Ergebnis 2 12" xfId="17184" hidden="1"/>
    <cellStyle name="Ergebnis 2 12" xfId="17219" hidden="1"/>
    <cellStyle name="Ergebnis 2 12" xfId="3894" hidden="1"/>
    <cellStyle name="Ergebnis 2 12" xfId="17261" hidden="1"/>
    <cellStyle name="Ergebnis 2 12" xfId="17283" hidden="1"/>
    <cellStyle name="Ergebnis 2 12" xfId="17324" hidden="1"/>
    <cellStyle name="Ergebnis 2 12" xfId="17359" hidden="1"/>
    <cellStyle name="Ergebnis 2 12" xfId="17462" hidden="1"/>
    <cellStyle name="Ergebnis 2 12" xfId="17624" hidden="1"/>
    <cellStyle name="Ergebnis 2 12" xfId="17646" hidden="1"/>
    <cellStyle name="Ergebnis 2 12" xfId="17687" hidden="1"/>
    <cellStyle name="Ergebnis 2 12" xfId="17722" hidden="1"/>
    <cellStyle name="Ergebnis 2 12" xfId="17529" hidden="1"/>
    <cellStyle name="Ergebnis 2 12" xfId="17771" hidden="1"/>
    <cellStyle name="Ergebnis 2 12" xfId="17793" hidden="1"/>
    <cellStyle name="Ergebnis 2 12" xfId="17834" hidden="1"/>
    <cellStyle name="Ergebnis 2 12" xfId="17869" hidden="1"/>
    <cellStyle name="Ergebnis 2 12" xfId="17455" hidden="1"/>
    <cellStyle name="Ergebnis 2 12" xfId="17912" hidden="1"/>
    <cellStyle name="Ergebnis 2 12" xfId="17934" hidden="1"/>
    <cellStyle name="Ergebnis 2 12" xfId="17975" hidden="1"/>
    <cellStyle name="Ergebnis 2 12" xfId="18010" hidden="1"/>
    <cellStyle name="Ergebnis 2 12" xfId="18063" hidden="1"/>
    <cellStyle name="Ergebnis 2 12" xfId="18129" hidden="1"/>
    <cellStyle name="Ergebnis 2 12" xfId="18151" hidden="1"/>
    <cellStyle name="Ergebnis 2 12" xfId="18192" hidden="1"/>
    <cellStyle name="Ergebnis 2 12" xfId="18227" hidden="1"/>
    <cellStyle name="Ergebnis 2 12" xfId="18295" hidden="1"/>
    <cellStyle name="Ergebnis 2 12" xfId="18421" hidden="1"/>
    <cellStyle name="Ergebnis 2 12" xfId="18443" hidden="1"/>
    <cellStyle name="Ergebnis 2 12" xfId="18484" hidden="1"/>
    <cellStyle name="Ergebnis 2 12" xfId="18519" hidden="1"/>
    <cellStyle name="Ergebnis 2 12" xfId="18349" hidden="1"/>
    <cellStyle name="Ergebnis 2 12" xfId="18563" hidden="1"/>
    <cellStyle name="Ergebnis 2 12" xfId="18585" hidden="1"/>
    <cellStyle name="Ergebnis 2 12" xfId="18626" hidden="1"/>
    <cellStyle name="Ergebnis 2 12" xfId="18661" hidden="1"/>
    <cellStyle name="Ergebnis 2 12" xfId="18936" hidden="1"/>
    <cellStyle name="Ergebnis 2 12" xfId="19061" hidden="1"/>
    <cellStyle name="Ergebnis 2 12" xfId="19083" hidden="1"/>
    <cellStyle name="Ergebnis 2 12" xfId="19124" hidden="1"/>
    <cellStyle name="Ergebnis 2 12" xfId="19159" hidden="1"/>
    <cellStyle name="Ergebnis 2 12" xfId="19269" hidden="1"/>
    <cellStyle name="Ergebnis 2 12" xfId="19431" hidden="1"/>
    <cellStyle name="Ergebnis 2 12" xfId="19453" hidden="1"/>
    <cellStyle name="Ergebnis 2 12" xfId="19494" hidden="1"/>
    <cellStyle name="Ergebnis 2 12" xfId="19529" hidden="1"/>
    <cellStyle name="Ergebnis 2 12" xfId="19336" hidden="1"/>
    <cellStyle name="Ergebnis 2 12" xfId="19578" hidden="1"/>
    <cellStyle name="Ergebnis 2 12" xfId="19600" hidden="1"/>
    <cellStyle name="Ergebnis 2 12" xfId="19641" hidden="1"/>
    <cellStyle name="Ergebnis 2 12" xfId="19676" hidden="1"/>
    <cellStyle name="Ergebnis 2 12" xfId="19262" hidden="1"/>
    <cellStyle name="Ergebnis 2 12" xfId="19719" hidden="1"/>
    <cellStyle name="Ergebnis 2 12" xfId="19741" hidden="1"/>
    <cellStyle name="Ergebnis 2 12" xfId="19782" hidden="1"/>
    <cellStyle name="Ergebnis 2 12" xfId="19817" hidden="1"/>
    <cellStyle name="Ergebnis 2 12" xfId="19870" hidden="1"/>
    <cellStyle name="Ergebnis 2 12" xfId="19936" hidden="1"/>
    <cellStyle name="Ergebnis 2 12" xfId="19958" hidden="1"/>
    <cellStyle name="Ergebnis 2 12" xfId="19999" hidden="1"/>
    <cellStyle name="Ergebnis 2 12" xfId="20034" hidden="1"/>
    <cellStyle name="Ergebnis 2 12" xfId="20102" hidden="1"/>
    <cellStyle name="Ergebnis 2 12" xfId="20228" hidden="1"/>
    <cellStyle name="Ergebnis 2 12" xfId="20250" hidden="1"/>
    <cellStyle name="Ergebnis 2 12" xfId="20291" hidden="1"/>
    <cellStyle name="Ergebnis 2 12" xfId="20326" hidden="1"/>
    <cellStyle name="Ergebnis 2 12" xfId="20156" hidden="1"/>
    <cellStyle name="Ergebnis 2 12" xfId="20370" hidden="1"/>
    <cellStyle name="Ergebnis 2 12" xfId="20392" hidden="1"/>
    <cellStyle name="Ergebnis 2 12" xfId="20433" hidden="1"/>
    <cellStyle name="Ergebnis 2 12" xfId="20468" hidden="1"/>
    <cellStyle name="Ergebnis 2 12" xfId="20521" hidden="1"/>
    <cellStyle name="Ergebnis 2 12" xfId="20587" hidden="1"/>
    <cellStyle name="Ergebnis 2 12" xfId="20609" hidden="1"/>
    <cellStyle name="Ergebnis 2 12" xfId="20650" hidden="1"/>
    <cellStyle name="Ergebnis 2 12" xfId="20685" hidden="1"/>
    <cellStyle name="Ergebnis 2 12" xfId="20772" hidden="1"/>
    <cellStyle name="Ergebnis 2 12" xfId="20978" hidden="1"/>
    <cellStyle name="Ergebnis 2 12" xfId="21000" hidden="1"/>
    <cellStyle name="Ergebnis 2 12" xfId="21041" hidden="1"/>
    <cellStyle name="Ergebnis 2 12" xfId="21076" hidden="1"/>
    <cellStyle name="Ergebnis 2 12" xfId="21161" hidden="1"/>
    <cellStyle name="Ergebnis 2 12" xfId="21287" hidden="1"/>
    <cellStyle name="Ergebnis 2 12" xfId="21309" hidden="1"/>
    <cellStyle name="Ergebnis 2 12" xfId="21350" hidden="1"/>
    <cellStyle name="Ergebnis 2 12" xfId="21385" hidden="1"/>
    <cellStyle name="Ergebnis 2 12" xfId="21215" hidden="1"/>
    <cellStyle name="Ergebnis 2 12" xfId="21431" hidden="1"/>
    <cellStyle name="Ergebnis 2 12" xfId="21453" hidden="1"/>
    <cellStyle name="Ergebnis 2 12" xfId="21494" hidden="1"/>
    <cellStyle name="Ergebnis 2 12" xfId="21529" hidden="1"/>
    <cellStyle name="Ergebnis 2 12" xfId="20862" hidden="1"/>
    <cellStyle name="Ergebnis 2 12" xfId="21588" hidden="1"/>
    <cellStyle name="Ergebnis 2 12" xfId="21610" hidden="1"/>
    <cellStyle name="Ergebnis 2 12" xfId="21651" hidden="1"/>
    <cellStyle name="Ergebnis 2 12" xfId="21686" hidden="1"/>
    <cellStyle name="Ergebnis 2 12" xfId="21795" hidden="1"/>
    <cellStyle name="Ergebnis 2 12" xfId="21958" hidden="1"/>
    <cellStyle name="Ergebnis 2 12" xfId="21980" hidden="1"/>
    <cellStyle name="Ergebnis 2 12" xfId="22021" hidden="1"/>
    <cellStyle name="Ergebnis 2 12" xfId="22056" hidden="1"/>
    <cellStyle name="Ergebnis 2 12" xfId="21862" hidden="1"/>
    <cellStyle name="Ergebnis 2 12" xfId="22107" hidden="1"/>
    <cellStyle name="Ergebnis 2 12" xfId="22129" hidden="1"/>
    <cellStyle name="Ergebnis 2 12" xfId="22170" hidden="1"/>
    <cellStyle name="Ergebnis 2 12" xfId="22205" hidden="1"/>
    <cellStyle name="Ergebnis 2 12" xfId="21788" hidden="1"/>
    <cellStyle name="Ergebnis 2 12" xfId="22250" hidden="1"/>
    <cellStyle name="Ergebnis 2 12" xfId="22272" hidden="1"/>
    <cellStyle name="Ergebnis 2 12" xfId="22313" hidden="1"/>
    <cellStyle name="Ergebnis 2 12" xfId="22348" hidden="1"/>
    <cellStyle name="Ergebnis 2 12" xfId="22403" hidden="1"/>
    <cellStyle name="Ergebnis 2 12" xfId="22469" hidden="1"/>
    <cellStyle name="Ergebnis 2 12" xfId="22491" hidden="1"/>
    <cellStyle name="Ergebnis 2 12" xfId="22532" hidden="1"/>
    <cellStyle name="Ergebnis 2 12" xfId="22567" hidden="1"/>
    <cellStyle name="Ergebnis 2 12" xfId="22635" hidden="1"/>
    <cellStyle name="Ergebnis 2 12" xfId="22761" hidden="1"/>
    <cellStyle name="Ergebnis 2 12" xfId="22783" hidden="1"/>
    <cellStyle name="Ergebnis 2 12" xfId="22824" hidden="1"/>
    <cellStyle name="Ergebnis 2 12" xfId="22859" hidden="1"/>
    <cellStyle name="Ergebnis 2 12" xfId="22689" hidden="1"/>
    <cellStyle name="Ergebnis 2 12" xfId="22903" hidden="1"/>
    <cellStyle name="Ergebnis 2 12" xfId="22925" hidden="1"/>
    <cellStyle name="Ergebnis 2 12" xfId="22966" hidden="1"/>
    <cellStyle name="Ergebnis 2 12" xfId="23001" hidden="1"/>
    <cellStyle name="Ergebnis 2 12" xfId="20931" hidden="1"/>
    <cellStyle name="Ergebnis 2 12" xfId="23043" hidden="1"/>
    <cellStyle name="Ergebnis 2 12" xfId="23065" hidden="1"/>
    <cellStyle name="Ergebnis 2 12" xfId="23106" hidden="1"/>
    <cellStyle name="Ergebnis 2 12" xfId="23141" hidden="1"/>
    <cellStyle name="Ergebnis 2 12" xfId="23248" hidden="1"/>
    <cellStyle name="Ergebnis 2 12" xfId="23410" hidden="1"/>
    <cellStyle name="Ergebnis 2 12" xfId="23432" hidden="1"/>
    <cellStyle name="Ergebnis 2 12" xfId="23473" hidden="1"/>
    <cellStyle name="Ergebnis 2 12" xfId="23508" hidden="1"/>
    <cellStyle name="Ergebnis 2 12" xfId="23315" hidden="1"/>
    <cellStyle name="Ergebnis 2 12" xfId="23559" hidden="1"/>
    <cellStyle name="Ergebnis 2 12" xfId="23581" hidden="1"/>
    <cellStyle name="Ergebnis 2 12" xfId="23622" hidden="1"/>
    <cellStyle name="Ergebnis 2 12" xfId="23657" hidden="1"/>
    <cellStyle name="Ergebnis 2 12" xfId="23241" hidden="1"/>
    <cellStyle name="Ergebnis 2 12" xfId="23702" hidden="1"/>
    <cellStyle name="Ergebnis 2 12" xfId="23724" hidden="1"/>
    <cellStyle name="Ergebnis 2 12" xfId="23765" hidden="1"/>
    <cellStyle name="Ergebnis 2 12" xfId="23800" hidden="1"/>
    <cellStyle name="Ergebnis 2 12" xfId="23854" hidden="1"/>
    <cellStyle name="Ergebnis 2 12" xfId="23920" hidden="1"/>
    <cellStyle name="Ergebnis 2 12" xfId="23942" hidden="1"/>
    <cellStyle name="Ergebnis 2 12" xfId="23983" hidden="1"/>
    <cellStyle name="Ergebnis 2 12" xfId="24018" hidden="1"/>
    <cellStyle name="Ergebnis 2 12" xfId="24086" hidden="1"/>
    <cellStyle name="Ergebnis 2 12" xfId="24212" hidden="1"/>
    <cellStyle name="Ergebnis 2 12" xfId="24234" hidden="1"/>
    <cellStyle name="Ergebnis 2 12" xfId="24275" hidden="1"/>
    <cellStyle name="Ergebnis 2 12" xfId="24310" hidden="1"/>
    <cellStyle name="Ergebnis 2 12" xfId="24140" hidden="1"/>
    <cellStyle name="Ergebnis 2 12" xfId="24354" hidden="1"/>
    <cellStyle name="Ergebnis 2 12" xfId="24376" hidden="1"/>
    <cellStyle name="Ergebnis 2 12" xfId="24417" hidden="1"/>
    <cellStyle name="Ergebnis 2 12" xfId="24452" hidden="1"/>
    <cellStyle name="Ergebnis 2 12" xfId="20831" hidden="1"/>
    <cellStyle name="Ergebnis 2 12" xfId="24494" hidden="1"/>
    <cellStyle name="Ergebnis 2 12" xfId="24516" hidden="1"/>
    <cellStyle name="Ergebnis 2 12" xfId="24557" hidden="1"/>
    <cellStyle name="Ergebnis 2 12" xfId="24592" hidden="1"/>
    <cellStyle name="Ergebnis 2 12" xfId="24695" hidden="1"/>
    <cellStyle name="Ergebnis 2 12" xfId="24857" hidden="1"/>
    <cellStyle name="Ergebnis 2 12" xfId="24879" hidden="1"/>
    <cellStyle name="Ergebnis 2 12" xfId="24920" hidden="1"/>
    <cellStyle name="Ergebnis 2 12" xfId="24955" hidden="1"/>
    <cellStyle name="Ergebnis 2 12" xfId="24762" hidden="1"/>
    <cellStyle name="Ergebnis 2 12" xfId="25004" hidden="1"/>
    <cellStyle name="Ergebnis 2 12" xfId="25026" hidden="1"/>
    <cellStyle name="Ergebnis 2 12" xfId="25067" hidden="1"/>
    <cellStyle name="Ergebnis 2 12" xfId="25102" hidden="1"/>
    <cellStyle name="Ergebnis 2 12" xfId="24688" hidden="1"/>
    <cellStyle name="Ergebnis 2 12" xfId="25145" hidden="1"/>
    <cellStyle name="Ergebnis 2 12" xfId="25167" hidden="1"/>
    <cellStyle name="Ergebnis 2 12" xfId="25208" hidden="1"/>
    <cellStyle name="Ergebnis 2 12" xfId="25243" hidden="1"/>
    <cellStyle name="Ergebnis 2 12" xfId="25296" hidden="1"/>
    <cellStyle name="Ergebnis 2 12" xfId="25362" hidden="1"/>
    <cellStyle name="Ergebnis 2 12" xfId="25384" hidden="1"/>
    <cellStyle name="Ergebnis 2 12" xfId="25425" hidden="1"/>
    <cellStyle name="Ergebnis 2 12" xfId="25460" hidden="1"/>
    <cellStyle name="Ergebnis 2 12" xfId="25528" hidden="1"/>
    <cellStyle name="Ergebnis 2 12" xfId="25654" hidden="1"/>
    <cellStyle name="Ergebnis 2 12" xfId="25676" hidden="1"/>
    <cellStyle name="Ergebnis 2 12" xfId="25717" hidden="1"/>
    <cellStyle name="Ergebnis 2 12" xfId="25752" hidden="1"/>
    <cellStyle name="Ergebnis 2 12" xfId="25582" hidden="1"/>
    <cellStyle name="Ergebnis 2 12" xfId="25796" hidden="1"/>
    <cellStyle name="Ergebnis 2 12" xfId="25818" hidden="1"/>
    <cellStyle name="Ergebnis 2 12" xfId="25859" hidden="1"/>
    <cellStyle name="Ergebnis 2 12" xfId="25894" hidden="1"/>
    <cellStyle name="Ergebnis 2 12" xfId="25949" hidden="1"/>
    <cellStyle name="Ergebnis 2 12" xfId="26089" hidden="1"/>
    <cellStyle name="Ergebnis 2 12" xfId="26111" hidden="1"/>
    <cellStyle name="Ergebnis 2 12" xfId="26152" hidden="1"/>
    <cellStyle name="Ergebnis 2 12" xfId="26187" hidden="1"/>
    <cellStyle name="Ergebnis 2 12" xfId="26291" hidden="1"/>
    <cellStyle name="Ergebnis 2 12" xfId="26453" hidden="1"/>
    <cellStyle name="Ergebnis 2 12" xfId="26475" hidden="1"/>
    <cellStyle name="Ergebnis 2 12" xfId="26516" hidden="1"/>
    <cellStyle name="Ergebnis 2 12" xfId="26551" hidden="1"/>
    <cellStyle name="Ergebnis 2 12" xfId="26358" hidden="1"/>
    <cellStyle name="Ergebnis 2 12" xfId="26600" hidden="1"/>
    <cellStyle name="Ergebnis 2 12" xfId="26622" hidden="1"/>
    <cellStyle name="Ergebnis 2 12" xfId="26663" hidden="1"/>
    <cellStyle name="Ergebnis 2 12" xfId="26698" hidden="1"/>
    <cellStyle name="Ergebnis 2 12" xfId="26284" hidden="1"/>
    <cellStyle name="Ergebnis 2 12" xfId="26741" hidden="1"/>
    <cellStyle name="Ergebnis 2 12" xfId="26763" hidden="1"/>
    <cellStyle name="Ergebnis 2 12" xfId="26804" hidden="1"/>
    <cellStyle name="Ergebnis 2 12" xfId="26839" hidden="1"/>
    <cellStyle name="Ergebnis 2 12" xfId="26892" hidden="1"/>
    <cellStyle name="Ergebnis 2 12" xfId="26958" hidden="1"/>
    <cellStyle name="Ergebnis 2 12" xfId="26980" hidden="1"/>
    <cellStyle name="Ergebnis 2 12" xfId="27021" hidden="1"/>
    <cellStyle name="Ergebnis 2 12" xfId="27056" hidden="1"/>
    <cellStyle name="Ergebnis 2 12" xfId="27124" hidden="1"/>
    <cellStyle name="Ergebnis 2 12" xfId="27250" hidden="1"/>
    <cellStyle name="Ergebnis 2 12" xfId="27272" hidden="1"/>
    <cellStyle name="Ergebnis 2 12" xfId="27313" hidden="1"/>
    <cellStyle name="Ergebnis 2 12" xfId="27348" hidden="1"/>
    <cellStyle name="Ergebnis 2 12" xfId="27178" hidden="1"/>
    <cellStyle name="Ergebnis 2 12" xfId="27392" hidden="1"/>
    <cellStyle name="Ergebnis 2 12" xfId="27414" hidden="1"/>
    <cellStyle name="Ergebnis 2 12" xfId="27455" hidden="1"/>
    <cellStyle name="Ergebnis 2 12" xfId="27490" hidden="1"/>
    <cellStyle name="Ergebnis 2 12" xfId="26005" hidden="1"/>
    <cellStyle name="Ergebnis 2 12" xfId="27532" hidden="1"/>
    <cellStyle name="Ergebnis 2 12" xfId="27554" hidden="1"/>
    <cellStyle name="Ergebnis 2 12" xfId="27595" hidden="1"/>
    <cellStyle name="Ergebnis 2 12" xfId="27630" hidden="1"/>
    <cellStyle name="Ergebnis 2 12" xfId="27733" hidden="1"/>
    <cellStyle name="Ergebnis 2 12" xfId="27895" hidden="1"/>
    <cellStyle name="Ergebnis 2 12" xfId="27917" hidden="1"/>
    <cellStyle name="Ergebnis 2 12" xfId="27958" hidden="1"/>
    <cellStyle name="Ergebnis 2 12" xfId="27993" hidden="1"/>
    <cellStyle name="Ergebnis 2 12" xfId="27800" hidden="1"/>
    <cellStyle name="Ergebnis 2 12" xfId="28042" hidden="1"/>
    <cellStyle name="Ergebnis 2 12" xfId="28064" hidden="1"/>
    <cellStyle name="Ergebnis 2 12" xfId="28105" hidden="1"/>
    <cellStyle name="Ergebnis 2 12" xfId="28140" hidden="1"/>
    <cellStyle name="Ergebnis 2 12" xfId="27726" hidden="1"/>
    <cellStyle name="Ergebnis 2 12" xfId="28183" hidden="1"/>
    <cellStyle name="Ergebnis 2 12" xfId="28205" hidden="1"/>
    <cellStyle name="Ergebnis 2 12" xfId="28246" hidden="1"/>
    <cellStyle name="Ergebnis 2 12" xfId="28281" hidden="1"/>
    <cellStyle name="Ergebnis 2 12" xfId="28334" hidden="1"/>
    <cellStyle name="Ergebnis 2 12" xfId="28400" hidden="1"/>
    <cellStyle name="Ergebnis 2 12" xfId="28422" hidden="1"/>
    <cellStyle name="Ergebnis 2 12" xfId="28463" hidden="1"/>
    <cellStyle name="Ergebnis 2 12" xfId="28498" hidden="1"/>
    <cellStyle name="Ergebnis 2 12" xfId="28566" hidden="1"/>
    <cellStyle name="Ergebnis 2 12" xfId="28692" hidden="1"/>
    <cellStyle name="Ergebnis 2 12" xfId="28714" hidden="1"/>
    <cellStyle name="Ergebnis 2 12" xfId="28755" hidden="1"/>
    <cellStyle name="Ergebnis 2 12" xfId="28790" hidden="1"/>
    <cellStyle name="Ergebnis 2 12" xfId="28620" hidden="1"/>
    <cellStyle name="Ergebnis 2 12" xfId="28834" hidden="1"/>
    <cellStyle name="Ergebnis 2 12" xfId="28856" hidden="1"/>
    <cellStyle name="Ergebnis 2 12" xfId="28897" hidden="1"/>
    <cellStyle name="Ergebnis 2 12" xfId="28932" hidden="1"/>
    <cellStyle name="Ergebnis 2 12" xfId="28986" hidden="1"/>
    <cellStyle name="Ergebnis 2 12" xfId="29052" hidden="1"/>
    <cellStyle name="Ergebnis 2 12" xfId="29074" hidden="1"/>
    <cellStyle name="Ergebnis 2 12" xfId="29115" hidden="1"/>
    <cellStyle name="Ergebnis 2 12" xfId="29150" hidden="1"/>
    <cellStyle name="Ergebnis 2 12" xfId="29253" hidden="1"/>
    <cellStyle name="Ergebnis 2 12" xfId="29415" hidden="1"/>
    <cellStyle name="Ergebnis 2 12" xfId="29437" hidden="1"/>
    <cellStyle name="Ergebnis 2 12" xfId="29478" hidden="1"/>
    <cellStyle name="Ergebnis 2 12" xfId="29513" hidden="1"/>
    <cellStyle name="Ergebnis 2 12" xfId="29320" hidden="1"/>
    <cellStyle name="Ergebnis 2 12" xfId="29562" hidden="1"/>
    <cellStyle name="Ergebnis 2 12" xfId="29584" hidden="1"/>
    <cellStyle name="Ergebnis 2 12" xfId="29625" hidden="1"/>
    <cellStyle name="Ergebnis 2 12" xfId="29660" hidden="1"/>
    <cellStyle name="Ergebnis 2 12" xfId="29246" hidden="1"/>
    <cellStyle name="Ergebnis 2 12" xfId="29703" hidden="1"/>
    <cellStyle name="Ergebnis 2 12" xfId="29725" hidden="1"/>
    <cellStyle name="Ergebnis 2 12" xfId="29766" hidden="1"/>
    <cellStyle name="Ergebnis 2 12" xfId="29801" hidden="1"/>
    <cellStyle name="Ergebnis 2 12" xfId="29854" hidden="1"/>
    <cellStyle name="Ergebnis 2 12" xfId="29920" hidden="1"/>
    <cellStyle name="Ergebnis 2 12" xfId="29942" hidden="1"/>
    <cellStyle name="Ergebnis 2 12" xfId="29983" hidden="1"/>
    <cellStyle name="Ergebnis 2 12" xfId="30018" hidden="1"/>
    <cellStyle name="Ergebnis 2 12" xfId="30086" hidden="1"/>
    <cellStyle name="Ergebnis 2 12" xfId="30212" hidden="1"/>
    <cellStyle name="Ergebnis 2 12" xfId="30234" hidden="1"/>
    <cellStyle name="Ergebnis 2 12" xfId="30275" hidden="1"/>
    <cellStyle name="Ergebnis 2 12" xfId="30310" hidden="1"/>
    <cellStyle name="Ergebnis 2 12" xfId="30140" hidden="1"/>
    <cellStyle name="Ergebnis 2 12" xfId="30354" hidden="1"/>
    <cellStyle name="Ergebnis 2 12" xfId="30376" hidden="1"/>
    <cellStyle name="Ergebnis 2 12" xfId="30417" hidden="1"/>
    <cellStyle name="Ergebnis 2 12" xfId="30452" hidden="1"/>
    <cellStyle name="Ergebnis 2 12" xfId="30505" hidden="1"/>
    <cellStyle name="Ergebnis 2 12" xfId="30571" hidden="1"/>
    <cellStyle name="Ergebnis 2 12" xfId="30593" hidden="1"/>
    <cellStyle name="Ergebnis 2 12" xfId="30634" hidden="1"/>
    <cellStyle name="Ergebnis 2 12" xfId="30669" hidden="1"/>
    <cellStyle name="Ergebnis 2 12" xfId="30756" hidden="1"/>
    <cellStyle name="Ergebnis 2 12" xfId="30962" hidden="1"/>
    <cellStyle name="Ergebnis 2 12" xfId="30984" hidden="1"/>
    <cellStyle name="Ergebnis 2 12" xfId="31025" hidden="1"/>
    <cellStyle name="Ergebnis 2 12" xfId="31060" hidden="1"/>
    <cellStyle name="Ergebnis 2 12" xfId="31145" hidden="1"/>
    <cellStyle name="Ergebnis 2 12" xfId="31271" hidden="1"/>
    <cellStyle name="Ergebnis 2 12" xfId="31293" hidden="1"/>
    <cellStyle name="Ergebnis 2 12" xfId="31334" hidden="1"/>
    <cellStyle name="Ergebnis 2 12" xfId="31369" hidden="1"/>
    <cellStyle name="Ergebnis 2 12" xfId="31199" hidden="1"/>
    <cellStyle name="Ergebnis 2 12" xfId="31415" hidden="1"/>
    <cellStyle name="Ergebnis 2 12" xfId="31437" hidden="1"/>
    <cellStyle name="Ergebnis 2 12" xfId="31478" hidden="1"/>
    <cellStyle name="Ergebnis 2 12" xfId="31513" hidden="1"/>
    <cellStyle name="Ergebnis 2 12" xfId="30846" hidden="1"/>
    <cellStyle name="Ergebnis 2 12" xfId="31572" hidden="1"/>
    <cellStyle name="Ergebnis 2 12" xfId="31594" hidden="1"/>
    <cellStyle name="Ergebnis 2 12" xfId="31635" hidden="1"/>
    <cellStyle name="Ergebnis 2 12" xfId="31670" hidden="1"/>
    <cellStyle name="Ergebnis 2 12" xfId="31779" hidden="1"/>
    <cellStyle name="Ergebnis 2 12" xfId="31942" hidden="1"/>
    <cellStyle name="Ergebnis 2 12" xfId="31964" hidden="1"/>
    <cellStyle name="Ergebnis 2 12" xfId="32005" hidden="1"/>
    <cellStyle name="Ergebnis 2 12" xfId="32040" hidden="1"/>
    <cellStyle name="Ergebnis 2 12" xfId="31846" hidden="1"/>
    <cellStyle name="Ergebnis 2 12" xfId="32091" hidden="1"/>
    <cellStyle name="Ergebnis 2 12" xfId="32113" hidden="1"/>
    <cellStyle name="Ergebnis 2 12" xfId="32154" hidden="1"/>
    <cellStyle name="Ergebnis 2 12" xfId="32189" hidden="1"/>
    <cellStyle name="Ergebnis 2 12" xfId="31772" hidden="1"/>
    <cellStyle name="Ergebnis 2 12" xfId="32234" hidden="1"/>
    <cellStyle name="Ergebnis 2 12" xfId="32256" hidden="1"/>
    <cellStyle name="Ergebnis 2 12" xfId="32297" hidden="1"/>
    <cellStyle name="Ergebnis 2 12" xfId="32332" hidden="1"/>
    <cellStyle name="Ergebnis 2 12" xfId="32387" hidden="1"/>
    <cellStyle name="Ergebnis 2 12" xfId="32453" hidden="1"/>
    <cellStyle name="Ergebnis 2 12" xfId="32475" hidden="1"/>
    <cellStyle name="Ergebnis 2 12" xfId="32516" hidden="1"/>
    <cellStyle name="Ergebnis 2 12" xfId="32551" hidden="1"/>
    <cellStyle name="Ergebnis 2 12" xfId="32619" hidden="1"/>
    <cellStyle name="Ergebnis 2 12" xfId="32745" hidden="1"/>
    <cellStyle name="Ergebnis 2 12" xfId="32767" hidden="1"/>
    <cellStyle name="Ergebnis 2 12" xfId="32808" hidden="1"/>
    <cellStyle name="Ergebnis 2 12" xfId="32843" hidden="1"/>
    <cellStyle name="Ergebnis 2 12" xfId="32673" hidden="1"/>
    <cellStyle name="Ergebnis 2 12" xfId="32887" hidden="1"/>
    <cellStyle name="Ergebnis 2 12" xfId="32909" hidden="1"/>
    <cellStyle name="Ergebnis 2 12" xfId="32950" hidden="1"/>
    <cellStyle name="Ergebnis 2 12" xfId="32985" hidden="1"/>
    <cellStyle name="Ergebnis 2 12" xfId="30915" hidden="1"/>
    <cellStyle name="Ergebnis 2 12" xfId="33027" hidden="1"/>
    <cellStyle name="Ergebnis 2 12" xfId="33049" hidden="1"/>
    <cellStyle name="Ergebnis 2 12" xfId="33090" hidden="1"/>
    <cellStyle name="Ergebnis 2 12" xfId="33125" hidden="1"/>
    <cellStyle name="Ergebnis 2 12" xfId="33231" hidden="1"/>
    <cellStyle name="Ergebnis 2 12" xfId="33393" hidden="1"/>
    <cellStyle name="Ergebnis 2 12" xfId="33415" hidden="1"/>
    <cellStyle name="Ergebnis 2 12" xfId="33456" hidden="1"/>
    <cellStyle name="Ergebnis 2 12" xfId="33491" hidden="1"/>
    <cellStyle name="Ergebnis 2 12" xfId="33298" hidden="1"/>
    <cellStyle name="Ergebnis 2 12" xfId="33542" hidden="1"/>
    <cellStyle name="Ergebnis 2 12" xfId="33564" hidden="1"/>
    <cellStyle name="Ergebnis 2 12" xfId="33605" hidden="1"/>
    <cellStyle name="Ergebnis 2 12" xfId="33640" hidden="1"/>
    <cellStyle name="Ergebnis 2 12" xfId="33224" hidden="1"/>
    <cellStyle name="Ergebnis 2 12" xfId="33685" hidden="1"/>
    <cellStyle name="Ergebnis 2 12" xfId="33707" hidden="1"/>
    <cellStyle name="Ergebnis 2 12" xfId="33748" hidden="1"/>
    <cellStyle name="Ergebnis 2 12" xfId="33783" hidden="1"/>
    <cellStyle name="Ergebnis 2 12" xfId="33837" hidden="1"/>
    <cellStyle name="Ergebnis 2 12" xfId="33903" hidden="1"/>
    <cellStyle name="Ergebnis 2 12" xfId="33925" hidden="1"/>
    <cellStyle name="Ergebnis 2 12" xfId="33966" hidden="1"/>
    <cellStyle name="Ergebnis 2 12" xfId="34001" hidden="1"/>
    <cellStyle name="Ergebnis 2 12" xfId="34069" hidden="1"/>
    <cellStyle name="Ergebnis 2 12" xfId="34195" hidden="1"/>
    <cellStyle name="Ergebnis 2 12" xfId="34217" hidden="1"/>
    <cellStyle name="Ergebnis 2 12" xfId="34258" hidden="1"/>
    <cellStyle name="Ergebnis 2 12" xfId="34293" hidden="1"/>
    <cellStyle name="Ergebnis 2 12" xfId="34123" hidden="1"/>
    <cellStyle name="Ergebnis 2 12" xfId="34337" hidden="1"/>
    <cellStyle name="Ergebnis 2 12" xfId="34359" hidden="1"/>
    <cellStyle name="Ergebnis 2 12" xfId="34400" hidden="1"/>
    <cellStyle name="Ergebnis 2 12" xfId="34435" hidden="1"/>
    <cellStyle name="Ergebnis 2 12" xfId="30815" hidden="1"/>
    <cellStyle name="Ergebnis 2 12" xfId="34477" hidden="1"/>
    <cellStyle name="Ergebnis 2 12" xfId="34499" hidden="1"/>
    <cellStyle name="Ergebnis 2 12" xfId="34540" hidden="1"/>
    <cellStyle name="Ergebnis 2 12" xfId="34575" hidden="1"/>
    <cellStyle name="Ergebnis 2 12" xfId="34678" hidden="1"/>
    <cellStyle name="Ergebnis 2 12" xfId="34840" hidden="1"/>
    <cellStyle name="Ergebnis 2 12" xfId="34862" hidden="1"/>
    <cellStyle name="Ergebnis 2 12" xfId="34903" hidden="1"/>
    <cellStyle name="Ergebnis 2 12" xfId="34938" hidden="1"/>
    <cellStyle name="Ergebnis 2 12" xfId="34745" hidden="1"/>
    <cellStyle name="Ergebnis 2 12" xfId="34987" hidden="1"/>
    <cellStyle name="Ergebnis 2 12" xfId="35009" hidden="1"/>
    <cellStyle name="Ergebnis 2 12" xfId="35050" hidden="1"/>
    <cellStyle name="Ergebnis 2 12" xfId="35085" hidden="1"/>
    <cellStyle name="Ergebnis 2 12" xfId="34671" hidden="1"/>
    <cellStyle name="Ergebnis 2 12" xfId="35128" hidden="1"/>
    <cellStyle name="Ergebnis 2 12" xfId="35150" hidden="1"/>
    <cellStyle name="Ergebnis 2 12" xfId="35191" hidden="1"/>
    <cellStyle name="Ergebnis 2 12" xfId="35226" hidden="1"/>
    <cellStyle name="Ergebnis 2 12" xfId="35279" hidden="1"/>
    <cellStyle name="Ergebnis 2 12" xfId="35345" hidden="1"/>
    <cellStyle name="Ergebnis 2 12" xfId="35367" hidden="1"/>
    <cellStyle name="Ergebnis 2 12" xfId="35408" hidden="1"/>
    <cellStyle name="Ergebnis 2 12" xfId="35443" hidden="1"/>
    <cellStyle name="Ergebnis 2 12" xfId="35511" hidden="1"/>
    <cellStyle name="Ergebnis 2 12" xfId="35637" hidden="1"/>
    <cellStyle name="Ergebnis 2 12" xfId="35659" hidden="1"/>
    <cellStyle name="Ergebnis 2 12" xfId="35700" hidden="1"/>
    <cellStyle name="Ergebnis 2 12" xfId="35735" hidden="1"/>
    <cellStyle name="Ergebnis 2 12" xfId="35565" hidden="1"/>
    <cellStyle name="Ergebnis 2 12" xfId="35779" hidden="1"/>
    <cellStyle name="Ergebnis 2 12" xfId="35801" hidden="1"/>
    <cellStyle name="Ergebnis 2 12" xfId="35842" hidden="1"/>
    <cellStyle name="Ergebnis 2 12" xfId="35877" hidden="1"/>
    <cellStyle name="Ergebnis 2 12" xfId="35932" hidden="1"/>
    <cellStyle name="Ergebnis 2 12" xfId="36072" hidden="1"/>
    <cellStyle name="Ergebnis 2 12" xfId="36094" hidden="1"/>
    <cellStyle name="Ergebnis 2 12" xfId="36135" hidden="1"/>
    <cellStyle name="Ergebnis 2 12" xfId="36170" hidden="1"/>
    <cellStyle name="Ergebnis 2 12" xfId="36274" hidden="1"/>
    <cellStyle name="Ergebnis 2 12" xfId="36436" hidden="1"/>
    <cellStyle name="Ergebnis 2 12" xfId="36458" hidden="1"/>
    <cellStyle name="Ergebnis 2 12" xfId="36499" hidden="1"/>
    <cellStyle name="Ergebnis 2 12" xfId="36534" hidden="1"/>
    <cellStyle name="Ergebnis 2 12" xfId="36341" hidden="1"/>
    <cellStyle name="Ergebnis 2 12" xfId="36583" hidden="1"/>
    <cellStyle name="Ergebnis 2 12" xfId="36605" hidden="1"/>
    <cellStyle name="Ergebnis 2 12" xfId="36646" hidden="1"/>
    <cellStyle name="Ergebnis 2 12" xfId="36681" hidden="1"/>
    <cellStyle name="Ergebnis 2 12" xfId="36267" hidden="1"/>
    <cellStyle name="Ergebnis 2 12" xfId="36724" hidden="1"/>
    <cellStyle name="Ergebnis 2 12" xfId="36746" hidden="1"/>
    <cellStyle name="Ergebnis 2 12" xfId="36787" hidden="1"/>
    <cellStyle name="Ergebnis 2 12" xfId="36822" hidden="1"/>
    <cellStyle name="Ergebnis 2 12" xfId="36875" hidden="1"/>
    <cellStyle name="Ergebnis 2 12" xfId="36941" hidden="1"/>
    <cellStyle name="Ergebnis 2 12" xfId="36963" hidden="1"/>
    <cellStyle name="Ergebnis 2 12" xfId="37004" hidden="1"/>
    <cellStyle name="Ergebnis 2 12" xfId="37039" hidden="1"/>
    <cellStyle name="Ergebnis 2 12" xfId="37107" hidden="1"/>
    <cellStyle name="Ergebnis 2 12" xfId="37233" hidden="1"/>
    <cellStyle name="Ergebnis 2 12" xfId="37255" hidden="1"/>
    <cellStyle name="Ergebnis 2 12" xfId="37296" hidden="1"/>
    <cellStyle name="Ergebnis 2 12" xfId="37331" hidden="1"/>
    <cellStyle name="Ergebnis 2 12" xfId="37161" hidden="1"/>
    <cellStyle name="Ergebnis 2 12" xfId="37375" hidden="1"/>
    <cellStyle name="Ergebnis 2 12" xfId="37397" hidden="1"/>
    <cellStyle name="Ergebnis 2 12" xfId="37438" hidden="1"/>
    <cellStyle name="Ergebnis 2 12" xfId="37473" hidden="1"/>
    <cellStyle name="Ergebnis 2 12" xfId="35988" hidden="1"/>
    <cellStyle name="Ergebnis 2 12" xfId="37515" hidden="1"/>
    <cellStyle name="Ergebnis 2 12" xfId="37537" hidden="1"/>
    <cellStyle name="Ergebnis 2 12" xfId="37578" hidden="1"/>
    <cellStyle name="Ergebnis 2 12" xfId="37613" hidden="1"/>
    <cellStyle name="Ergebnis 2 12" xfId="37716" hidden="1"/>
    <cellStyle name="Ergebnis 2 12" xfId="37878" hidden="1"/>
    <cellStyle name="Ergebnis 2 12" xfId="37900" hidden="1"/>
    <cellStyle name="Ergebnis 2 12" xfId="37941" hidden="1"/>
    <cellStyle name="Ergebnis 2 12" xfId="37976" hidden="1"/>
    <cellStyle name="Ergebnis 2 12" xfId="37783" hidden="1"/>
    <cellStyle name="Ergebnis 2 12" xfId="38025" hidden="1"/>
    <cellStyle name="Ergebnis 2 12" xfId="38047" hidden="1"/>
    <cellStyle name="Ergebnis 2 12" xfId="38088" hidden="1"/>
    <cellStyle name="Ergebnis 2 12" xfId="38123" hidden="1"/>
    <cellStyle name="Ergebnis 2 12" xfId="37709" hidden="1"/>
    <cellStyle name="Ergebnis 2 12" xfId="38166" hidden="1"/>
    <cellStyle name="Ergebnis 2 12" xfId="38188" hidden="1"/>
    <cellStyle name="Ergebnis 2 12" xfId="38229" hidden="1"/>
    <cellStyle name="Ergebnis 2 12" xfId="38264" hidden="1"/>
    <cellStyle name="Ergebnis 2 12" xfId="38317" hidden="1"/>
    <cellStyle name="Ergebnis 2 12" xfId="38383" hidden="1"/>
    <cellStyle name="Ergebnis 2 12" xfId="38405" hidden="1"/>
    <cellStyle name="Ergebnis 2 12" xfId="38446" hidden="1"/>
    <cellStyle name="Ergebnis 2 12" xfId="38481" hidden="1"/>
    <cellStyle name="Ergebnis 2 12" xfId="38549" hidden="1"/>
    <cellStyle name="Ergebnis 2 12" xfId="38675" hidden="1"/>
    <cellStyle name="Ergebnis 2 12" xfId="38697" hidden="1"/>
    <cellStyle name="Ergebnis 2 12" xfId="38738" hidden="1"/>
    <cellStyle name="Ergebnis 2 12" xfId="38773" hidden="1"/>
    <cellStyle name="Ergebnis 2 12" xfId="38603" hidden="1"/>
    <cellStyle name="Ergebnis 2 12" xfId="38817" hidden="1"/>
    <cellStyle name="Ergebnis 2 12" xfId="38839" hidden="1"/>
    <cellStyle name="Ergebnis 2 12" xfId="38880" hidden="1"/>
    <cellStyle name="Ergebnis 2 12" xfId="38915" hidden="1"/>
    <cellStyle name="Ergebnis 2 12" xfId="38978" hidden="1"/>
    <cellStyle name="Ergebnis 2 12" xfId="39055" hidden="1"/>
    <cellStyle name="Ergebnis 2 12" xfId="39077" hidden="1"/>
    <cellStyle name="Ergebnis 2 12" xfId="39118" hidden="1"/>
    <cellStyle name="Ergebnis 2 12" xfId="39153" hidden="1"/>
    <cellStyle name="Ergebnis 2 12" xfId="39256" hidden="1"/>
    <cellStyle name="Ergebnis 2 12" xfId="39418" hidden="1"/>
    <cellStyle name="Ergebnis 2 12" xfId="39440" hidden="1"/>
    <cellStyle name="Ergebnis 2 12" xfId="39481" hidden="1"/>
    <cellStyle name="Ergebnis 2 12" xfId="39516" hidden="1"/>
    <cellStyle name="Ergebnis 2 12" xfId="39323" hidden="1"/>
    <cellStyle name="Ergebnis 2 12" xfId="39565" hidden="1"/>
    <cellStyle name="Ergebnis 2 12" xfId="39587" hidden="1"/>
    <cellStyle name="Ergebnis 2 12" xfId="39628" hidden="1"/>
    <cellStyle name="Ergebnis 2 12" xfId="39663" hidden="1"/>
    <cellStyle name="Ergebnis 2 12" xfId="39249" hidden="1"/>
    <cellStyle name="Ergebnis 2 12" xfId="39706" hidden="1"/>
    <cellStyle name="Ergebnis 2 12" xfId="39728" hidden="1"/>
    <cellStyle name="Ergebnis 2 12" xfId="39769" hidden="1"/>
    <cellStyle name="Ergebnis 2 12" xfId="39804" hidden="1"/>
    <cellStyle name="Ergebnis 2 12" xfId="39857" hidden="1"/>
    <cellStyle name="Ergebnis 2 12" xfId="39923" hidden="1"/>
    <cellStyle name="Ergebnis 2 12" xfId="39945" hidden="1"/>
    <cellStyle name="Ergebnis 2 12" xfId="39986" hidden="1"/>
    <cellStyle name="Ergebnis 2 12" xfId="40021" hidden="1"/>
    <cellStyle name="Ergebnis 2 12" xfId="40089" hidden="1"/>
    <cellStyle name="Ergebnis 2 12" xfId="40215" hidden="1"/>
    <cellStyle name="Ergebnis 2 12" xfId="40237" hidden="1"/>
    <cellStyle name="Ergebnis 2 12" xfId="40278" hidden="1"/>
    <cellStyle name="Ergebnis 2 12" xfId="40313" hidden="1"/>
    <cellStyle name="Ergebnis 2 12" xfId="40143" hidden="1"/>
    <cellStyle name="Ergebnis 2 12" xfId="40357" hidden="1"/>
    <cellStyle name="Ergebnis 2 12" xfId="40379" hidden="1"/>
    <cellStyle name="Ergebnis 2 12" xfId="40420" hidden="1"/>
    <cellStyle name="Ergebnis 2 12" xfId="40455" hidden="1"/>
    <cellStyle name="Ergebnis 2 12" xfId="40508" hidden="1"/>
    <cellStyle name="Ergebnis 2 12" xfId="40574" hidden="1"/>
    <cellStyle name="Ergebnis 2 12" xfId="40596" hidden="1"/>
    <cellStyle name="Ergebnis 2 12" xfId="40637" hidden="1"/>
    <cellStyle name="Ergebnis 2 12" xfId="40672" hidden="1"/>
    <cellStyle name="Ergebnis 2 12" xfId="40759" hidden="1"/>
    <cellStyle name="Ergebnis 2 12" xfId="40965" hidden="1"/>
    <cellStyle name="Ergebnis 2 12" xfId="40987" hidden="1"/>
    <cellStyle name="Ergebnis 2 12" xfId="41028" hidden="1"/>
    <cellStyle name="Ergebnis 2 12" xfId="41063" hidden="1"/>
    <cellStyle name="Ergebnis 2 12" xfId="41148" hidden="1"/>
    <cellStyle name="Ergebnis 2 12" xfId="41274" hidden="1"/>
    <cellStyle name="Ergebnis 2 12" xfId="41296" hidden="1"/>
    <cellStyle name="Ergebnis 2 12" xfId="41337" hidden="1"/>
    <cellStyle name="Ergebnis 2 12" xfId="41372" hidden="1"/>
    <cellStyle name="Ergebnis 2 12" xfId="41202" hidden="1"/>
    <cellStyle name="Ergebnis 2 12" xfId="41418" hidden="1"/>
    <cellStyle name="Ergebnis 2 12" xfId="41440" hidden="1"/>
    <cellStyle name="Ergebnis 2 12" xfId="41481" hidden="1"/>
    <cellStyle name="Ergebnis 2 12" xfId="41516" hidden="1"/>
    <cellStyle name="Ergebnis 2 12" xfId="40849" hidden="1"/>
    <cellStyle name="Ergebnis 2 12" xfId="41575" hidden="1"/>
    <cellStyle name="Ergebnis 2 12" xfId="41597" hidden="1"/>
    <cellStyle name="Ergebnis 2 12" xfId="41638" hidden="1"/>
    <cellStyle name="Ergebnis 2 12" xfId="41673" hidden="1"/>
    <cellStyle name="Ergebnis 2 12" xfId="41782" hidden="1"/>
    <cellStyle name="Ergebnis 2 12" xfId="41945" hidden="1"/>
    <cellStyle name="Ergebnis 2 12" xfId="41967" hidden="1"/>
    <cellStyle name="Ergebnis 2 12" xfId="42008" hidden="1"/>
    <cellStyle name="Ergebnis 2 12" xfId="42043" hidden="1"/>
    <cellStyle name="Ergebnis 2 12" xfId="41849" hidden="1"/>
    <cellStyle name="Ergebnis 2 12" xfId="42094" hidden="1"/>
    <cellStyle name="Ergebnis 2 12" xfId="42116" hidden="1"/>
    <cellStyle name="Ergebnis 2 12" xfId="42157" hidden="1"/>
    <cellStyle name="Ergebnis 2 12" xfId="42192" hidden="1"/>
    <cellStyle name="Ergebnis 2 12" xfId="41775" hidden="1"/>
    <cellStyle name="Ergebnis 2 12" xfId="42237" hidden="1"/>
    <cellStyle name="Ergebnis 2 12" xfId="42259" hidden="1"/>
    <cellStyle name="Ergebnis 2 12" xfId="42300" hidden="1"/>
    <cellStyle name="Ergebnis 2 12" xfId="42335" hidden="1"/>
    <cellStyle name="Ergebnis 2 12" xfId="42390" hidden="1"/>
    <cellStyle name="Ergebnis 2 12" xfId="42456" hidden="1"/>
    <cellStyle name="Ergebnis 2 12" xfId="42478" hidden="1"/>
    <cellStyle name="Ergebnis 2 12" xfId="42519" hidden="1"/>
    <cellStyle name="Ergebnis 2 12" xfId="42554" hidden="1"/>
    <cellStyle name="Ergebnis 2 12" xfId="42622" hidden="1"/>
    <cellStyle name="Ergebnis 2 12" xfId="42748" hidden="1"/>
    <cellStyle name="Ergebnis 2 12" xfId="42770" hidden="1"/>
    <cellStyle name="Ergebnis 2 12" xfId="42811" hidden="1"/>
    <cellStyle name="Ergebnis 2 12" xfId="42846" hidden="1"/>
    <cellStyle name="Ergebnis 2 12" xfId="42676" hidden="1"/>
    <cellStyle name="Ergebnis 2 12" xfId="42890" hidden="1"/>
    <cellStyle name="Ergebnis 2 12" xfId="42912" hidden="1"/>
    <cellStyle name="Ergebnis 2 12" xfId="42953" hidden="1"/>
    <cellStyle name="Ergebnis 2 12" xfId="42988" hidden="1"/>
    <cellStyle name="Ergebnis 2 12" xfId="40918" hidden="1"/>
    <cellStyle name="Ergebnis 2 12" xfId="43030" hidden="1"/>
    <cellStyle name="Ergebnis 2 12" xfId="43052" hidden="1"/>
    <cellStyle name="Ergebnis 2 12" xfId="43093" hidden="1"/>
    <cellStyle name="Ergebnis 2 12" xfId="43128" hidden="1"/>
    <cellStyle name="Ergebnis 2 12" xfId="43234" hidden="1"/>
    <cellStyle name="Ergebnis 2 12" xfId="43396" hidden="1"/>
    <cellStyle name="Ergebnis 2 12" xfId="43418" hidden="1"/>
    <cellStyle name="Ergebnis 2 12" xfId="43459" hidden="1"/>
    <cellStyle name="Ergebnis 2 12" xfId="43494" hidden="1"/>
    <cellStyle name="Ergebnis 2 12" xfId="43301" hidden="1"/>
    <cellStyle name="Ergebnis 2 12" xfId="43545" hidden="1"/>
    <cellStyle name="Ergebnis 2 12" xfId="43567" hidden="1"/>
    <cellStyle name="Ergebnis 2 12" xfId="43608" hidden="1"/>
    <cellStyle name="Ergebnis 2 12" xfId="43643" hidden="1"/>
    <cellStyle name="Ergebnis 2 12" xfId="43227" hidden="1"/>
    <cellStyle name="Ergebnis 2 12" xfId="43688" hidden="1"/>
    <cellStyle name="Ergebnis 2 12" xfId="43710" hidden="1"/>
    <cellStyle name="Ergebnis 2 12" xfId="43751" hidden="1"/>
    <cellStyle name="Ergebnis 2 12" xfId="43786" hidden="1"/>
    <cellStyle name="Ergebnis 2 12" xfId="43840" hidden="1"/>
    <cellStyle name="Ergebnis 2 12" xfId="43906" hidden="1"/>
    <cellStyle name="Ergebnis 2 12" xfId="43928" hidden="1"/>
    <cellStyle name="Ergebnis 2 12" xfId="43969" hidden="1"/>
    <cellStyle name="Ergebnis 2 12" xfId="44004" hidden="1"/>
    <cellStyle name="Ergebnis 2 12" xfId="44072" hidden="1"/>
    <cellStyle name="Ergebnis 2 12" xfId="44198" hidden="1"/>
    <cellStyle name="Ergebnis 2 12" xfId="44220" hidden="1"/>
    <cellStyle name="Ergebnis 2 12" xfId="44261" hidden="1"/>
    <cellStyle name="Ergebnis 2 12" xfId="44296" hidden="1"/>
    <cellStyle name="Ergebnis 2 12" xfId="44126" hidden="1"/>
    <cellStyle name="Ergebnis 2 12" xfId="44340" hidden="1"/>
    <cellStyle name="Ergebnis 2 12" xfId="44362" hidden="1"/>
    <cellStyle name="Ergebnis 2 12" xfId="44403" hidden="1"/>
    <cellStyle name="Ergebnis 2 12" xfId="44438" hidden="1"/>
    <cellStyle name="Ergebnis 2 12" xfId="40818" hidden="1"/>
    <cellStyle name="Ergebnis 2 12" xfId="44480" hidden="1"/>
    <cellStyle name="Ergebnis 2 12" xfId="44502" hidden="1"/>
    <cellStyle name="Ergebnis 2 12" xfId="44543" hidden="1"/>
    <cellStyle name="Ergebnis 2 12" xfId="44578" hidden="1"/>
    <cellStyle name="Ergebnis 2 12" xfId="44681" hidden="1"/>
    <cellStyle name="Ergebnis 2 12" xfId="44843" hidden="1"/>
    <cellStyle name="Ergebnis 2 12" xfId="44865" hidden="1"/>
    <cellStyle name="Ergebnis 2 12" xfId="44906" hidden="1"/>
    <cellStyle name="Ergebnis 2 12" xfId="44941" hidden="1"/>
    <cellStyle name="Ergebnis 2 12" xfId="44748" hidden="1"/>
    <cellStyle name="Ergebnis 2 12" xfId="44990" hidden="1"/>
    <cellStyle name="Ergebnis 2 12" xfId="45012" hidden="1"/>
    <cellStyle name="Ergebnis 2 12" xfId="45053" hidden="1"/>
    <cellStyle name="Ergebnis 2 12" xfId="45088" hidden="1"/>
    <cellStyle name="Ergebnis 2 12" xfId="44674" hidden="1"/>
    <cellStyle name="Ergebnis 2 12" xfId="45131" hidden="1"/>
    <cellStyle name="Ergebnis 2 12" xfId="45153" hidden="1"/>
    <cellStyle name="Ergebnis 2 12" xfId="45194" hidden="1"/>
    <cellStyle name="Ergebnis 2 12" xfId="45229" hidden="1"/>
    <cellStyle name="Ergebnis 2 12" xfId="45282" hidden="1"/>
    <cellStyle name="Ergebnis 2 12" xfId="45348" hidden="1"/>
    <cellStyle name="Ergebnis 2 12" xfId="45370" hidden="1"/>
    <cellStyle name="Ergebnis 2 12" xfId="45411" hidden="1"/>
    <cellStyle name="Ergebnis 2 12" xfId="45446" hidden="1"/>
    <cellStyle name="Ergebnis 2 12" xfId="45514" hidden="1"/>
    <cellStyle name="Ergebnis 2 12" xfId="45640" hidden="1"/>
    <cellStyle name="Ergebnis 2 12" xfId="45662" hidden="1"/>
    <cellStyle name="Ergebnis 2 12" xfId="45703" hidden="1"/>
    <cellStyle name="Ergebnis 2 12" xfId="45738" hidden="1"/>
    <cellStyle name="Ergebnis 2 12" xfId="45568" hidden="1"/>
    <cellStyle name="Ergebnis 2 12" xfId="45782" hidden="1"/>
    <cellStyle name="Ergebnis 2 12" xfId="45804" hidden="1"/>
    <cellStyle name="Ergebnis 2 12" xfId="45845" hidden="1"/>
    <cellStyle name="Ergebnis 2 12" xfId="45880" hidden="1"/>
    <cellStyle name="Ergebnis 2 12" xfId="45935" hidden="1"/>
    <cellStyle name="Ergebnis 2 12" xfId="46075" hidden="1"/>
    <cellStyle name="Ergebnis 2 12" xfId="46097" hidden="1"/>
    <cellStyle name="Ergebnis 2 12" xfId="46138" hidden="1"/>
    <cellStyle name="Ergebnis 2 12" xfId="46173" hidden="1"/>
    <cellStyle name="Ergebnis 2 12" xfId="46277" hidden="1"/>
    <cellStyle name="Ergebnis 2 12" xfId="46439" hidden="1"/>
    <cellStyle name="Ergebnis 2 12" xfId="46461" hidden="1"/>
    <cellStyle name="Ergebnis 2 12" xfId="46502" hidden="1"/>
    <cellStyle name="Ergebnis 2 12" xfId="46537" hidden="1"/>
    <cellStyle name="Ergebnis 2 12" xfId="46344" hidden="1"/>
    <cellStyle name="Ergebnis 2 12" xfId="46586" hidden="1"/>
    <cellStyle name="Ergebnis 2 12" xfId="46608" hidden="1"/>
    <cellStyle name="Ergebnis 2 12" xfId="46649" hidden="1"/>
    <cellStyle name="Ergebnis 2 12" xfId="46684" hidden="1"/>
    <cellStyle name="Ergebnis 2 12" xfId="46270" hidden="1"/>
    <cellStyle name="Ergebnis 2 12" xfId="46727" hidden="1"/>
    <cellStyle name="Ergebnis 2 12" xfId="46749" hidden="1"/>
    <cellStyle name="Ergebnis 2 12" xfId="46790" hidden="1"/>
    <cellStyle name="Ergebnis 2 12" xfId="46825" hidden="1"/>
    <cellStyle name="Ergebnis 2 12" xfId="46878" hidden="1"/>
    <cellStyle name="Ergebnis 2 12" xfId="46944" hidden="1"/>
    <cellStyle name="Ergebnis 2 12" xfId="46966" hidden="1"/>
    <cellStyle name="Ergebnis 2 12" xfId="47007" hidden="1"/>
    <cellStyle name="Ergebnis 2 12" xfId="47042" hidden="1"/>
    <cellStyle name="Ergebnis 2 12" xfId="47110" hidden="1"/>
    <cellStyle name="Ergebnis 2 12" xfId="47236" hidden="1"/>
    <cellStyle name="Ergebnis 2 12" xfId="47258" hidden="1"/>
    <cellStyle name="Ergebnis 2 12" xfId="47299" hidden="1"/>
    <cellStyle name="Ergebnis 2 12" xfId="47334" hidden="1"/>
    <cellStyle name="Ergebnis 2 12" xfId="47164" hidden="1"/>
    <cellStyle name="Ergebnis 2 12" xfId="47378" hidden="1"/>
    <cellStyle name="Ergebnis 2 12" xfId="47400" hidden="1"/>
    <cellStyle name="Ergebnis 2 12" xfId="47441" hidden="1"/>
    <cellStyle name="Ergebnis 2 12" xfId="47476" hidden="1"/>
    <cellStyle name="Ergebnis 2 12" xfId="45991" hidden="1"/>
    <cellStyle name="Ergebnis 2 12" xfId="47518" hidden="1"/>
    <cellStyle name="Ergebnis 2 12" xfId="47540" hidden="1"/>
    <cellStyle name="Ergebnis 2 12" xfId="47581" hidden="1"/>
    <cellStyle name="Ergebnis 2 12" xfId="47616" hidden="1"/>
    <cellStyle name="Ergebnis 2 12" xfId="47719" hidden="1"/>
    <cellStyle name="Ergebnis 2 12" xfId="47881" hidden="1"/>
    <cellStyle name="Ergebnis 2 12" xfId="47903" hidden="1"/>
    <cellStyle name="Ergebnis 2 12" xfId="47944" hidden="1"/>
    <cellStyle name="Ergebnis 2 12" xfId="47979" hidden="1"/>
    <cellStyle name="Ergebnis 2 12" xfId="47786" hidden="1"/>
    <cellStyle name="Ergebnis 2 12" xfId="48028" hidden="1"/>
    <cellStyle name="Ergebnis 2 12" xfId="48050" hidden="1"/>
    <cellStyle name="Ergebnis 2 12" xfId="48091" hidden="1"/>
    <cellStyle name="Ergebnis 2 12" xfId="48126" hidden="1"/>
    <cellStyle name="Ergebnis 2 12" xfId="47712" hidden="1"/>
    <cellStyle name="Ergebnis 2 12" xfId="48169" hidden="1"/>
    <cellStyle name="Ergebnis 2 12" xfId="48191" hidden="1"/>
    <cellStyle name="Ergebnis 2 12" xfId="48232" hidden="1"/>
    <cellStyle name="Ergebnis 2 12" xfId="48267" hidden="1"/>
    <cellStyle name="Ergebnis 2 12" xfId="48320" hidden="1"/>
    <cellStyle name="Ergebnis 2 12" xfId="48386" hidden="1"/>
    <cellStyle name="Ergebnis 2 12" xfId="48408" hidden="1"/>
    <cellStyle name="Ergebnis 2 12" xfId="48449" hidden="1"/>
    <cellStyle name="Ergebnis 2 12" xfId="48484" hidden="1"/>
    <cellStyle name="Ergebnis 2 12" xfId="48552" hidden="1"/>
    <cellStyle name="Ergebnis 2 12" xfId="48678" hidden="1"/>
    <cellStyle name="Ergebnis 2 12" xfId="48700" hidden="1"/>
    <cellStyle name="Ergebnis 2 12" xfId="48741" hidden="1"/>
    <cellStyle name="Ergebnis 2 12" xfId="48776" hidden="1"/>
    <cellStyle name="Ergebnis 2 12" xfId="48606" hidden="1"/>
    <cellStyle name="Ergebnis 2 12" xfId="48820" hidden="1"/>
    <cellStyle name="Ergebnis 2 12" xfId="48842" hidden="1"/>
    <cellStyle name="Ergebnis 2 12" xfId="48883" hidden="1"/>
    <cellStyle name="Ergebnis 2 12" xfId="48918" hidden="1"/>
    <cellStyle name="Ergebnis 2 12" xfId="48971" hidden="1"/>
    <cellStyle name="Ergebnis 2 12" xfId="49037" hidden="1"/>
    <cellStyle name="Ergebnis 2 12" xfId="49059" hidden="1"/>
    <cellStyle name="Ergebnis 2 12" xfId="49100" hidden="1"/>
    <cellStyle name="Ergebnis 2 12" xfId="49135" hidden="1"/>
    <cellStyle name="Ergebnis 2 12" xfId="49238" hidden="1"/>
    <cellStyle name="Ergebnis 2 12" xfId="49400" hidden="1"/>
    <cellStyle name="Ergebnis 2 12" xfId="49422" hidden="1"/>
    <cellStyle name="Ergebnis 2 12" xfId="49463" hidden="1"/>
    <cellStyle name="Ergebnis 2 12" xfId="49498" hidden="1"/>
    <cellStyle name="Ergebnis 2 12" xfId="49305" hidden="1"/>
    <cellStyle name="Ergebnis 2 12" xfId="49547" hidden="1"/>
    <cellStyle name="Ergebnis 2 12" xfId="49569" hidden="1"/>
    <cellStyle name="Ergebnis 2 12" xfId="49610" hidden="1"/>
    <cellStyle name="Ergebnis 2 12" xfId="49645" hidden="1"/>
    <cellStyle name="Ergebnis 2 12" xfId="49231" hidden="1"/>
    <cellStyle name="Ergebnis 2 12" xfId="49688" hidden="1"/>
    <cellStyle name="Ergebnis 2 12" xfId="49710" hidden="1"/>
    <cellStyle name="Ergebnis 2 12" xfId="49751" hidden="1"/>
    <cellStyle name="Ergebnis 2 12" xfId="49786" hidden="1"/>
    <cellStyle name="Ergebnis 2 12" xfId="49839" hidden="1"/>
    <cellStyle name="Ergebnis 2 12" xfId="49905" hidden="1"/>
    <cellStyle name="Ergebnis 2 12" xfId="49927" hidden="1"/>
    <cellStyle name="Ergebnis 2 12" xfId="49968" hidden="1"/>
    <cellStyle name="Ergebnis 2 12" xfId="50003" hidden="1"/>
    <cellStyle name="Ergebnis 2 12" xfId="50071" hidden="1"/>
    <cellStyle name="Ergebnis 2 12" xfId="50197" hidden="1"/>
    <cellStyle name="Ergebnis 2 12" xfId="50219" hidden="1"/>
    <cellStyle name="Ergebnis 2 12" xfId="50260" hidden="1"/>
    <cellStyle name="Ergebnis 2 12" xfId="50295" hidden="1"/>
    <cellStyle name="Ergebnis 2 12" xfId="50125" hidden="1"/>
    <cellStyle name="Ergebnis 2 12" xfId="50339" hidden="1"/>
    <cellStyle name="Ergebnis 2 12" xfId="50361" hidden="1"/>
    <cellStyle name="Ergebnis 2 12" xfId="50402" hidden="1"/>
    <cellStyle name="Ergebnis 2 12" xfId="50437" hidden="1"/>
    <cellStyle name="Ergebnis 2 12" xfId="50490" hidden="1"/>
    <cellStyle name="Ergebnis 2 12" xfId="50556" hidden="1"/>
    <cellStyle name="Ergebnis 2 12" xfId="50578" hidden="1"/>
    <cellStyle name="Ergebnis 2 12" xfId="50619" hidden="1"/>
    <cellStyle name="Ergebnis 2 12" xfId="50654" hidden="1"/>
    <cellStyle name="Ergebnis 2 12" xfId="50741" hidden="1"/>
    <cellStyle name="Ergebnis 2 12" xfId="50947" hidden="1"/>
    <cellStyle name="Ergebnis 2 12" xfId="50969" hidden="1"/>
    <cellStyle name="Ergebnis 2 12" xfId="51010" hidden="1"/>
    <cellStyle name="Ergebnis 2 12" xfId="51045" hidden="1"/>
    <cellStyle name="Ergebnis 2 12" xfId="51130" hidden="1"/>
    <cellStyle name="Ergebnis 2 12" xfId="51256" hidden="1"/>
    <cellStyle name="Ergebnis 2 12" xfId="51278" hidden="1"/>
    <cellStyle name="Ergebnis 2 12" xfId="51319" hidden="1"/>
    <cellStyle name="Ergebnis 2 12" xfId="51354" hidden="1"/>
    <cellStyle name="Ergebnis 2 12" xfId="51184" hidden="1"/>
    <cellStyle name="Ergebnis 2 12" xfId="51400" hidden="1"/>
    <cellStyle name="Ergebnis 2 12" xfId="51422" hidden="1"/>
    <cellStyle name="Ergebnis 2 12" xfId="51463" hidden="1"/>
    <cellStyle name="Ergebnis 2 12" xfId="51498" hidden="1"/>
    <cellStyle name="Ergebnis 2 12" xfId="50831" hidden="1"/>
    <cellStyle name="Ergebnis 2 12" xfId="51557" hidden="1"/>
    <cellStyle name="Ergebnis 2 12" xfId="51579" hidden="1"/>
    <cellStyle name="Ergebnis 2 12" xfId="51620" hidden="1"/>
    <cellStyle name="Ergebnis 2 12" xfId="51655" hidden="1"/>
    <cellStyle name="Ergebnis 2 12" xfId="51764" hidden="1"/>
    <cellStyle name="Ergebnis 2 12" xfId="51927" hidden="1"/>
    <cellStyle name="Ergebnis 2 12" xfId="51949" hidden="1"/>
    <cellStyle name="Ergebnis 2 12" xfId="51990" hidden="1"/>
    <cellStyle name="Ergebnis 2 12" xfId="52025" hidden="1"/>
    <cellStyle name="Ergebnis 2 12" xfId="51831" hidden="1"/>
    <cellStyle name="Ergebnis 2 12" xfId="52076" hidden="1"/>
    <cellStyle name="Ergebnis 2 12" xfId="52098" hidden="1"/>
    <cellStyle name="Ergebnis 2 12" xfId="52139" hidden="1"/>
    <cellStyle name="Ergebnis 2 12" xfId="52174" hidden="1"/>
    <cellStyle name="Ergebnis 2 12" xfId="51757" hidden="1"/>
    <cellStyle name="Ergebnis 2 12" xfId="52219" hidden="1"/>
    <cellStyle name="Ergebnis 2 12" xfId="52241" hidden="1"/>
    <cellStyle name="Ergebnis 2 12" xfId="52282" hidden="1"/>
    <cellStyle name="Ergebnis 2 12" xfId="52317" hidden="1"/>
    <cellStyle name="Ergebnis 2 12" xfId="52372" hidden="1"/>
    <cellStyle name="Ergebnis 2 12" xfId="52438" hidden="1"/>
    <cellStyle name="Ergebnis 2 12" xfId="52460" hidden="1"/>
    <cellStyle name="Ergebnis 2 12" xfId="52501" hidden="1"/>
    <cellStyle name="Ergebnis 2 12" xfId="52536" hidden="1"/>
    <cellStyle name="Ergebnis 2 12" xfId="52604" hidden="1"/>
    <cellStyle name="Ergebnis 2 12" xfId="52730" hidden="1"/>
    <cellStyle name="Ergebnis 2 12" xfId="52752" hidden="1"/>
    <cellStyle name="Ergebnis 2 12" xfId="52793" hidden="1"/>
    <cellStyle name="Ergebnis 2 12" xfId="52828" hidden="1"/>
    <cellStyle name="Ergebnis 2 12" xfId="52658" hidden="1"/>
    <cellStyle name="Ergebnis 2 12" xfId="52872" hidden="1"/>
    <cellStyle name="Ergebnis 2 12" xfId="52894" hidden="1"/>
    <cellStyle name="Ergebnis 2 12" xfId="52935" hidden="1"/>
    <cellStyle name="Ergebnis 2 12" xfId="52970" hidden="1"/>
    <cellStyle name="Ergebnis 2 12" xfId="50900" hidden="1"/>
    <cellStyle name="Ergebnis 2 12" xfId="53012" hidden="1"/>
    <cellStyle name="Ergebnis 2 12" xfId="53034" hidden="1"/>
    <cellStyle name="Ergebnis 2 12" xfId="53075" hidden="1"/>
    <cellStyle name="Ergebnis 2 12" xfId="53110" hidden="1"/>
    <cellStyle name="Ergebnis 2 12" xfId="53216" hidden="1"/>
    <cellStyle name="Ergebnis 2 12" xfId="53378" hidden="1"/>
    <cellStyle name="Ergebnis 2 12" xfId="53400" hidden="1"/>
    <cellStyle name="Ergebnis 2 12" xfId="53441" hidden="1"/>
    <cellStyle name="Ergebnis 2 12" xfId="53476" hidden="1"/>
    <cellStyle name="Ergebnis 2 12" xfId="53283" hidden="1"/>
    <cellStyle name="Ergebnis 2 12" xfId="53527" hidden="1"/>
    <cellStyle name="Ergebnis 2 12" xfId="53549" hidden="1"/>
    <cellStyle name="Ergebnis 2 12" xfId="53590" hidden="1"/>
    <cellStyle name="Ergebnis 2 12" xfId="53625" hidden="1"/>
    <cellStyle name="Ergebnis 2 12" xfId="53209" hidden="1"/>
    <cellStyle name="Ergebnis 2 12" xfId="53670" hidden="1"/>
    <cellStyle name="Ergebnis 2 12" xfId="53692" hidden="1"/>
    <cellStyle name="Ergebnis 2 12" xfId="53733" hidden="1"/>
    <cellStyle name="Ergebnis 2 12" xfId="53768" hidden="1"/>
    <cellStyle name="Ergebnis 2 12" xfId="53822" hidden="1"/>
    <cellStyle name="Ergebnis 2 12" xfId="53888" hidden="1"/>
    <cellStyle name="Ergebnis 2 12" xfId="53910" hidden="1"/>
    <cellStyle name="Ergebnis 2 12" xfId="53951" hidden="1"/>
    <cellStyle name="Ergebnis 2 12" xfId="53986" hidden="1"/>
    <cellStyle name="Ergebnis 2 12" xfId="54054" hidden="1"/>
    <cellStyle name="Ergebnis 2 12" xfId="54180" hidden="1"/>
    <cellStyle name="Ergebnis 2 12" xfId="54202" hidden="1"/>
    <cellStyle name="Ergebnis 2 12" xfId="54243" hidden="1"/>
    <cellStyle name="Ergebnis 2 12" xfId="54278" hidden="1"/>
    <cellStyle name="Ergebnis 2 12" xfId="54108" hidden="1"/>
    <cellStyle name="Ergebnis 2 12" xfId="54322" hidden="1"/>
    <cellStyle name="Ergebnis 2 12" xfId="54344" hidden="1"/>
    <cellStyle name="Ergebnis 2 12" xfId="54385" hidden="1"/>
    <cellStyle name="Ergebnis 2 12" xfId="54420" hidden="1"/>
    <cellStyle name="Ergebnis 2 12" xfId="50800" hidden="1"/>
    <cellStyle name="Ergebnis 2 12" xfId="54462" hidden="1"/>
    <cellStyle name="Ergebnis 2 12" xfId="54484" hidden="1"/>
    <cellStyle name="Ergebnis 2 12" xfId="54525" hidden="1"/>
    <cellStyle name="Ergebnis 2 12" xfId="54560" hidden="1"/>
    <cellStyle name="Ergebnis 2 12" xfId="54663" hidden="1"/>
    <cellStyle name="Ergebnis 2 12" xfId="54825" hidden="1"/>
    <cellStyle name="Ergebnis 2 12" xfId="54847" hidden="1"/>
    <cellStyle name="Ergebnis 2 12" xfId="54888" hidden="1"/>
    <cellStyle name="Ergebnis 2 12" xfId="54923" hidden="1"/>
    <cellStyle name="Ergebnis 2 12" xfId="54730" hidden="1"/>
    <cellStyle name="Ergebnis 2 12" xfId="54972" hidden="1"/>
    <cellStyle name="Ergebnis 2 12" xfId="54994" hidden="1"/>
    <cellStyle name="Ergebnis 2 12" xfId="55035" hidden="1"/>
    <cellStyle name="Ergebnis 2 12" xfId="55070" hidden="1"/>
    <cellStyle name="Ergebnis 2 12" xfId="54656" hidden="1"/>
    <cellStyle name="Ergebnis 2 12" xfId="55113" hidden="1"/>
    <cellStyle name="Ergebnis 2 12" xfId="55135" hidden="1"/>
    <cellStyle name="Ergebnis 2 12" xfId="55176" hidden="1"/>
    <cellStyle name="Ergebnis 2 12" xfId="55211" hidden="1"/>
    <cellStyle name="Ergebnis 2 12" xfId="55264" hidden="1"/>
    <cellStyle name="Ergebnis 2 12" xfId="55330" hidden="1"/>
    <cellStyle name="Ergebnis 2 12" xfId="55352" hidden="1"/>
    <cellStyle name="Ergebnis 2 12" xfId="55393" hidden="1"/>
    <cellStyle name="Ergebnis 2 12" xfId="55428" hidden="1"/>
    <cellStyle name="Ergebnis 2 12" xfId="55496" hidden="1"/>
    <cellStyle name="Ergebnis 2 12" xfId="55622" hidden="1"/>
    <cellStyle name="Ergebnis 2 12" xfId="55644" hidden="1"/>
    <cellStyle name="Ergebnis 2 12" xfId="55685" hidden="1"/>
    <cellStyle name="Ergebnis 2 12" xfId="55720" hidden="1"/>
    <cellStyle name="Ergebnis 2 12" xfId="55550" hidden="1"/>
    <cellStyle name="Ergebnis 2 12" xfId="55764" hidden="1"/>
    <cellStyle name="Ergebnis 2 12" xfId="55786" hidden="1"/>
    <cellStyle name="Ergebnis 2 12" xfId="55827" hidden="1"/>
    <cellStyle name="Ergebnis 2 12" xfId="55862" hidden="1"/>
    <cellStyle name="Ergebnis 2 12" xfId="55917" hidden="1"/>
    <cellStyle name="Ergebnis 2 12" xfId="56057" hidden="1"/>
    <cellStyle name="Ergebnis 2 12" xfId="56079" hidden="1"/>
    <cellStyle name="Ergebnis 2 12" xfId="56120" hidden="1"/>
    <cellStyle name="Ergebnis 2 12" xfId="56155" hidden="1"/>
    <cellStyle name="Ergebnis 2 12" xfId="56259" hidden="1"/>
    <cellStyle name="Ergebnis 2 12" xfId="56421" hidden="1"/>
    <cellStyle name="Ergebnis 2 12" xfId="56443" hidden="1"/>
    <cellStyle name="Ergebnis 2 12" xfId="56484" hidden="1"/>
    <cellStyle name="Ergebnis 2 12" xfId="56519" hidden="1"/>
    <cellStyle name="Ergebnis 2 12" xfId="56326" hidden="1"/>
    <cellStyle name="Ergebnis 2 12" xfId="56568" hidden="1"/>
    <cellStyle name="Ergebnis 2 12" xfId="56590" hidden="1"/>
    <cellStyle name="Ergebnis 2 12" xfId="56631" hidden="1"/>
    <cellStyle name="Ergebnis 2 12" xfId="56666" hidden="1"/>
    <cellStyle name="Ergebnis 2 12" xfId="56252" hidden="1"/>
    <cellStyle name="Ergebnis 2 12" xfId="56709" hidden="1"/>
    <cellStyle name="Ergebnis 2 12" xfId="56731" hidden="1"/>
    <cellStyle name="Ergebnis 2 12" xfId="56772" hidden="1"/>
    <cellStyle name="Ergebnis 2 12" xfId="56807" hidden="1"/>
    <cellStyle name="Ergebnis 2 12" xfId="56860" hidden="1"/>
    <cellStyle name="Ergebnis 2 12" xfId="56926" hidden="1"/>
    <cellStyle name="Ergebnis 2 12" xfId="56948" hidden="1"/>
    <cellStyle name="Ergebnis 2 12" xfId="56989" hidden="1"/>
    <cellStyle name="Ergebnis 2 12" xfId="57024" hidden="1"/>
    <cellStyle name="Ergebnis 2 12" xfId="57092" hidden="1"/>
    <cellStyle name="Ergebnis 2 12" xfId="57218" hidden="1"/>
    <cellStyle name="Ergebnis 2 12" xfId="57240" hidden="1"/>
    <cellStyle name="Ergebnis 2 12" xfId="57281" hidden="1"/>
    <cellStyle name="Ergebnis 2 12" xfId="57316" hidden="1"/>
    <cellStyle name="Ergebnis 2 12" xfId="57146" hidden="1"/>
    <cellStyle name="Ergebnis 2 12" xfId="57360" hidden="1"/>
    <cellStyle name="Ergebnis 2 12" xfId="57382" hidden="1"/>
    <cellStyle name="Ergebnis 2 12" xfId="57423" hidden="1"/>
    <cellStyle name="Ergebnis 2 12" xfId="57458" hidden="1"/>
    <cellStyle name="Ergebnis 2 12" xfId="55973" hidden="1"/>
    <cellStyle name="Ergebnis 2 12" xfId="57500" hidden="1"/>
    <cellStyle name="Ergebnis 2 12" xfId="57522" hidden="1"/>
    <cellStyle name="Ergebnis 2 12" xfId="57563" hidden="1"/>
    <cellStyle name="Ergebnis 2 12" xfId="57598" hidden="1"/>
    <cellStyle name="Ergebnis 2 12" xfId="57701" hidden="1"/>
    <cellStyle name="Ergebnis 2 12" xfId="57863" hidden="1"/>
    <cellStyle name="Ergebnis 2 12" xfId="57885" hidden="1"/>
    <cellStyle name="Ergebnis 2 12" xfId="57926" hidden="1"/>
    <cellStyle name="Ergebnis 2 12" xfId="57961" hidden="1"/>
    <cellStyle name="Ergebnis 2 12" xfId="57768" hidden="1"/>
    <cellStyle name="Ergebnis 2 12" xfId="58010" hidden="1"/>
    <cellStyle name="Ergebnis 2 12" xfId="58032" hidden="1"/>
    <cellStyle name="Ergebnis 2 12" xfId="58073" hidden="1"/>
    <cellStyle name="Ergebnis 2 12" xfId="58108" hidden="1"/>
    <cellStyle name="Ergebnis 2 12" xfId="57694" hidden="1"/>
    <cellStyle name="Ergebnis 2 12" xfId="58151" hidden="1"/>
    <cellStyle name="Ergebnis 2 12" xfId="58173" hidden="1"/>
    <cellStyle name="Ergebnis 2 12" xfId="58214" hidden="1"/>
    <cellStyle name="Ergebnis 2 12" xfId="58249" hidden="1"/>
    <cellStyle name="Ergebnis 2 12" xfId="58302" hidden="1"/>
    <cellStyle name="Ergebnis 2 12" xfId="58368" hidden="1"/>
    <cellStyle name="Ergebnis 2 12" xfId="58390" hidden="1"/>
    <cellStyle name="Ergebnis 2 12" xfId="58431" hidden="1"/>
    <cellStyle name="Ergebnis 2 12" xfId="58466" hidden="1"/>
    <cellStyle name="Ergebnis 2 12" xfId="58534" hidden="1"/>
    <cellStyle name="Ergebnis 2 12" xfId="58660" hidden="1"/>
    <cellStyle name="Ergebnis 2 12" xfId="58682" hidden="1"/>
    <cellStyle name="Ergebnis 2 12" xfId="58723" hidden="1"/>
    <cellStyle name="Ergebnis 2 12" xfId="58758" hidden="1"/>
    <cellStyle name="Ergebnis 2 12" xfId="58588" hidden="1"/>
    <cellStyle name="Ergebnis 2 12" xfId="58802" hidden="1"/>
    <cellStyle name="Ergebnis 2 12" xfId="58824" hidden="1"/>
    <cellStyle name="Ergebnis 2 12" xfId="58865" hidden="1"/>
    <cellStyle name="Ergebnis 2 12" xfId="58900" hidden="1"/>
    <cellStyle name="Ergebnis 2 13" xfId="200" hidden="1"/>
    <cellStyle name="Ergebnis 2 13" xfId="549" hidden="1"/>
    <cellStyle name="Ergebnis 2 13" xfId="569" hidden="1"/>
    <cellStyle name="Ergebnis 2 13" xfId="612" hidden="1"/>
    <cellStyle name="Ergebnis 2 13" xfId="647" hidden="1"/>
    <cellStyle name="Ergebnis 2 13" xfId="795" hidden="1"/>
    <cellStyle name="Ergebnis 2 13" xfId="957" hidden="1"/>
    <cellStyle name="Ergebnis 2 13" xfId="977" hidden="1"/>
    <cellStyle name="Ergebnis 2 13" xfId="1020" hidden="1"/>
    <cellStyle name="Ergebnis 2 13" xfId="1055" hidden="1"/>
    <cellStyle name="Ergebnis 2 13" xfId="860" hidden="1"/>
    <cellStyle name="Ergebnis 2 13" xfId="1104" hidden="1"/>
    <cellStyle name="Ergebnis 2 13" xfId="1124" hidden="1"/>
    <cellStyle name="Ergebnis 2 13" xfId="1167" hidden="1"/>
    <cellStyle name="Ergebnis 2 13" xfId="1202" hidden="1"/>
    <cellStyle name="Ergebnis 2 13" xfId="788" hidden="1"/>
    <cellStyle name="Ergebnis 2 13" xfId="1245" hidden="1"/>
    <cellStyle name="Ergebnis 2 13" xfId="1265" hidden="1"/>
    <cellStyle name="Ergebnis 2 13" xfId="1308" hidden="1"/>
    <cellStyle name="Ergebnis 2 13" xfId="1343" hidden="1"/>
    <cellStyle name="Ergebnis 2 13" xfId="1396" hidden="1"/>
    <cellStyle name="Ergebnis 2 13" xfId="1462" hidden="1"/>
    <cellStyle name="Ergebnis 2 13" xfId="1482" hidden="1"/>
    <cellStyle name="Ergebnis 2 13" xfId="1525" hidden="1"/>
    <cellStyle name="Ergebnis 2 13" xfId="1560" hidden="1"/>
    <cellStyle name="Ergebnis 2 13" xfId="1628" hidden="1"/>
    <cellStyle name="Ergebnis 2 13" xfId="1754" hidden="1"/>
    <cellStyle name="Ergebnis 2 13" xfId="1774" hidden="1"/>
    <cellStyle name="Ergebnis 2 13" xfId="1817" hidden="1"/>
    <cellStyle name="Ergebnis 2 13" xfId="1852" hidden="1"/>
    <cellStyle name="Ergebnis 2 13" xfId="1680" hidden="1"/>
    <cellStyle name="Ergebnis 2 13" xfId="1896" hidden="1"/>
    <cellStyle name="Ergebnis 2 13" xfId="1916" hidden="1"/>
    <cellStyle name="Ergebnis 2 13" xfId="1959" hidden="1"/>
    <cellStyle name="Ergebnis 2 13" xfId="1994" hidden="1"/>
    <cellStyle name="Ergebnis 2 13" xfId="2123" hidden="1"/>
    <cellStyle name="Ergebnis 2 13" xfId="2427" hidden="1"/>
    <cellStyle name="Ergebnis 2 13" xfId="2447" hidden="1"/>
    <cellStyle name="Ergebnis 2 13" xfId="2490" hidden="1"/>
    <cellStyle name="Ergebnis 2 13" xfId="2525" hidden="1"/>
    <cellStyle name="Ergebnis 2 13" xfId="2665" hidden="1"/>
    <cellStyle name="Ergebnis 2 13" xfId="2827" hidden="1"/>
    <cellStyle name="Ergebnis 2 13" xfId="2847" hidden="1"/>
    <cellStyle name="Ergebnis 2 13" xfId="2890" hidden="1"/>
    <cellStyle name="Ergebnis 2 13" xfId="2925" hidden="1"/>
    <cellStyle name="Ergebnis 2 13" xfId="2730" hidden="1"/>
    <cellStyle name="Ergebnis 2 13" xfId="2974" hidden="1"/>
    <cellStyle name="Ergebnis 2 13" xfId="2994" hidden="1"/>
    <cellStyle name="Ergebnis 2 13" xfId="3037" hidden="1"/>
    <cellStyle name="Ergebnis 2 13" xfId="3072" hidden="1"/>
    <cellStyle name="Ergebnis 2 13" xfId="2658" hidden="1"/>
    <cellStyle name="Ergebnis 2 13" xfId="3115" hidden="1"/>
    <cellStyle name="Ergebnis 2 13" xfId="3135" hidden="1"/>
    <cellStyle name="Ergebnis 2 13" xfId="3178" hidden="1"/>
    <cellStyle name="Ergebnis 2 13" xfId="3213" hidden="1"/>
    <cellStyle name="Ergebnis 2 13" xfId="3266" hidden="1"/>
    <cellStyle name="Ergebnis 2 13" xfId="3332" hidden="1"/>
    <cellStyle name="Ergebnis 2 13" xfId="3352" hidden="1"/>
    <cellStyle name="Ergebnis 2 13" xfId="3395" hidden="1"/>
    <cellStyle name="Ergebnis 2 13" xfId="3430" hidden="1"/>
    <cellStyle name="Ergebnis 2 13" xfId="3498" hidden="1"/>
    <cellStyle name="Ergebnis 2 13" xfId="3624" hidden="1"/>
    <cellStyle name="Ergebnis 2 13" xfId="3644" hidden="1"/>
    <cellStyle name="Ergebnis 2 13" xfId="3687" hidden="1"/>
    <cellStyle name="Ergebnis 2 13" xfId="3722" hidden="1"/>
    <cellStyle name="Ergebnis 2 13" xfId="3550" hidden="1"/>
    <cellStyle name="Ergebnis 2 13" xfId="3766" hidden="1"/>
    <cellStyle name="Ergebnis 2 13" xfId="3786" hidden="1"/>
    <cellStyle name="Ergebnis 2 13" xfId="3829" hidden="1"/>
    <cellStyle name="Ergebnis 2 13" xfId="3864" hidden="1"/>
    <cellStyle name="Ergebnis 2 13" xfId="2204" hidden="1"/>
    <cellStyle name="Ergebnis 2 13" xfId="3933" hidden="1"/>
    <cellStyle name="Ergebnis 2 13" xfId="3953" hidden="1"/>
    <cellStyle name="Ergebnis 2 13" xfId="3996" hidden="1"/>
    <cellStyle name="Ergebnis 2 13" xfId="4031" hidden="1"/>
    <cellStyle name="Ergebnis 2 13" xfId="4171" hidden="1"/>
    <cellStyle name="Ergebnis 2 13" xfId="4333" hidden="1"/>
    <cellStyle name="Ergebnis 2 13" xfId="4353" hidden="1"/>
    <cellStyle name="Ergebnis 2 13" xfId="4396" hidden="1"/>
    <cellStyle name="Ergebnis 2 13" xfId="4431" hidden="1"/>
    <cellStyle name="Ergebnis 2 13" xfId="4236" hidden="1"/>
    <cellStyle name="Ergebnis 2 13" xfId="4480" hidden="1"/>
    <cellStyle name="Ergebnis 2 13" xfId="4500" hidden="1"/>
    <cellStyle name="Ergebnis 2 13" xfId="4543" hidden="1"/>
    <cellStyle name="Ergebnis 2 13" xfId="4578" hidden="1"/>
    <cellStyle name="Ergebnis 2 13" xfId="4164" hidden="1"/>
    <cellStyle name="Ergebnis 2 13" xfId="4621" hidden="1"/>
    <cellStyle name="Ergebnis 2 13" xfId="4641" hidden="1"/>
    <cellStyle name="Ergebnis 2 13" xfId="4684" hidden="1"/>
    <cellStyle name="Ergebnis 2 13" xfId="4719" hidden="1"/>
    <cellStyle name="Ergebnis 2 13" xfId="4772" hidden="1"/>
    <cellStyle name="Ergebnis 2 13" xfId="4838" hidden="1"/>
    <cellStyle name="Ergebnis 2 13" xfId="4858" hidden="1"/>
    <cellStyle name="Ergebnis 2 13" xfId="4901" hidden="1"/>
    <cellStyle name="Ergebnis 2 13" xfId="4936" hidden="1"/>
    <cellStyle name="Ergebnis 2 13" xfId="5004" hidden="1"/>
    <cellStyle name="Ergebnis 2 13" xfId="5130" hidden="1"/>
    <cellStyle name="Ergebnis 2 13" xfId="5150" hidden="1"/>
    <cellStyle name="Ergebnis 2 13" xfId="5193" hidden="1"/>
    <cellStyle name="Ergebnis 2 13" xfId="5228" hidden="1"/>
    <cellStyle name="Ergebnis 2 13" xfId="5056" hidden="1"/>
    <cellStyle name="Ergebnis 2 13" xfId="5272" hidden="1"/>
    <cellStyle name="Ergebnis 2 13" xfId="5292" hidden="1"/>
    <cellStyle name="Ergebnis 2 13" xfId="5335" hidden="1"/>
    <cellStyle name="Ergebnis 2 13" xfId="5370" hidden="1"/>
    <cellStyle name="Ergebnis 2 13" xfId="2118" hidden="1"/>
    <cellStyle name="Ergebnis 2 13" xfId="5438" hidden="1"/>
    <cellStyle name="Ergebnis 2 13" xfId="5458" hidden="1"/>
    <cellStyle name="Ergebnis 2 13" xfId="5501" hidden="1"/>
    <cellStyle name="Ergebnis 2 13" xfId="5536" hidden="1"/>
    <cellStyle name="Ergebnis 2 13" xfId="5675" hidden="1"/>
    <cellStyle name="Ergebnis 2 13" xfId="5837" hidden="1"/>
    <cellStyle name="Ergebnis 2 13" xfId="5857" hidden="1"/>
    <cellStyle name="Ergebnis 2 13" xfId="5900" hidden="1"/>
    <cellStyle name="Ergebnis 2 13" xfId="5935" hidden="1"/>
    <cellStyle name="Ergebnis 2 13" xfId="5740" hidden="1"/>
    <cellStyle name="Ergebnis 2 13" xfId="5984" hidden="1"/>
    <cellStyle name="Ergebnis 2 13" xfId="6004" hidden="1"/>
    <cellStyle name="Ergebnis 2 13" xfId="6047" hidden="1"/>
    <cellStyle name="Ergebnis 2 13" xfId="6082" hidden="1"/>
    <cellStyle name="Ergebnis 2 13" xfId="5668" hidden="1"/>
    <cellStyle name="Ergebnis 2 13" xfId="6125" hidden="1"/>
    <cellStyle name="Ergebnis 2 13" xfId="6145" hidden="1"/>
    <cellStyle name="Ergebnis 2 13" xfId="6188" hidden="1"/>
    <cellStyle name="Ergebnis 2 13" xfId="6223" hidden="1"/>
    <cellStyle name="Ergebnis 2 13" xfId="6276" hidden="1"/>
    <cellStyle name="Ergebnis 2 13" xfId="6342" hidden="1"/>
    <cellStyle name="Ergebnis 2 13" xfId="6362" hidden="1"/>
    <cellStyle name="Ergebnis 2 13" xfId="6405" hidden="1"/>
    <cellStyle name="Ergebnis 2 13" xfId="6440" hidden="1"/>
    <cellStyle name="Ergebnis 2 13" xfId="6508" hidden="1"/>
    <cellStyle name="Ergebnis 2 13" xfId="6634" hidden="1"/>
    <cellStyle name="Ergebnis 2 13" xfId="6654" hidden="1"/>
    <cellStyle name="Ergebnis 2 13" xfId="6697" hidden="1"/>
    <cellStyle name="Ergebnis 2 13" xfId="6732" hidden="1"/>
    <cellStyle name="Ergebnis 2 13" xfId="6560" hidden="1"/>
    <cellStyle name="Ergebnis 2 13" xfId="6776" hidden="1"/>
    <cellStyle name="Ergebnis 2 13" xfId="6796" hidden="1"/>
    <cellStyle name="Ergebnis 2 13" xfId="6839" hidden="1"/>
    <cellStyle name="Ergebnis 2 13" xfId="6874" hidden="1"/>
    <cellStyle name="Ergebnis 2 13" xfId="2209" hidden="1"/>
    <cellStyle name="Ergebnis 2 13" xfId="6940" hidden="1"/>
    <cellStyle name="Ergebnis 2 13" xfId="6960" hidden="1"/>
    <cellStyle name="Ergebnis 2 13" xfId="7003" hidden="1"/>
    <cellStyle name="Ergebnis 2 13" xfId="7038" hidden="1"/>
    <cellStyle name="Ergebnis 2 13" xfId="7173" hidden="1"/>
    <cellStyle name="Ergebnis 2 13" xfId="7335" hidden="1"/>
    <cellStyle name="Ergebnis 2 13" xfId="7355" hidden="1"/>
    <cellStyle name="Ergebnis 2 13" xfId="7398" hidden="1"/>
    <cellStyle name="Ergebnis 2 13" xfId="7433" hidden="1"/>
    <cellStyle name="Ergebnis 2 13" xfId="7238" hidden="1"/>
    <cellStyle name="Ergebnis 2 13" xfId="7482" hidden="1"/>
    <cellStyle name="Ergebnis 2 13" xfId="7502" hidden="1"/>
    <cellStyle name="Ergebnis 2 13" xfId="7545" hidden="1"/>
    <cellStyle name="Ergebnis 2 13" xfId="7580" hidden="1"/>
    <cellStyle name="Ergebnis 2 13" xfId="7166" hidden="1"/>
    <cellStyle name="Ergebnis 2 13" xfId="7623" hidden="1"/>
    <cellStyle name="Ergebnis 2 13" xfId="7643" hidden="1"/>
    <cellStyle name="Ergebnis 2 13" xfId="7686" hidden="1"/>
    <cellStyle name="Ergebnis 2 13" xfId="7721" hidden="1"/>
    <cellStyle name="Ergebnis 2 13" xfId="7774" hidden="1"/>
    <cellStyle name="Ergebnis 2 13" xfId="7840" hidden="1"/>
    <cellStyle name="Ergebnis 2 13" xfId="7860" hidden="1"/>
    <cellStyle name="Ergebnis 2 13" xfId="7903" hidden="1"/>
    <cellStyle name="Ergebnis 2 13" xfId="7938" hidden="1"/>
    <cellStyle name="Ergebnis 2 13" xfId="8006" hidden="1"/>
    <cellStyle name="Ergebnis 2 13" xfId="8132" hidden="1"/>
    <cellStyle name="Ergebnis 2 13" xfId="8152" hidden="1"/>
    <cellStyle name="Ergebnis 2 13" xfId="8195" hidden="1"/>
    <cellStyle name="Ergebnis 2 13" xfId="8230" hidden="1"/>
    <cellStyle name="Ergebnis 2 13" xfId="8058" hidden="1"/>
    <cellStyle name="Ergebnis 2 13" xfId="8274" hidden="1"/>
    <cellStyle name="Ergebnis 2 13" xfId="8294" hidden="1"/>
    <cellStyle name="Ergebnis 2 13" xfId="8337" hidden="1"/>
    <cellStyle name="Ergebnis 2 13" xfId="8372" hidden="1"/>
    <cellStyle name="Ergebnis 2 13" xfId="2113" hidden="1"/>
    <cellStyle name="Ergebnis 2 13" xfId="8435" hidden="1"/>
    <cellStyle name="Ergebnis 2 13" xfId="8455" hidden="1"/>
    <cellStyle name="Ergebnis 2 13" xfId="8498" hidden="1"/>
    <cellStyle name="Ergebnis 2 13" xfId="8533" hidden="1"/>
    <cellStyle name="Ergebnis 2 13" xfId="8666" hidden="1"/>
    <cellStyle name="Ergebnis 2 13" xfId="8828" hidden="1"/>
    <cellStyle name="Ergebnis 2 13" xfId="8848" hidden="1"/>
    <cellStyle name="Ergebnis 2 13" xfId="8891" hidden="1"/>
    <cellStyle name="Ergebnis 2 13" xfId="8926" hidden="1"/>
    <cellStyle name="Ergebnis 2 13" xfId="8731" hidden="1"/>
    <cellStyle name="Ergebnis 2 13" xfId="8975" hidden="1"/>
    <cellStyle name="Ergebnis 2 13" xfId="8995" hidden="1"/>
    <cellStyle name="Ergebnis 2 13" xfId="9038" hidden="1"/>
    <cellStyle name="Ergebnis 2 13" xfId="9073" hidden="1"/>
    <cellStyle name="Ergebnis 2 13" xfId="8659" hidden="1"/>
    <cellStyle name="Ergebnis 2 13" xfId="9116" hidden="1"/>
    <cellStyle name="Ergebnis 2 13" xfId="9136" hidden="1"/>
    <cellStyle name="Ergebnis 2 13" xfId="9179" hidden="1"/>
    <cellStyle name="Ergebnis 2 13" xfId="9214" hidden="1"/>
    <cellStyle name="Ergebnis 2 13" xfId="9267" hidden="1"/>
    <cellStyle name="Ergebnis 2 13" xfId="9333" hidden="1"/>
    <cellStyle name="Ergebnis 2 13" xfId="9353" hidden="1"/>
    <cellStyle name="Ergebnis 2 13" xfId="9396" hidden="1"/>
    <cellStyle name="Ergebnis 2 13" xfId="9431" hidden="1"/>
    <cellStyle name="Ergebnis 2 13" xfId="9499" hidden="1"/>
    <cellStyle name="Ergebnis 2 13" xfId="9625" hidden="1"/>
    <cellStyle name="Ergebnis 2 13" xfId="9645" hidden="1"/>
    <cellStyle name="Ergebnis 2 13" xfId="9688" hidden="1"/>
    <cellStyle name="Ergebnis 2 13" xfId="9723" hidden="1"/>
    <cellStyle name="Ergebnis 2 13" xfId="9551" hidden="1"/>
    <cellStyle name="Ergebnis 2 13" xfId="9767" hidden="1"/>
    <cellStyle name="Ergebnis 2 13" xfId="9787" hidden="1"/>
    <cellStyle name="Ergebnis 2 13" xfId="9830" hidden="1"/>
    <cellStyle name="Ergebnis 2 13" xfId="9865" hidden="1"/>
    <cellStyle name="Ergebnis 2 13" xfId="2214" hidden="1"/>
    <cellStyle name="Ergebnis 2 13" xfId="9926" hidden="1"/>
    <cellStyle name="Ergebnis 2 13" xfId="9946" hidden="1"/>
    <cellStyle name="Ergebnis 2 13" xfId="9989" hidden="1"/>
    <cellStyle name="Ergebnis 2 13" xfId="10024" hidden="1"/>
    <cellStyle name="Ergebnis 2 13" xfId="10152" hidden="1"/>
    <cellStyle name="Ergebnis 2 13" xfId="10314" hidden="1"/>
    <cellStyle name="Ergebnis 2 13" xfId="10334" hidden="1"/>
    <cellStyle name="Ergebnis 2 13" xfId="10377" hidden="1"/>
    <cellStyle name="Ergebnis 2 13" xfId="10412" hidden="1"/>
    <cellStyle name="Ergebnis 2 13" xfId="10217" hidden="1"/>
    <cellStyle name="Ergebnis 2 13" xfId="10461" hidden="1"/>
    <cellStyle name="Ergebnis 2 13" xfId="10481" hidden="1"/>
    <cellStyle name="Ergebnis 2 13" xfId="10524" hidden="1"/>
    <cellStyle name="Ergebnis 2 13" xfId="10559" hidden="1"/>
    <cellStyle name="Ergebnis 2 13" xfId="10145" hidden="1"/>
    <cellStyle name="Ergebnis 2 13" xfId="10602" hidden="1"/>
    <cellStyle name="Ergebnis 2 13" xfId="10622" hidden="1"/>
    <cellStyle name="Ergebnis 2 13" xfId="10665" hidden="1"/>
    <cellStyle name="Ergebnis 2 13" xfId="10700" hidden="1"/>
    <cellStyle name="Ergebnis 2 13" xfId="10753" hidden="1"/>
    <cellStyle name="Ergebnis 2 13" xfId="10819" hidden="1"/>
    <cellStyle name="Ergebnis 2 13" xfId="10839" hidden="1"/>
    <cellStyle name="Ergebnis 2 13" xfId="10882" hidden="1"/>
    <cellStyle name="Ergebnis 2 13" xfId="10917" hidden="1"/>
    <cellStyle name="Ergebnis 2 13" xfId="10985" hidden="1"/>
    <cellStyle name="Ergebnis 2 13" xfId="11111" hidden="1"/>
    <cellStyle name="Ergebnis 2 13" xfId="11131" hidden="1"/>
    <cellStyle name="Ergebnis 2 13" xfId="11174" hidden="1"/>
    <cellStyle name="Ergebnis 2 13" xfId="11209" hidden="1"/>
    <cellStyle name="Ergebnis 2 13" xfId="11037" hidden="1"/>
    <cellStyle name="Ergebnis 2 13" xfId="11253" hidden="1"/>
    <cellStyle name="Ergebnis 2 13" xfId="11273" hidden="1"/>
    <cellStyle name="Ergebnis 2 13" xfId="11316" hidden="1"/>
    <cellStyle name="Ergebnis 2 13" xfId="11351" hidden="1"/>
    <cellStyle name="Ergebnis 2 13" xfId="2566" hidden="1"/>
    <cellStyle name="Ergebnis 2 13" xfId="11409" hidden="1"/>
    <cellStyle name="Ergebnis 2 13" xfId="11429" hidden="1"/>
    <cellStyle name="Ergebnis 2 13" xfId="11472" hidden="1"/>
    <cellStyle name="Ergebnis 2 13" xfId="11507" hidden="1"/>
    <cellStyle name="Ergebnis 2 13" xfId="11632" hidden="1"/>
    <cellStyle name="Ergebnis 2 13" xfId="11794" hidden="1"/>
    <cellStyle name="Ergebnis 2 13" xfId="11814" hidden="1"/>
    <cellStyle name="Ergebnis 2 13" xfId="11857" hidden="1"/>
    <cellStyle name="Ergebnis 2 13" xfId="11892" hidden="1"/>
    <cellStyle name="Ergebnis 2 13" xfId="11697" hidden="1"/>
    <cellStyle name="Ergebnis 2 13" xfId="11941" hidden="1"/>
    <cellStyle name="Ergebnis 2 13" xfId="11961" hidden="1"/>
    <cellStyle name="Ergebnis 2 13" xfId="12004" hidden="1"/>
    <cellStyle name="Ergebnis 2 13" xfId="12039" hidden="1"/>
    <cellStyle name="Ergebnis 2 13" xfId="11625" hidden="1"/>
    <cellStyle name="Ergebnis 2 13" xfId="12082" hidden="1"/>
    <cellStyle name="Ergebnis 2 13" xfId="12102" hidden="1"/>
    <cellStyle name="Ergebnis 2 13" xfId="12145" hidden="1"/>
    <cellStyle name="Ergebnis 2 13" xfId="12180" hidden="1"/>
    <cellStyle name="Ergebnis 2 13" xfId="12233" hidden="1"/>
    <cellStyle name="Ergebnis 2 13" xfId="12299" hidden="1"/>
    <cellStyle name="Ergebnis 2 13" xfId="12319" hidden="1"/>
    <cellStyle name="Ergebnis 2 13" xfId="12362" hidden="1"/>
    <cellStyle name="Ergebnis 2 13" xfId="12397" hidden="1"/>
    <cellStyle name="Ergebnis 2 13" xfId="12465" hidden="1"/>
    <cellStyle name="Ergebnis 2 13" xfId="12591" hidden="1"/>
    <cellStyle name="Ergebnis 2 13" xfId="12611" hidden="1"/>
    <cellStyle name="Ergebnis 2 13" xfId="12654" hidden="1"/>
    <cellStyle name="Ergebnis 2 13" xfId="12689" hidden="1"/>
    <cellStyle name="Ergebnis 2 13" xfId="12517" hidden="1"/>
    <cellStyle name="Ergebnis 2 13" xfId="12733" hidden="1"/>
    <cellStyle name="Ergebnis 2 13" xfId="12753" hidden="1"/>
    <cellStyle name="Ergebnis 2 13" xfId="12796" hidden="1"/>
    <cellStyle name="Ergebnis 2 13" xfId="12831" hidden="1"/>
    <cellStyle name="Ergebnis 2 13" xfId="4072" hidden="1"/>
    <cellStyle name="Ergebnis 2 13" xfId="12888" hidden="1"/>
    <cellStyle name="Ergebnis 2 13" xfId="12908" hidden="1"/>
    <cellStyle name="Ergebnis 2 13" xfId="12951" hidden="1"/>
    <cellStyle name="Ergebnis 2 13" xfId="12986" hidden="1"/>
    <cellStyle name="Ergebnis 2 13" xfId="13103" hidden="1"/>
    <cellStyle name="Ergebnis 2 13" xfId="13265" hidden="1"/>
    <cellStyle name="Ergebnis 2 13" xfId="13285" hidden="1"/>
    <cellStyle name="Ergebnis 2 13" xfId="13328" hidden="1"/>
    <cellStyle name="Ergebnis 2 13" xfId="13363" hidden="1"/>
    <cellStyle name="Ergebnis 2 13" xfId="13168" hidden="1"/>
    <cellStyle name="Ergebnis 2 13" xfId="13412" hidden="1"/>
    <cellStyle name="Ergebnis 2 13" xfId="13432" hidden="1"/>
    <cellStyle name="Ergebnis 2 13" xfId="13475" hidden="1"/>
    <cellStyle name="Ergebnis 2 13" xfId="13510" hidden="1"/>
    <cellStyle name="Ergebnis 2 13" xfId="13096" hidden="1"/>
    <cellStyle name="Ergebnis 2 13" xfId="13553" hidden="1"/>
    <cellStyle name="Ergebnis 2 13" xfId="13573" hidden="1"/>
    <cellStyle name="Ergebnis 2 13" xfId="13616" hidden="1"/>
    <cellStyle name="Ergebnis 2 13" xfId="13651" hidden="1"/>
    <cellStyle name="Ergebnis 2 13" xfId="13704" hidden="1"/>
    <cellStyle name="Ergebnis 2 13" xfId="13770" hidden="1"/>
    <cellStyle name="Ergebnis 2 13" xfId="13790" hidden="1"/>
    <cellStyle name="Ergebnis 2 13" xfId="13833" hidden="1"/>
    <cellStyle name="Ergebnis 2 13" xfId="13868" hidden="1"/>
    <cellStyle name="Ergebnis 2 13" xfId="13936" hidden="1"/>
    <cellStyle name="Ergebnis 2 13" xfId="14062" hidden="1"/>
    <cellStyle name="Ergebnis 2 13" xfId="14082" hidden="1"/>
    <cellStyle name="Ergebnis 2 13" xfId="14125" hidden="1"/>
    <cellStyle name="Ergebnis 2 13" xfId="14160" hidden="1"/>
    <cellStyle name="Ergebnis 2 13" xfId="13988" hidden="1"/>
    <cellStyle name="Ergebnis 2 13" xfId="14204" hidden="1"/>
    <cellStyle name="Ergebnis 2 13" xfId="14224" hidden="1"/>
    <cellStyle name="Ergebnis 2 13" xfId="14267" hidden="1"/>
    <cellStyle name="Ergebnis 2 13" xfId="14302" hidden="1"/>
    <cellStyle name="Ergebnis 2 13" xfId="5576" hidden="1"/>
    <cellStyle name="Ergebnis 2 13" xfId="14355" hidden="1"/>
    <cellStyle name="Ergebnis 2 13" xfId="14375" hidden="1"/>
    <cellStyle name="Ergebnis 2 13" xfId="14418" hidden="1"/>
    <cellStyle name="Ergebnis 2 13" xfId="14453" hidden="1"/>
    <cellStyle name="Ergebnis 2 13" xfId="14565" hidden="1"/>
    <cellStyle name="Ergebnis 2 13" xfId="14727" hidden="1"/>
    <cellStyle name="Ergebnis 2 13" xfId="14747" hidden="1"/>
    <cellStyle name="Ergebnis 2 13" xfId="14790" hidden="1"/>
    <cellStyle name="Ergebnis 2 13" xfId="14825" hidden="1"/>
    <cellStyle name="Ergebnis 2 13" xfId="14630" hidden="1"/>
    <cellStyle name="Ergebnis 2 13" xfId="14874" hidden="1"/>
    <cellStyle name="Ergebnis 2 13" xfId="14894" hidden="1"/>
    <cellStyle name="Ergebnis 2 13" xfId="14937" hidden="1"/>
    <cellStyle name="Ergebnis 2 13" xfId="14972" hidden="1"/>
    <cellStyle name="Ergebnis 2 13" xfId="14558" hidden="1"/>
    <cellStyle name="Ergebnis 2 13" xfId="15015" hidden="1"/>
    <cellStyle name="Ergebnis 2 13" xfId="15035" hidden="1"/>
    <cellStyle name="Ergebnis 2 13" xfId="15078" hidden="1"/>
    <cellStyle name="Ergebnis 2 13" xfId="15113" hidden="1"/>
    <cellStyle name="Ergebnis 2 13" xfId="15166" hidden="1"/>
    <cellStyle name="Ergebnis 2 13" xfId="15232" hidden="1"/>
    <cellStyle name="Ergebnis 2 13" xfId="15252" hidden="1"/>
    <cellStyle name="Ergebnis 2 13" xfId="15295" hidden="1"/>
    <cellStyle name="Ergebnis 2 13" xfId="15330" hidden="1"/>
    <cellStyle name="Ergebnis 2 13" xfId="15398" hidden="1"/>
    <cellStyle name="Ergebnis 2 13" xfId="15524" hidden="1"/>
    <cellStyle name="Ergebnis 2 13" xfId="15544" hidden="1"/>
    <cellStyle name="Ergebnis 2 13" xfId="15587" hidden="1"/>
    <cellStyle name="Ergebnis 2 13" xfId="15622" hidden="1"/>
    <cellStyle name="Ergebnis 2 13" xfId="15450" hidden="1"/>
    <cellStyle name="Ergebnis 2 13" xfId="15666" hidden="1"/>
    <cellStyle name="Ergebnis 2 13" xfId="15686" hidden="1"/>
    <cellStyle name="Ergebnis 2 13" xfId="15729" hidden="1"/>
    <cellStyle name="Ergebnis 2 13" xfId="15764" hidden="1"/>
    <cellStyle name="Ergebnis 2 13" xfId="7078" hidden="1"/>
    <cellStyle name="Ergebnis 2 13" xfId="15817" hidden="1"/>
    <cellStyle name="Ergebnis 2 13" xfId="15837" hidden="1"/>
    <cellStyle name="Ergebnis 2 13" xfId="15880" hidden="1"/>
    <cellStyle name="Ergebnis 2 13" xfId="15915" hidden="1"/>
    <cellStyle name="Ergebnis 2 13" xfId="16021" hidden="1"/>
    <cellStyle name="Ergebnis 2 13" xfId="16183" hidden="1"/>
    <cellStyle name="Ergebnis 2 13" xfId="16203" hidden="1"/>
    <cellStyle name="Ergebnis 2 13" xfId="16246" hidden="1"/>
    <cellStyle name="Ergebnis 2 13" xfId="16281" hidden="1"/>
    <cellStyle name="Ergebnis 2 13" xfId="16086" hidden="1"/>
    <cellStyle name="Ergebnis 2 13" xfId="16330" hidden="1"/>
    <cellStyle name="Ergebnis 2 13" xfId="16350" hidden="1"/>
    <cellStyle name="Ergebnis 2 13" xfId="16393" hidden="1"/>
    <cellStyle name="Ergebnis 2 13" xfId="16428" hidden="1"/>
    <cellStyle name="Ergebnis 2 13" xfId="16014" hidden="1"/>
    <cellStyle name="Ergebnis 2 13" xfId="16471" hidden="1"/>
    <cellStyle name="Ergebnis 2 13" xfId="16491" hidden="1"/>
    <cellStyle name="Ergebnis 2 13" xfId="16534" hidden="1"/>
    <cellStyle name="Ergebnis 2 13" xfId="16569" hidden="1"/>
    <cellStyle name="Ergebnis 2 13" xfId="16622" hidden="1"/>
    <cellStyle name="Ergebnis 2 13" xfId="16688" hidden="1"/>
    <cellStyle name="Ergebnis 2 13" xfId="16708" hidden="1"/>
    <cellStyle name="Ergebnis 2 13" xfId="16751" hidden="1"/>
    <cellStyle name="Ergebnis 2 13" xfId="16786" hidden="1"/>
    <cellStyle name="Ergebnis 2 13" xfId="16854" hidden="1"/>
    <cellStyle name="Ergebnis 2 13" xfId="16980" hidden="1"/>
    <cellStyle name="Ergebnis 2 13" xfId="17000" hidden="1"/>
    <cellStyle name="Ergebnis 2 13" xfId="17043" hidden="1"/>
    <cellStyle name="Ergebnis 2 13" xfId="17078" hidden="1"/>
    <cellStyle name="Ergebnis 2 13" xfId="16906" hidden="1"/>
    <cellStyle name="Ergebnis 2 13" xfId="17122" hidden="1"/>
    <cellStyle name="Ergebnis 2 13" xfId="17142" hidden="1"/>
    <cellStyle name="Ergebnis 2 13" xfId="17185" hidden="1"/>
    <cellStyle name="Ergebnis 2 13" xfId="17220" hidden="1"/>
    <cellStyle name="Ergebnis 2 13" xfId="8571" hidden="1"/>
    <cellStyle name="Ergebnis 2 13" xfId="17262" hidden="1"/>
    <cellStyle name="Ergebnis 2 13" xfId="17282" hidden="1"/>
    <cellStyle name="Ergebnis 2 13" xfId="17325" hidden="1"/>
    <cellStyle name="Ergebnis 2 13" xfId="17360" hidden="1"/>
    <cellStyle name="Ergebnis 2 13" xfId="17463" hidden="1"/>
    <cellStyle name="Ergebnis 2 13" xfId="17625" hidden="1"/>
    <cellStyle name="Ergebnis 2 13" xfId="17645" hidden="1"/>
    <cellStyle name="Ergebnis 2 13" xfId="17688" hidden="1"/>
    <cellStyle name="Ergebnis 2 13" xfId="17723" hidden="1"/>
    <cellStyle name="Ergebnis 2 13" xfId="17528" hidden="1"/>
    <cellStyle name="Ergebnis 2 13" xfId="17772" hidden="1"/>
    <cellStyle name="Ergebnis 2 13" xfId="17792" hidden="1"/>
    <cellStyle name="Ergebnis 2 13" xfId="17835" hidden="1"/>
    <cellStyle name="Ergebnis 2 13" xfId="17870" hidden="1"/>
    <cellStyle name="Ergebnis 2 13" xfId="17456" hidden="1"/>
    <cellStyle name="Ergebnis 2 13" xfId="17913" hidden="1"/>
    <cellStyle name="Ergebnis 2 13" xfId="17933" hidden="1"/>
    <cellStyle name="Ergebnis 2 13" xfId="17976" hidden="1"/>
    <cellStyle name="Ergebnis 2 13" xfId="18011" hidden="1"/>
    <cellStyle name="Ergebnis 2 13" xfId="18064" hidden="1"/>
    <cellStyle name="Ergebnis 2 13" xfId="18130" hidden="1"/>
    <cellStyle name="Ergebnis 2 13" xfId="18150" hidden="1"/>
    <cellStyle name="Ergebnis 2 13" xfId="18193" hidden="1"/>
    <cellStyle name="Ergebnis 2 13" xfId="18228" hidden="1"/>
    <cellStyle name="Ergebnis 2 13" xfId="18296" hidden="1"/>
    <cellStyle name="Ergebnis 2 13" xfId="18422" hidden="1"/>
    <cellStyle name="Ergebnis 2 13" xfId="18442" hidden="1"/>
    <cellStyle name="Ergebnis 2 13" xfId="18485" hidden="1"/>
    <cellStyle name="Ergebnis 2 13" xfId="18520" hidden="1"/>
    <cellStyle name="Ergebnis 2 13" xfId="18348" hidden="1"/>
    <cellStyle name="Ergebnis 2 13" xfId="18564" hidden="1"/>
    <cellStyle name="Ergebnis 2 13" xfId="18584" hidden="1"/>
    <cellStyle name="Ergebnis 2 13" xfId="18627" hidden="1"/>
    <cellStyle name="Ergebnis 2 13" xfId="18662" hidden="1"/>
    <cellStyle name="Ergebnis 2 13" xfId="18937" hidden="1"/>
    <cellStyle name="Ergebnis 2 13" xfId="19062" hidden="1"/>
    <cellStyle name="Ergebnis 2 13" xfId="19082" hidden="1"/>
    <cellStyle name="Ergebnis 2 13" xfId="19125" hidden="1"/>
    <cellStyle name="Ergebnis 2 13" xfId="19160" hidden="1"/>
    <cellStyle name="Ergebnis 2 13" xfId="19270" hidden="1"/>
    <cellStyle name="Ergebnis 2 13" xfId="19432" hidden="1"/>
    <cellStyle name="Ergebnis 2 13" xfId="19452" hidden="1"/>
    <cellStyle name="Ergebnis 2 13" xfId="19495" hidden="1"/>
    <cellStyle name="Ergebnis 2 13" xfId="19530" hidden="1"/>
    <cellStyle name="Ergebnis 2 13" xfId="19335" hidden="1"/>
    <cellStyle name="Ergebnis 2 13" xfId="19579" hidden="1"/>
    <cellStyle name="Ergebnis 2 13" xfId="19599" hidden="1"/>
    <cellStyle name="Ergebnis 2 13" xfId="19642" hidden="1"/>
    <cellStyle name="Ergebnis 2 13" xfId="19677" hidden="1"/>
    <cellStyle name="Ergebnis 2 13" xfId="19263" hidden="1"/>
    <cellStyle name="Ergebnis 2 13" xfId="19720" hidden="1"/>
    <cellStyle name="Ergebnis 2 13" xfId="19740" hidden="1"/>
    <cellStyle name="Ergebnis 2 13" xfId="19783" hidden="1"/>
    <cellStyle name="Ergebnis 2 13" xfId="19818" hidden="1"/>
    <cellStyle name="Ergebnis 2 13" xfId="19871" hidden="1"/>
    <cellStyle name="Ergebnis 2 13" xfId="19937" hidden="1"/>
    <cellStyle name="Ergebnis 2 13" xfId="19957" hidden="1"/>
    <cellStyle name="Ergebnis 2 13" xfId="20000" hidden="1"/>
    <cellStyle name="Ergebnis 2 13" xfId="20035" hidden="1"/>
    <cellStyle name="Ergebnis 2 13" xfId="20103" hidden="1"/>
    <cellStyle name="Ergebnis 2 13" xfId="20229" hidden="1"/>
    <cellStyle name="Ergebnis 2 13" xfId="20249" hidden="1"/>
    <cellStyle name="Ergebnis 2 13" xfId="20292" hidden="1"/>
    <cellStyle name="Ergebnis 2 13" xfId="20327" hidden="1"/>
    <cellStyle name="Ergebnis 2 13" xfId="20155" hidden="1"/>
    <cellStyle name="Ergebnis 2 13" xfId="20371" hidden="1"/>
    <cellStyle name="Ergebnis 2 13" xfId="20391" hidden="1"/>
    <cellStyle name="Ergebnis 2 13" xfId="20434" hidden="1"/>
    <cellStyle name="Ergebnis 2 13" xfId="20469" hidden="1"/>
    <cellStyle name="Ergebnis 2 13" xfId="20522" hidden="1"/>
    <cellStyle name="Ergebnis 2 13" xfId="20588" hidden="1"/>
    <cellStyle name="Ergebnis 2 13" xfId="20608" hidden="1"/>
    <cellStyle name="Ergebnis 2 13" xfId="20651" hidden="1"/>
    <cellStyle name="Ergebnis 2 13" xfId="20686" hidden="1"/>
    <cellStyle name="Ergebnis 2 13" xfId="20773" hidden="1"/>
    <cellStyle name="Ergebnis 2 13" xfId="20979" hidden="1"/>
    <cellStyle name="Ergebnis 2 13" xfId="20999" hidden="1"/>
    <cellStyle name="Ergebnis 2 13" xfId="21042" hidden="1"/>
    <cellStyle name="Ergebnis 2 13" xfId="21077" hidden="1"/>
    <cellStyle name="Ergebnis 2 13" xfId="21162" hidden="1"/>
    <cellStyle name="Ergebnis 2 13" xfId="21288" hidden="1"/>
    <cellStyle name="Ergebnis 2 13" xfId="21308" hidden="1"/>
    <cellStyle name="Ergebnis 2 13" xfId="21351" hidden="1"/>
    <cellStyle name="Ergebnis 2 13" xfId="21386" hidden="1"/>
    <cellStyle name="Ergebnis 2 13" xfId="21214" hidden="1"/>
    <cellStyle name="Ergebnis 2 13" xfId="21432" hidden="1"/>
    <cellStyle name="Ergebnis 2 13" xfId="21452" hidden="1"/>
    <cellStyle name="Ergebnis 2 13" xfId="21495" hidden="1"/>
    <cellStyle name="Ergebnis 2 13" xfId="21530" hidden="1"/>
    <cellStyle name="Ergebnis 2 13" xfId="20861" hidden="1"/>
    <cellStyle name="Ergebnis 2 13" xfId="21589" hidden="1"/>
    <cellStyle name="Ergebnis 2 13" xfId="21609" hidden="1"/>
    <cellStyle name="Ergebnis 2 13" xfId="21652" hidden="1"/>
    <cellStyle name="Ergebnis 2 13" xfId="21687" hidden="1"/>
    <cellStyle name="Ergebnis 2 13" xfId="21796" hidden="1"/>
    <cellStyle name="Ergebnis 2 13" xfId="21959" hidden="1"/>
    <cellStyle name="Ergebnis 2 13" xfId="21979" hidden="1"/>
    <cellStyle name="Ergebnis 2 13" xfId="22022" hidden="1"/>
    <cellStyle name="Ergebnis 2 13" xfId="22057" hidden="1"/>
    <cellStyle name="Ergebnis 2 13" xfId="21861" hidden="1"/>
    <cellStyle name="Ergebnis 2 13" xfId="22108" hidden="1"/>
    <cellStyle name="Ergebnis 2 13" xfId="22128" hidden="1"/>
    <cellStyle name="Ergebnis 2 13" xfId="22171" hidden="1"/>
    <cellStyle name="Ergebnis 2 13" xfId="22206" hidden="1"/>
    <cellStyle name="Ergebnis 2 13" xfId="21789" hidden="1"/>
    <cellStyle name="Ergebnis 2 13" xfId="22251" hidden="1"/>
    <cellStyle name="Ergebnis 2 13" xfId="22271" hidden="1"/>
    <cellStyle name="Ergebnis 2 13" xfId="22314" hidden="1"/>
    <cellStyle name="Ergebnis 2 13" xfId="22349" hidden="1"/>
    <cellStyle name="Ergebnis 2 13" xfId="22404" hidden="1"/>
    <cellStyle name="Ergebnis 2 13" xfId="22470" hidden="1"/>
    <cellStyle name="Ergebnis 2 13" xfId="22490" hidden="1"/>
    <cellStyle name="Ergebnis 2 13" xfId="22533" hidden="1"/>
    <cellStyle name="Ergebnis 2 13" xfId="22568" hidden="1"/>
    <cellStyle name="Ergebnis 2 13" xfId="22636" hidden="1"/>
    <cellStyle name="Ergebnis 2 13" xfId="22762" hidden="1"/>
    <cellStyle name="Ergebnis 2 13" xfId="22782" hidden="1"/>
    <cellStyle name="Ergebnis 2 13" xfId="22825" hidden="1"/>
    <cellStyle name="Ergebnis 2 13" xfId="22860" hidden="1"/>
    <cellStyle name="Ergebnis 2 13" xfId="22688" hidden="1"/>
    <cellStyle name="Ergebnis 2 13" xfId="22904" hidden="1"/>
    <cellStyle name="Ergebnis 2 13" xfId="22924" hidden="1"/>
    <cellStyle name="Ergebnis 2 13" xfId="22967" hidden="1"/>
    <cellStyle name="Ergebnis 2 13" xfId="23002" hidden="1"/>
    <cellStyle name="Ergebnis 2 13" xfId="20932" hidden="1"/>
    <cellStyle name="Ergebnis 2 13" xfId="23044" hidden="1"/>
    <cellStyle name="Ergebnis 2 13" xfId="23064" hidden="1"/>
    <cellStyle name="Ergebnis 2 13" xfId="23107" hidden="1"/>
    <cellStyle name="Ergebnis 2 13" xfId="23142" hidden="1"/>
    <cellStyle name="Ergebnis 2 13" xfId="23249" hidden="1"/>
    <cellStyle name="Ergebnis 2 13" xfId="23411" hidden="1"/>
    <cellStyle name="Ergebnis 2 13" xfId="23431" hidden="1"/>
    <cellStyle name="Ergebnis 2 13" xfId="23474" hidden="1"/>
    <cellStyle name="Ergebnis 2 13" xfId="23509" hidden="1"/>
    <cellStyle name="Ergebnis 2 13" xfId="23314" hidden="1"/>
    <cellStyle name="Ergebnis 2 13" xfId="23560" hidden="1"/>
    <cellStyle name="Ergebnis 2 13" xfId="23580" hidden="1"/>
    <cellStyle name="Ergebnis 2 13" xfId="23623" hidden="1"/>
    <cellStyle name="Ergebnis 2 13" xfId="23658" hidden="1"/>
    <cellStyle name="Ergebnis 2 13" xfId="23242" hidden="1"/>
    <cellStyle name="Ergebnis 2 13" xfId="23703" hidden="1"/>
    <cellStyle name="Ergebnis 2 13" xfId="23723" hidden="1"/>
    <cellStyle name="Ergebnis 2 13" xfId="23766" hidden="1"/>
    <cellStyle name="Ergebnis 2 13" xfId="23801" hidden="1"/>
    <cellStyle name="Ergebnis 2 13" xfId="23855" hidden="1"/>
    <cellStyle name="Ergebnis 2 13" xfId="23921" hidden="1"/>
    <cellStyle name="Ergebnis 2 13" xfId="23941" hidden="1"/>
    <cellStyle name="Ergebnis 2 13" xfId="23984" hidden="1"/>
    <cellStyle name="Ergebnis 2 13" xfId="24019" hidden="1"/>
    <cellStyle name="Ergebnis 2 13" xfId="24087" hidden="1"/>
    <cellStyle name="Ergebnis 2 13" xfId="24213" hidden="1"/>
    <cellStyle name="Ergebnis 2 13" xfId="24233" hidden="1"/>
    <cellStyle name="Ergebnis 2 13" xfId="24276" hidden="1"/>
    <cellStyle name="Ergebnis 2 13" xfId="24311" hidden="1"/>
    <cellStyle name="Ergebnis 2 13" xfId="24139" hidden="1"/>
    <cellStyle name="Ergebnis 2 13" xfId="24355" hidden="1"/>
    <cellStyle name="Ergebnis 2 13" xfId="24375" hidden="1"/>
    <cellStyle name="Ergebnis 2 13" xfId="24418" hidden="1"/>
    <cellStyle name="Ergebnis 2 13" xfId="24453" hidden="1"/>
    <cellStyle name="Ergebnis 2 13" xfId="20925" hidden="1"/>
    <cellStyle name="Ergebnis 2 13" xfId="24495" hidden="1"/>
    <cellStyle name="Ergebnis 2 13" xfId="24515" hidden="1"/>
    <cellStyle name="Ergebnis 2 13" xfId="24558" hidden="1"/>
    <cellStyle name="Ergebnis 2 13" xfId="24593" hidden="1"/>
    <cellStyle name="Ergebnis 2 13" xfId="24696" hidden="1"/>
    <cellStyle name="Ergebnis 2 13" xfId="24858" hidden="1"/>
    <cellStyle name="Ergebnis 2 13" xfId="24878" hidden="1"/>
    <cellStyle name="Ergebnis 2 13" xfId="24921" hidden="1"/>
    <cellStyle name="Ergebnis 2 13" xfId="24956" hidden="1"/>
    <cellStyle name="Ergebnis 2 13" xfId="24761" hidden="1"/>
    <cellStyle name="Ergebnis 2 13" xfId="25005" hidden="1"/>
    <cellStyle name="Ergebnis 2 13" xfId="25025" hidden="1"/>
    <cellStyle name="Ergebnis 2 13" xfId="25068" hidden="1"/>
    <cellStyle name="Ergebnis 2 13" xfId="25103" hidden="1"/>
    <cellStyle name="Ergebnis 2 13" xfId="24689" hidden="1"/>
    <cellStyle name="Ergebnis 2 13" xfId="25146" hidden="1"/>
    <cellStyle name="Ergebnis 2 13" xfId="25166" hidden="1"/>
    <cellStyle name="Ergebnis 2 13" xfId="25209" hidden="1"/>
    <cellStyle name="Ergebnis 2 13" xfId="25244" hidden="1"/>
    <cellStyle name="Ergebnis 2 13" xfId="25297" hidden="1"/>
    <cellStyle name="Ergebnis 2 13" xfId="25363" hidden="1"/>
    <cellStyle name="Ergebnis 2 13" xfId="25383" hidden="1"/>
    <cellStyle name="Ergebnis 2 13" xfId="25426" hidden="1"/>
    <cellStyle name="Ergebnis 2 13" xfId="25461" hidden="1"/>
    <cellStyle name="Ergebnis 2 13" xfId="25529" hidden="1"/>
    <cellStyle name="Ergebnis 2 13" xfId="25655" hidden="1"/>
    <cellStyle name="Ergebnis 2 13" xfId="25675" hidden="1"/>
    <cellStyle name="Ergebnis 2 13" xfId="25718" hidden="1"/>
    <cellStyle name="Ergebnis 2 13" xfId="25753" hidden="1"/>
    <cellStyle name="Ergebnis 2 13" xfId="25581" hidden="1"/>
    <cellStyle name="Ergebnis 2 13" xfId="25797" hidden="1"/>
    <cellStyle name="Ergebnis 2 13" xfId="25817" hidden="1"/>
    <cellStyle name="Ergebnis 2 13" xfId="25860" hidden="1"/>
    <cellStyle name="Ergebnis 2 13" xfId="25895" hidden="1"/>
    <cellStyle name="Ergebnis 2 13" xfId="25950" hidden="1"/>
    <cellStyle name="Ergebnis 2 13" xfId="26090" hidden="1"/>
    <cellStyle name="Ergebnis 2 13" xfId="26110" hidden="1"/>
    <cellStyle name="Ergebnis 2 13" xfId="26153" hidden="1"/>
    <cellStyle name="Ergebnis 2 13" xfId="26188" hidden="1"/>
    <cellStyle name="Ergebnis 2 13" xfId="26292" hidden="1"/>
    <cellStyle name="Ergebnis 2 13" xfId="26454" hidden="1"/>
    <cellStyle name="Ergebnis 2 13" xfId="26474" hidden="1"/>
    <cellStyle name="Ergebnis 2 13" xfId="26517" hidden="1"/>
    <cellStyle name="Ergebnis 2 13" xfId="26552" hidden="1"/>
    <cellStyle name="Ergebnis 2 13" xfId="26357" hidden="1"/>
    <cellStyle name="Ergebnis 2 13" xfId="26601" hidden="1"/>
    <cellStyle name="Ergebnis 2 13" xfId="26621" hidden="1"/>
    <cellStyle name="Ergebnis 2 13" xfId="26664" hidden="1"/>
    <cellStyle name="Ergebnis 2 13" xfId="26699" hidden="1"/>
    <cellStyle name="Ergebnis 2 13" xfId="26285" hidden="1"/>
    <cellStyle name="Ergebnis 2 13" xfId="26742" hidden="1"/>
    <cellStyle name="Ergebnis 2 13" xfId="26762" hidden="1"/>
    <cellStyle name="Ergebnis 2 13" xfId="26805" hidden="1"/>
    <cellStyle name="Ergebnis 2 13" xfId="26840" hidden="1"/>
    <cellStyle name="Ergebnis 2 13" xfId="26893" hidden="1"/>
    <cellStyle name="Ergebnis 2 13" xfId="26959" hidden="1"/>
    <cellStyle name="Ergebnis 2 13" xfId="26979" hidden="1"/>
    <cellStyle name="Ergebnis 2 13" xfId="27022" hidden="1"/>
    <cellStyle name="Ergebnis 2 13" xfId="27057" hidden="1"/>
    <cellStyle name="Ergebnis 2 13" xfId="27125" hidden="1"/>
    <cellStyle name="Ergebnis 2 13" xfId="27251" hidden="1"/>
    <cellStyle name="Ergebnis 2 13" xfId="27271" hidden="1"/>
    <cellStyle name="Ergebnis 2 13" xfId="27314" hidden="1"/>
    <cellStyle name="Ergebnis 2 13" xfId="27349" hidden="1"/>
    <cellStyle name="Ergebnis 2 13" xfId="27177" hidden="1"/>
    <cellStyle name="Ergebnis 2 13" xfId="27393" hidden="1"/>
    <cellStyle name="Ergebnis 2 13" xfId="27413" hidden="1"/>
    <cellStyle name="Ergebnis 2 13" xfId="27456" hidden="1"/>
    <cellStyle name="Ergebnis 2 13" xfId="27491" hidden="1"/>
    <cellStyle name="Ergebnis 2 13" xfId="26004" hidden="1"/>
    <cellStyle name="Ergebnis 2 13" xfId="27533" hidden="1"/>
    <cellStyle name="Ergebnis 2 13" xfId="27553" hidden="1"/>
    <cellStyle name="Ergebnis 2 13" xfId="27596" hidden="1"/>
    <cellStyle name="Ergebnis 2 13" xfId="27631" hidden="1"/>
    <cellStyle name="Ergebnis 2 13" xfId="27734" hidden="1"/>
    <cellStyle name="Ergebnis 2 13" xfId="27896" hidden="1"/>
    <cellStyle name="Ergebnis 2 13" xfId="27916" hidden="1"/>
    <cellStyle name="Ergebnis 2 13" xfId="27959" hidden="1"/>
    <cellStyle name="Ergebnis 2 13" xfId="27994" hidden="1"/>
    <cellStyle name="Ergebnis 2 13" xfId="27799" hidden="1"/>
    <cellStyle name="Ergebnis 2 13" xfId="28043" hidden="1"/>
    <cellStyle name="Ergebnis 2 13" xfId="28063" hidden="1"/>
    <cellStyle name="Ergebnis 2 13" xfId="28106" hidden="1"/>
    <cellStyle name="Ergebnis 2 13" xfId="28141" hidden="1"/>
    <cellStyle name="Ergebnis 2 13" xfId="27727" hidden="1"/>
    <cellStyle name="Ergebnis 2 13" xfId="28184" hidden="1"/>
    <cellStyle name="Ergebnis 2 13" xfId="28204" hidden="1"/>
    <cellStyle name="Ergebnis 2 13" xfId="28247" hidden="1"/>
    <cellStyle name="Ergebnis 2 13" xfId="28282" hidden="1"/>
    <cellStyle name="Ergebnis 2 13" xfId="28335" hidden="1"/>
    <cellStyle name="Ergebnis 2 13" xfId="28401" hidden="1"/>
    <cellStyle name="Ergebnis 2 13" xfId="28421" hidden="1"/>
    <cellStyle name="Ergebnis 2 13" xfId="28464" hidden="1"/>
    <cellStyle name="Ergebnis 2 13" xfId="28499" hidden="1"/>
    <cellStyle name="Ergebnis 2 13" xfId="28567" hidden="1"/>
    <cellStyle name="Ergebnis 2 13" xfId="28693" hidden="1"/>
    <cellStyle name="Ergebnis 2 13" xfId="28713" hidden="1"/>
    <cellStyle name="Ergebnis 2 13" xfId="28756" hidden="1"/>
    <cellStyle name="Ergebnis 2 13" xfId="28791" hidden="1"/>
    <cellStyle name="Ergebnis 2 13" xfId="28619" hidden="1"/>
    <cellStyle name="Ergebnis 2 13" xfId="28835" hidden="1"/>
    <cellStyle name="Ergebnis 2 13" xfId="28855" hidden="1"/>
    <cellStyle name="Ergebnis 2 13" xfId="28898" hidden="1"/>
    <cellStyle name="Ergebnis 2 13" xfId="28933" hidden="1"/>
    <cellStyle name="Ergebnis 2 13" xfId="28987" hidden="1"/>
    <cellStyle name="Ergebnis 2 13" xfId="29053" hidden="1"/>
    <cellStyle name="Ergebnis 2 13" xfId="29073" hidden="1"/>
    <cellStyle name="Ergebnis 2 13" xfId="29116" hidden="1"/>
    <cellStyle name="Ergebnis 2 13" xfId="29151" hidden="1"/>
    <cellStyle name="Ergebnis 2 13" xfId="29254" hidden="1"/>
    <cellStyle name="Ergebnis 2 13" xfId="29416" hidden="1"/>
    <cellStyle name="Ergebnis 2 13" xfId="29436" hidden="1"/>
    <cellStyle name="Ergebnis 2 13" xfId="29479" hidden="1"/>
    <cellStyle name="Ergebnis 2 13" xfId="29514" hidden="1"/>
    <cellStyle name="Ergebnis 2 13" xfId="29319" hidden="1"/>
    <cellStyle name="Ergebnis 2 13" xfId="29563" hidden="1"/>
    <cellStyle name="Ergebnis 2 13" xfId="29583" hidden="1"/>
    <cellStyle name="Ergebnis 2 13" xfId="29626" hidden="1"/>
    <cellStyle name="Ergebnis 2 13" xfId="29661" hidden="1"/>
    <cellStyle name="Ergebnis 2 13" xfId="29247" hidden="1"/>
    <cellStyle name="Ergebnis 2 13" xfId="29704" hidden="1"/>
    <cellStyle name="Ergebnis 2 13" xfId="29724" hidden="1"/>
    <cellStyle name="Ergebnis 2 13" xfId="29767" hidden="1"/>
    <cellStyle name="Ergebnis 2 13" xfId="29802" hidden="1"/>
    <cellStyle name="Ergebnis 2 13" xfId="29855" hidden="1"/>
    <cellStyle name="Ergebnis 2 13" xfId="29921" hidden="1"/>
    <cellStyle name="Ergebnis 2 13" xfId="29941" hidden="1"/>
    <cellStyle name="Ergebnis 2 13" xfId="29984" hidden="1"/>
    <cellStyle name="Ergebnis 2 13" xfId="30019" hidden="1"/>
    <cellStyle name="Ergebnis 2 13" xfId="30087" hidden="1"/>
    <cellStyle name="Ergebnis 2 13" xfId="30213" hidden="1"/>
    <cellStyle name="Ergebnis 2 13" xfId="30233" hidden="1"/>
    <cellStyle name="Ergebnis 2 13" xfId="30276" hidden="1"/>
    <cellStyle name="Ergebnis 2 13" xfId="30311" hidden="1"/>
    <cellStyle name="Ergebnis 2 13" xfId="30139" hidden="1"/>
    <cellStyle name="Ergebnis 2 13" xfId="30355" hidden="1"/>
    <cellStyle name="Ergebnis 2 13" xfId="30375" hidden="1"/>
    <cellStyle name="Ergebnis 2 13" xfId="30418" hidden="1"/>
    <cellStyle name="Ergebnis 2 13" xfId="30453" hidden="1"/>
    <cellStyle name="Ergebnis 2 13" xfId="30506" hidden="1"/>
    <cellStyle name="Ergebnis 2 13" xfId="30572" hidden="1"/>
    <cellStyle name="Ergebnis 2 13" xfId="30592" hidden="1"/>
    <cellStyle name="Ergebnis 2 13" xfId="30635" hidden="1"/>
    <cellStyle name="Ergebnis 2 13" xfId="30670" hidden="1"/>
    <cellStyle name="Ergebnis 2 13" xfId="30757" hidden="1"/>
    <cellStyle name="Ergebnis 2 13" xfId="30963" hidden="1"/>
    <cellStyle name="Ergebnis 2 13" xfId="30983" hidden="1"/>
    <cellStyle name="Ergebnis 2 13" xfId="31026" hidden="1"/>
    <cellStyle name="Ergebnis 2 13" xfId="31061" hidden="1"/>
    <cellStyle name="Ergebnis 2 13" xfId="31146" hidden="1"/>
    <cellStyle name="Ergebnis 2 13" xfId="31272" hidden="1"/>
    <cellStyle name="Ergebnis 2 13" xfId="31292" hidden="1"/>
    <cellStyle name="Ergebnis 2 13" xfId="31335" hidden="1"/>
    <cellStyle name="Ergebnis 2 13" xfId="31370" hidden="1"/>
    <cellStyle name="Ergebnis 2 13" xfId="31198" hidden="1"/>
    <cellStyle name="Ergebnis 2 13" xfId="31416" hidden="1"/>
    <cellStyle name="Ergebnis 2 13" xfId="31436" hidden="1"/>
    <cellStyle name="Ergebnis 2 13" xfId="31479" hidden="1"/>
    <cellStyle name="Ergebnis 2 13" xfId="31514" hidden="1"/>
    <cellStyle name="Ergebnis 2 13" xfId="30845" hidden="1"/>
    <cellStyle name="Ergebnis 2 13" xfId="31573" hidden="1"/>
    <cellStyle name="Ergebnis 2 13" xfId="31593" hidden="1"/>
    <cellStyle name="Ergebnis 2 13" xfId="31636" hidden="1"/>
    <cellStyle name="Ergebnis 2 13" xfId="31671" hidden="1"/>
    <cellStyle name="Ergebnis 2 13" xfId="31780" hidden="1"/>
    <cellStyle name="Ergebnis 2 13" xfId="31943" hidden="1"/>
    <cellStyle name="Ergebnis 2 13" xfId="31963" hidden="1"/>
    <cellStyle name="Ergebnis 2 13" xfId="32006" hidden="1"/>
    <cellStyle name="Ergebnis 2 13" xfId="32041" hidden="1"/>
    <cellStyle name="Ergebnis 2 13" xfId="31845" hidden="1"/>
    <cellStyle name="Ergebnis 2 13" xfId="32092" hidden="1"/>
    <cellStyle name="Ergebnis 2 13" xfId="32112" hidden="1"/>
    <cellStyle name="Ergebnis 2 13" xfId="32155" hidden="1"/>
    <cellStyle name="Ergebnis 2 13" xfId="32190" hidden="1"/>
    <cellStyle name="Ergebnis 2 13" xfId="31773" hidden="1"/>
    <cellStyle name="Ergebnis 2 13" xfId="32235" hidden="1"/>
    <cellStyle name="Ergebnis 2 13" xfId="32255" hidden="1"/>
    <cellStyle name="Ergebnis 2 13" xfId="32298" hidden="1"/>
    <cellStyle name="Ergebnis 2 13" xfId="32333" hidden="1"/>
    <cellStyle name="Ergebnis 2 13" xfId="32388" hidden="1"/>
    <cellStyle name="Ergebnis 2 13" xfId="32454" hidden="1"/>
    <cellStyle name="Ergebnis 2 13" xfId="32474" hidden="1"/>
    <cellStyle name="Ergebnis 2 13" xfId="32517" hidden="1"/>
    <cellStyle name="Ergebnis 2 13" xfId="32552" hidden="1"/>
    <cellStyle name="Ergebnis 2 13" xfId="32620" hidden="1"/>
    <cellStyle name="Ergebnis 2 13" xfId="32746" hidden="1"/>
    <cellStyle name="Ergebnis 2 13" xfId="32766" hidden="1"/>
    <cellStyle name="Ergebnis 2 13" xfId="32809" hidden="1"/>
    <cellStyle name="Ergebnis 2 13" xfId="32844" hidden="1"/>
    <cellStyle name="Ergebnis 2 13" xfId="32672" hidden="1"/>
    <cellStyle name="Ergebnis 2 13" xfId="32888" hidden="1"/>
    <cellStyle name="Ergebnis 2 13" xfId="32908" hidden="1"/>
    <cellStyle name="Ergebnis 2 13" xfId="32951" hidden="1"/>
    <cellStyle name="Ergebnis 2 13" xfId="32986" hidden="1"/>
    <cellStyle name="Ergebnis 2 13" xfId="30916" hidden="1"/>
    <cellStyle name="Ergebnis 2 13" xfId="33028" hidden="1"/>
    <cellStyle name="Ergebnis 2 13" xfId="33048" hidden="1"/>
    <cellStyle name="Ergebnis 2 13" xfId="33091" hidden="1"/>
    <cellStyle name="Ergebnis 2 13" xfId="33126" hidden="1"/>
    <cellStyle name="Ergebnis 2 13" xfId="33232" hidden="1"/>
    <cellStyle name="Ergebnis 2 13" xfId="33394" hidden="1"/>
    <cellStyle name="Ergebnis 2 13" xfId="33414" hidden="1"/>
    <cellStyle name="Ergebnis 2 13" xfId="33457" hidden="1"/>
    <cellStyle name="Ergebnis 2 13" xfId="33492" hidden="1"/>
    <cellStyle name="Ergebnis 2 13" xfId="33297" hidden="1"/>
    <cellStyle name="Ergebnis 2 13" xfId="33543" hidden="1"/>
    <cellStyle name="Ergebnis 2 13" xfId="33563" hidden="1"/>
    <cellStyle name="Ergebnis 2 13" xfId="33606" hidden="1"/>
    <cellStyle name="Ergebnis 2 13" xfId="33641" hidden="1"/>
    <cellStyle name="Ergebnis 2 13" xfId="33225" hidden="1"/>
    <cellStyle name="Ergebnis 2 13" xfId="33686" hidden="1"/>
    <cellStyle name="Ergebnis 2 13" xfId="33706" hidden="1"/>
    <cellStyle name="Ergebnis 2 13" xfId="33749" hidden="1"/>
    <cellStyle name="Ergebnis 2 13" xfId="33784" hidden="1"/>
    <cellStyle name="Ergebnis 2 13" xfId="33838" hidden="1"/>
    <cellStyle name="Ergebnis 2 13" xfId="33904" hidden="1"/>
    <cellStyle name="Ergebnis 2 13" xfId="33924" hidden="1"/>
    <cellStyle name="Ergebnis 2 13" xfId="33967" hidden="1"/>
    <cellStyle name="Ergebnis 2 13" xfId="34002" hidden="1"/>
    <cellStyle name="Ergebnis 2 13" xfId="34070" hidden="1"/>
    <cellStyle name="Ergebnis 2 13" xfId="34196" hidden="1"/>
    <cellStyle name="Ergebnis 2 13" xfId="34216" hidden="1"/>
    <cellStyle name="Ergebnis 2 13" xfId="34259" hidden="1"/>
    <cellStyle name="Ergebnis 2 13" xfId="34294" hidden="1"/>
    <cellStyle name="Ergebnis 2 13" xfId="34122" hidden="1"/>
    <cellStyle name="Ergebnis 2 13" xfId="34338" hidden="1"/>
    <cellStyle name="Ergebnis 2 13" xfId="34358" hidden="1"/>
    <cellStyle name="Ergebnis 2 13" xfId="34401" hidden="1"/>
    <cellStyle name="Ergebnis 2 13" xfId="34436" hidden="1"/>
    <cellStyle name="Ergebnis 2 13" xfId="30909" hidden="1"/>
    <cellStyle name="Ergebnis 2 13" xfId="34478" hidden="1"/>
    <cellStyle name="Ergebnis 2 13" xfId="34498" hidden="1"/>
    <cellStyle name="Ergebnis 2 13" xfId="34541" hidden="1"/>
    <cellStyle name="Ergebnis 2 13" xfId="34576" hidden="1"/>
    <cellStyle name="Ergebnis 2 13" xfId="34679" hidden="1"/>
    <cellStyle name="Ergebnis 2 13" xfId="34841" hidden="1"/>
    <cellStyle name="Ergebnis 2 13" xfId="34861" hidden="1"/>
    <cellStyle name="Ergebnis 2 13" xfId="34904" hidden="1"/>
    <cellStyle name="Ergebnis 2 13" xfId="34939" hidden="1"/>
    <cellStyle name="Ergebnis 2 13" xfId="34744" hidden="1"/>
    <cellStyle name="Ergebnis 2 13" xfId="34988" hidden="1"/>
    <cellStyle name="Ergebnis 2 13" xfId="35008" hidden="1"/>
    <cellStyle name="Ergebnis 2 13" xfId="35051" hidden="1"/>
    <cellStyle name="Ergebnis 2 13" xfId="35086" hidden="1"/>
    <cellStyle name="Ergebnis 2 13" xfId="34672" hidden="1"/>
    <cellStyle name="Ergebnis 2 13" xfId="35129" hidden="1"/>
    <cellStyle name="Ergebnis 2 13" xfId="35149" hidden="1"/>
    <cellStyle name="Ergebnis 2 13" xfId="35192" hidden="1"/>
    <cellStyle name="Ergebnis 2 13" xfId="35227" hidden="1"/>
    <cellStyle name="Ergebnis 2 13" xfId="35280" hidden="1"/>
    <cellStyle name="Ergebnis 2 13" xfId="35346" hidden="1"/>
    <cellStyle name="Ergebnis 2 13" xfId="35366" hidden="1"/>
    <cellStyle name="Ergebnis 2 13" xfId="35409" hidden="1"/>
    <cellStyle name="Ergebnis 2 13" xfId="35444" hidden="1"/>
    <cellStyle name="Ergebnis 2 13" xfId="35512" hidden="1"/>
    <cellStyle name="Ergebnis 2 13" xfId="35638" hidden="1"/>
    <cellStyle name="Ergebnis 2 13" xfId="35658" hidden="1"/>
    <cellStyle name="Ergebnis 2 13" xfId="35701" hidden="1"/>
    <cellStyle name="Ergebnis 2 13" xfId="35736" hidden="1"/>
    <cellStyle name="Ergebnis 2 13" xfId="35564" hidden="1"/>
    <cellStyle name="Ergebnis 2 13" xfId="35780" hidden="1"/>
    <cellStyle name="Ergebnis 2 13" xfId="35800" hidden="1"/>
    <cellStyle name="Ergebnis 2 13" xfId="35843" hidden="1"/>
    <cellStyle name="Ergebnis 2 13" xfId="35878" hidden="1"/>
    <cellStyle name="Ergebnis 2 13" xfId="35933" hidden="1"/>
    <cellStyle name="Ergebnis 2 13" xfId="36073" hidden="1"/>
    <cellStyle name="Ergebnis 2 13" xfId="36093" hidden="1"/>
    <cellStyle name="Ergebnis 2 13" xfId="36136" hidden="1"/>
    <cellStyle name="Ergebnis 2 13" xfId="36171" hidden="1"/>
    <cellStyle name="Ergebnis 2 13" xfId="36275" hidden="1"/>
    <cellStyle name="Ergebnis 2 13" xfId="36437" hidden="1"/>
    <cellStyle name="Ergebnis 2 13" xfId="36457" hidden="1"/>
    <cellStyle name="Ergebnis 2 13" xfId="36500" hidden="1"/>
    <cellStyle name="Ergebnis 2 13" xfId="36535" hidden="1"/>
    <cellStyle name="Ergebnis 2 13" xfId="36340" hidden="1"/>
    <cellStyle name="Ergebnis 2 13" xfId="36584" hidden="1"/>
    <cellStyle name="Ergebnis 2 13" xfId="36604" hidden="1"/>
    <cellStyle name="Ergebnis 2 13" xfId="36647" hidden="1"/>
    <cellStyle name="Ergebnis 2 13" xfId="36682" hidden="1"/>
    <cellStyle name="Ergebnis 2 13" xfId="36268" hidden="1"/>
    <cellStyle name="Ergebnis 2 13" xfId="36725" hidden="1"/>
    <cellStyle name="Ergebnis 2 13" xfId="36745" hidden="1"/>
    <cellStyle name="Ergebnis 2 13" xfId="36788" hidden="1"/>
    <cellStyle name="Ergebnis 2 13" xfId="36823" hidden="1"/>
    <cellStyle name="Ergebnis 2 13" xfId="36876" hidden="1"/>
    <cellStyle name="Ergebnis 2 13" xfId="36942" hidden="1"/>
    <cellStyle name="Ergebnis 2 13" xfId="36962" hidden="1"/>
    <cellStyle name="Ergebnis 2 13" xfId="37005" hidden="1"/>
    <cellStyle name="Ergebnis 2 13" xfId="37040" hidden="1"/>
    <cellStyle name="Ergebnis 2 13" xfId="37108" hidden="1"/>
    <cellStyle name="Ergebnis 2 13" xfId="37234" hidden="1"/>
    <cellStyle name="Ergebnis 2 13" xfId="37254" hidden="1"/>
    <cellStyle name="Ergebnis 2 13" xfId="37297" hidden="1"/>
    <cellStyle name="Ergebnis 2 13" xfId="37332" hidden="1"/>
    <cellStyle name="Ergebnis 2 13" xfId="37160" hidden="1"/>
    <cellStyle name="Ergebnis 2 13" xfId="37376" hidden="1"/>
    <cellStyle name="Ergebnis 2 13" xfId="37396" hidden="1"/>
    <cellStyle name="Ergebnis 2 13" xfId="37439" hidden="1"/>
    <cellStyle name="Ergebnis 2 13" xfId="37474" hidden="1"/>
    <cellStyle name="Ergebnis 2 13" xfId="35987" hidden="1"/>
    <cellStyle name="Ergebnis 2 13" xfId="37516" hidden="1"/>
    <cellStyle name="Ergebnis 2 13" xfId="37536" hidden="1"/>
    <cellStyle name="Ergebnis 2 13" xfId="37579" hidden="1"/>
    <cellStyle name="Ergebnis 2 13" xfId="37614" hidden="1"/>
    <cellStyle name="Ergebnis 2 13" xfId="37717" hidden="1"/>
    <cellStyle name="Ergebnis 2 13" xfId="37879" hidden="1"/>
    <cellStyle name="Ergebnis 2 13" xfId="37899" hidden="1"/>
    <cellStyle name="Ergebnis 2 13" xfId="37942" hidden="1"/>
    <cellStyle name="Ergebnis 2 13" xfId="37977" hidden="1"/>
    <cellStyle name="Ergebnis 2 13" xfId="37782" hidden="1"/>
    <cellStyle name="Ergebnis 2 13" xfId="38026" hidden="1"/>
    <cellStyle name="Ergebnis 2 13" xfId="38046" hidden="1"/>
    <cellStyle name="Ergebnis 2 13" xfId="38089" hidden="1"/>
    <cellStyle name="Ergebnis 2 13" xfId="38124" hidden="1"/>
    <cellStyle name="Ergebnis 2 13" xfId="37710" hidden="1"/>
    <cellStyle name="Ergebnis 2 13" xfId="38167" hidden="1"/>
    <cellStyle name="Ergebnis 2 13" xfId="38187" hidden="1"/>
    <cellStyle name="Ergebnis 2 13" xfId="38230" hidden="1"/>
    <cellStyle name="Ergebnis 2 13" xfId="38265" hidden="1"/>
    <cellStyle name="Ergebnis 2 13" xfId="38318" hidden="1"/>
    <cellStyle name="Ergebnis 2 13" xfId="38384" hidden="1"/>
    <cellStyle name="Ergebnis 2 13" xfId="38404" hidden="1"/>
    <cellStyle name="Ergebnis 2 13" xfId="38447" hidden="1"/>
    <cellStyle name="Ergebnis 2 13" xfId="38482" hidden="1"/>
    <cellStyle name="Ergebnis 2 13" xfId="38550" hidden="1"/>
    <cellStyle name="Ergebnis 2 13" xfId="38676" hidden="1"/>
    <cellStyle name="Ergebnis 2 13" xfId="38696" hidden="1"/>
    <cellStyle name="Ergebnis 2 13" xfId="38739" hidden="1"/>
    <cellStyle name="Ergebnis 2 13" xfId="38774" hidden="1"/>
    <cellStyle name="Ergebnis 2 13" xfId="38602" hidden="1"/>
    <cellStyle name="Ergebnis 2 13" xfId="38818" hidden="1"/>
    <cellStyle name="Ergebnis 2 13" xfId="38838" hidden="1"/>
    <cellStyle name="Ergebnis 2 13" xfId="38881" hidden="1"/>
    <cellStyle name="Ergebnis 2 13" xfId="38916" hidden="1"/>
    <cellStyle name="Ergebnis 2 13" xfId="38979" hidden="1"/>
    <cellStyle name="Ergebnis 2 13" xfId="39056" hidden="1"/>
    <cellStyle name="Ergebnis 2 13" xfId="39076" hidden="1"/>
    <cellStyle name="Ergebnis 2 13" xfId="39119" hidden="1"/>
    <cellStyle name="Ergebnis 2 13" xfId="39154" hidden="1"/>
    <cellStyle name="Ergebnis 2 13" xfId="39257" hidden="1"/>
    <cellStyle name="Ergebnis 2 13" xfId="39419" hidden="1"/>
    <cellStyle name="Ergebnis 2 13" xfId="39439" hidden="1"/>
    <cellStyle name="Ergebnis 2 13" xfId="39482" hidden="1"/>
    <cellStyle name="Ergebnis 2 13" xfId="39517" hidden="1"/>
    <cellStyle name="Ergebnis 2 13" xfId="39322" hidden="1"/>
    <cellStyle name="Ergebnis 2 13" xfId="39566" hidden="1"/>
    <cellStyle name="Ergebnis 2 13" xfId="39586" hidden="1"/>
    <cellStyle name="Ergebnis 2 13" xfId="39629" hidden="1"/>
    <cellStyle name="Ergebnis 2 13" xfId="39664" hidden="1"/>
    <cellStyle name="Ergebnis 2 13" xfId="39250" hidden="1"/>
    <cellStyle name="Ergebnis 2 13" xfId="39707" hidden="1"/>
    <cellStyle name="Ergebnis 2 13" xfId="39727" hidden="1"/>
    <cellStyle name="Ergebnis 2 13" xfId="39770" hidden="1"/>
    <cellStyle name="Ergebnis 2 13" xfId="39805" hidden="1"/>
    <cellStyle name="Ergebnis 2 13" xfId="39858" hidden="1"/>
    <cellStyle name="Ergebnis 2 13" xfId="39924" hidden="1"/>
    <cellStyle name="Ergebnis 2 13" xfId="39944" hidden="1"/>
    <cellStyle name="Ergebnis 2 13" xfId="39987" hidden="1"/>
    <cellStyle name="Ergebnis 2 13" xfId="40022" hidden="1"/>
    <cellStyle name="Ergebnis 2 13" xfId="40090" hidden="1"/>
    <cellStyle name="Ergebnis 2 13" xfId="40216" hidden="1"/>
    <cellStyle name="Ergebnis 2 13" xfId="40236" hidden="1"/>
    <cellStyle name="Ergebnis 2 13" xfId="40279" hidden="1"/>
    <cellStyle name="Ergebnis 2 13" xfId="40314" hidden="1"/>
    <cellStyle name="Ergebnis 2 13" xfId="40142" hidden="1"/>
    <cellStyle name="Ergebnis 2 13" xfId="40358" hidden="1"/>
    <cellStyle name="Ergebnis 2 13" xfId="40378" hidden="1"/>
    <cellStyle name="Ergebnis 2 13" xfId="40421" hidden="1"/>
    <cellStyle name="Ergebnis 2 13" xfId="40456" hidden="1"/>
    <cellStyle name="Ergebnis 2 13" xfId="40509" hidden="1"/>
    <cellStyle name="Ergebnis 2 13" xfId="40575" hidden="1"/>
    <cellStyle name="Ergebnis 2 13" xfId="40595" hidden="1"/>
    <cellStyle name="Ergebnis 2 13" xfId="40638" hidden="1"/>
    <cellStyle name="Ergebnis 2 13" xfId="40673" hidden="1"/>
    <cellStyle name="Ergebnis 2 13" xfId="40760" hidden="1"/>
    <cellStyle name="Ergebnis 2 13" xfId="40966" hidden="1"/>
    <cellStyle name="Ergebnis 2 13" xfId="40986" hidden="1"/>
    <cellStyle name="Ergebnis 2 13" xfId="41029" hidden="1"/>
    <cellStyle name="Ergebnis 2 13" xfId="41064" hidden="1"/>
    <cellStyle name="Ergebnis 2 13" xfId="41149" hidden="1"/>
    <cellStyle name="Ergebnis 2 13" xfId="41275" hidden="1"/>
    <cellStyle name="Ergebnis 2 13" xfId="41295" hidden="1"/>
    <cellStyle name="Ergebnis 2 13" xfId="41338" hidden="1"/>
    <cellStyle name="Ergebnis 2 13" xfId="41373" hidden="1"/>
    <cellStyle name="Ergebnis 2 13" xfId="41201" hidden="1"/>
    <cellStyle name="Ergebnis 2 13" xfId="41419" hidden="1"/>
    <cellStyle name="Ergebnis 2 13" xfId="41439" hidden="1"/>
    <cellStyle name="Ergebnis 2 13" xfId="41482" hidden="1"/>
    <cellStyle name="Ergebnis 2 13" xfId="41517" hidden="1"/>
    <cellStyle name="Ergebnis 2 13" xfId="40848" hidden="1"/>
    <cellStyle name="Ergebnis 2 13" xfId="41576" hidden="1"/>
    <cellStyle name="Ergebnis 2 13" xfId="41596" hidden="1"/>
    <cellStyle name="Ergebnis 2 13" xfId="41639" hidden="1"/>
    <cellStyle name="Ergebnis 2 13" xfId="41674" hidden="1"/>
    <cellStyle name="Ergebnis 2 13" xfId="41783" hidden="1"/>
    <cellStyle name="Ergebnis 2 13" xfId="41946" hidden="1"/>
    <cellStyle name="Ergebnis 2 13" xfId="41966" hidden="1"/>
    <cellStyle name="Ergebnis 2 13" xfId="42009" hidden="1"/>
    <cellStyle name="Ergebnis 2 13" xfId="42044" hidden="1"/>
    <cellStyle name="Ergebnis 2 13" xfId="41848" hidden="1"/>
    <cellStyle name="Ergebnis 2 13" xfId="42095" hidden="1"/>
    <cellStyle name="Ergebnis 2 13" xfId="42115" hidden="1"/>
    <cellStyle name="Ergebnis 2 13" xfId="42158" hidden="1"/>
    <cellStyle name="Ergebnis 2 13" xfId="42193" hidden="1"/>
    <cellStyle name="Ergebnis 2 13" xfId="41776" hidden="1"/>
    <cellStyle name="Ergebnis 2 13" xfId="42238" hidden="1"/>
    <cellStyle name="Ergebnis 2 13" xfId="42258" hidden="1"/>
    <cellStyle name="Ergebnis 2 13" xfId="42301" hidden="1"/>
    <cellStyle name="Ergebnis 2 13" xfId="42336" hidden="1"/>
    <cellStyle name="Ergebnis 2 13" xfId="42391" hidden="1"/>
    <cellStyle name="Ergebnis 2 13" xfId="42457" hidden="1"/>
    <cellStyle name="Ergebnis 2 13" xfId="42477" hidden="1"/>
    <cellStyle name="Ergebnis 2 13" xfId="42520" hidden="1"/>
    <cellStyle name="Ergebnis 2 13" xfId="42555" hidden="1"/>
    <cellStyle name="Ergebnis 2 13" xfId="42623" hidden="1"/>
    <cellStyle name="Ergebnis 2 13" xfId="42749" hidden="1"/>
    <cellStyle name="Ergebnis 2 13" xfId="42769" hidden="1"/>
    <cellStyle name="Ergebnis 2 13" xfId="42812" hidden="1"/>
    <cellStyle name="Ergebnis 2 13" xfId="42847" hidden="1"/>
    <cellStyle name="Ergebnis 2 13" xfId="42675" hidden="1"/>
    <cellStyle name="Ergebnis 2 13" xfId="42891" hidden="1"/>
    <cellStyle name="Ergebnis 2 13" xfId="42911" hidden="1"/>
    <cellStyle name="Ergebnis 2 13" xfId="42954" hidden="1"/>
    <cellStyle name="Ergebnis 2 13" xfId="42989" hidden="1"/>
    <cellStyle name="Ergebnis 2 13" xfId="40919" hidden="1"/>
    <cellStyle name="Ergebnis 2 13" xfId="43031" hidden="1"/>
    <cellStyle name="Ergebnis 2 13" xfId="43051" hidden="1"/>
    <cellStyle name="Ergebnis 2 13" xfId="43094" hidden="1"/>
    <cellStyle name="Ergebnis 2 13" xfId="43129" hidden="1"/>
    <cellStyle name="Ergebnis 2 13" xfId="43235" hidden="1"/>
    <cellStyle name="Ergebnis 2 13" xfId="43397" hidden="1"/>
    <cellStyle name="Ergebnis 2 13" xfId="43417" hidden="1"/>
    <cellStyle name="Ergebnis 2 13" xfId="43460" hidden="1"/>
    <cellStyle name="Ergebnis 2 13" xfId="43495" hidden="1"/>
    <cellStyle name="Ergebnis 2 13" xfId="43300" hidden="1"/>
    <cellStyle name="Ergebnis 2 13" xfId="43546" hidden="1"/>
    <cellStyle name="Ergebnis 2 13" xfId="43566" hidden="1"/>
    <cellStyle name="Ergebnis 2 13" xfId="43609" hidden="1"/>
    <cellStyle name="Ergebnis 2 13" xfId="43644" hidden="1"/>
    <cellStyle name="Ergebnis 2 13" xfId="43228" hidden="1"/>
    <cellStyle name="Ergebnis 2 13" xfId="43689" hidden="1"/>
    <cellStyle name="Ergebnis 2 13" xfId="43709" hidden="1"/>
    <cellStyle name="Ergebnis 2 13" xfId="43752" hidden="1"/>
    <cellStyle name="Ergebnis 2 13" xfId="43787" hidden="1"/>
    <cellStyle name="Ergebnis 2 13" xfId="43841" hidden="1"/>
    <cellStyle name="Ergebnis 2 13" xfId="43907" hidden="1"/>
    <cellStyle name="Ergebnis 2 13" xfId="43927" hidden="1"/>
    <cellStyle name="Ergebnis 2 13" xfId="43970" hidden="1"/>
    <cellStyle name="Ergebnis 2 13" xfId="44005" hidden="1"/>
    <cellStyle name="Ergebnis 2 13" xfId="44073" hidden="1"/>
    <cellStyle name="Ergebnis 2 13" xfId="44199" hidden="1"/>
    <cellStyle name="Ergebnis 2 13" xfId="44219" hidden="1"/>
    <cellStyle name="Ergebnis 2 13" xfId="44262" hidden="1"/>
    <cellStyle name="Ergebnis 2 13" xfId="44297" hidden="1"/>
    <cellStyle name="Ergebnis 2 13" xfId="44125" hidden="1"/>
    <cellStyle name="Ergebnis 2 13" xfId="44341" hidden="1"/>
    <cellStyle name="Ergebnis 2 13" xfId="44361" hidden="1"/>
    <cellStyle name="Ergebnis 2 13" xfId="44404" hidden="1"/>
    <cellStyle name="Ergebnis 2 13" xfId="44439" hidden="1"/>
    <cellStyle name="Ergebnis 2 13" xfId="40912" hidden="1"/>
    <cellStyle name="Ergebnis 2 13" xfId="44481" hidden="1"/>
    <cellStyle name="Ergebnis 2 13" xfId="44501" hidden="1"/>
    <cellStyle name="Ergebnis 2 13" xfId="44544" hidden="1"/>
    <cellStyle name="Ergebnis 2 13" xfId="44579" hidden="1"/>
    <cellStyle name="Ergebnis 2 13" xfId="44682" hidden="1"/>
    <cellStyle name="Ergebnis 2 13" xfId="44844" hidden="1"/>
    <cellStyle name="Ergebnis 2 13" xfId="44864" hidden="1"/>
    <cellStyle name="Ergebnis 2 13" xfId="44907" hidden="1"/>
    <cellStyle name="Ergebnis 2 13" xfId="44942" hidden="1"/>
    <cellStyle name="Ergebnis 2 13" xfId="44747" hidden="1"/>
    <cellStyle name="Ergebnis 2 13" xfId="44991" hidden="1"/>
    <cellStyle name="Ergebnis 2 13" xfId="45011" hidden="1"/>
    <cellStyle name="Ergebnis 2 13" xfId="45054" hidden="1"/>
    <cellStyle name="Ergebnis 2 13" xfId="45089" hidden="1"/>
    <cellStyle name="Ergebnis 2 13" xfId="44675" hidden="1"/>
    <cellStyle name="Ergebnis 2 13" xfId="45132" hidden="1"/>
    <cellStyle name="Ergebnis 2 13" xfId="45152" hidden="1"/>
    <cellStyle name="Ergebnis 2 13" xfId="45195" hidden="1"/>
    <cellStyle name="Ergebnis 2 13" xfId="45230" hidden="1"/>
    <cellStyle name="Ergebnis 2 13" xfId="45283" hidden="1"/>
    <cellStyle name="Ergebnis 2 13" xfId="45349" hidden="1"/>
    <cellStyle name="Ergebnis 2 13" xfId="45369" hidden="1"/>
    <cellStyle name="Ergebnis 2 13" xfId="45412" hidden="1"/>
    <cellStyle name="Ergebnis 2 13" xfId="45447" hidden="1"/>
    <cellStyle name="Ergebnis 2 13" xfId="45515" hidden="1"/>
    <cellStyle name="Ergebnis 2 13" xfId="45641" hidden="1"/>
    <cellStyle name="Ergebnis 2 13" xfId="45661" hidden="1"/>
    <cellStyle name="Ergebnis 2 13" xfId="45704" hidden="1"/>
    <cellStyle name="Ergebnis 2 13" xfId="45739" hidden="1"/>
    <cellStyle name="Ergebnis 2 13" xfId="45567" hidden="1"/>
    <cellStyle name="Ergebnis 2 13" xfId="45783" hidden="1"/>
    <cellStyle name="Ergebnis 2 13" xfId="45803" hidden="1"/>
    <cellStyle name="Ergebnis 2 13" xfId="45846" hidden="1"/>
    <cellStyle name="Ergebnis 2 13" xfId="45881" hidden="1"/>
    <cellStyle name="Ergebnis 2 13" xfId="45936" hidden="1"/>
    <cellStyle name="Ergebnis 2 13" xfId="46076" hidden="1"/>
    <cellStyle name="Ergebnis 2 13" xfId="46096" hidden="1"/>
    <cellStyle name="Ergebnis 2 13" xfId="46139" hidden="1"/>
    <cellStyle name="Ergebnis 2 13" xfId="46174" hidden="1"/>
    <cellStyle name="Ergebnis 2 13" xfId="46278" hidden="1"/>
    <cellStyle name="Ergebnis 2 13" xfId="46440" hidden="1"/>
    <cellStyle name="Ergebnis 2 13" xfId="46460" hidden="1"/>
    <cellStyle name="Ergebnis 2 13" xfId="46503" hidden="1"/>
    <cellStyle name="Ergebnis 2 13" xfId="46538" hidden="1"/>
    <cellStyle name="Ergebnis 2 13" xfId="46343" hidden="1"/>
    <cellStyle name="Ergebnis 2 13" xfId="46587" hidden="1"/>
    <cellStyle name="Ergebnis 2 13" xfId="46607" hidden="1"/>
    <cellStyle name="Ergebnis 2 13" xfId="46650" hidden="1"/>
    <cellStyle name="Ergebnis 2 13" xfId="46685" hidden="1"/>
    <cellStyle name="Ergebnis 2 13" xfId="46271" hidden="1"/>
    <cellStyle name="Ergebnis 2 13" xfId="46728" hidden="1"/>
    <cellStyle name="Ergebnis 2 13" xfId="46748" hidden="1"/>
    <cellStyle name="Ergebnis 2 13" xfId="46791" hidden="1"/>
    <cellStyle name="Ergebnis 2 13" xfId="46826" hidden="1"/>
    <cellStyle name="Ergebnis 2 13" xfId="46879" hidden="1"/>
    <cellStyle name="Ergebnis 2 13" xfId="46945" hidden="1"/>
    <cellStyle name="Ergebnis 2 13" xfId="46965" hidden="1"/>
    <cellStyle name="Ergebnis 2 13" xfId="47008" hidden="1"/>
    <cellStyle name="Ergebnis 2 13" xfId="47043" hidden="1"/>
    <cellStyle name="Ergebnis 2 13" xfId="47111" hidden="1"/>
    <cellStyle name="Ergebnis 2 13" xfId="47237" hidden="1"/>
    <cellStyle name="Ergebnis 2 13" xfId="47257" hidden="1"/>
    <cellStyle name="Ergebnis 2 13" xfId="47300" hidden="1"/>
    <cellStyle name="Ergebnis 2 13" xfId="47335" hidden="1"/>
    <cellStyle name="Ergebnis 2 13" xfId="47163" hidden="1"/>
    <cellStyle name="Ergebnis 2 13" xfId="47379" hidden="1"/>
    <cellStyle name="Ergebnis 2 13" xfId="47399" hidden="1"/>
    <cellStyle name="Ergebnis 2 13" xfId="47442" hidden="1"/>
    <cellStyle name="Ergebnis 2 13" xfId="47477" hidden="1"/>
    <cellStyle name="Ergebnis 2 13" xfId="45990" hidden="1"/>
    <cellStyle name="Ergebnis 2 13" xfId="47519" hidden="1"/>
    <cellStyle name="Ergebnis 2 13" xfId="47539" hidden="1"/>
    <cellStyle name="Ergebnis 2 13" xfId="47582" hidden="1"/>
    <cellStyle name="Ergebnis 2 13" xfId="47617" hidden="1"/>
    <cellStyle name="Ergebnis 2 13" xfId="47720" hidden="1"/>
    <cellStyle name="Ergebnis 2 13" xfId="47882" hidden="1"/>
    <cellStyle name="Ergebnis 2 13" xfId="47902" hidden="1"/>
    <cellStyle name="Ergebnis 2 13" xfId="47945" hidden="1"/>
    <cellStyle name="Ergebnis 2 13" xfId="47980" hidden="1"/>
    <cellStyle name="Ergebnis 2 13" xfId="47785" hidden="1"/>
    <cellStyle name="Ergebnis 2 13" xfId="48029" hidden="1"/>
    <cellStyle name="Ergebnis 2 13" xfId="48049" hidden="1"/>
    <cellStyle name="Ergebnis 2 13" xfId="48092" hidden="1"/>
    <cellStyle name="Ergebnis 2 13" xfId="48127" hidden="1"/>
    <cellStyle name="Ergebnis 2 13" xfId="47713" hidden="1"/>
    <cellStyle name="Ergebnis 2 13" xfId="48170" hidden="1"/>
    <cellStyle name="Ergebnis 2 13" xfId="48190" hidden="1"/>
    <cellStyle name="Ergebnis 2 13" xfId="48233" hidden="1"/>
    <cellStyle name="Ergebnis 2 13" xfId="48268" hidden="1"/>
    <cellStyle name="Ergebnis 2 13" xfId="48321" hidden="1"/>
    <cellStyle name="Ergebnis 2 13" xfId="48387" hidden="1"/>
    <cellStyle name="Ergebnis 2 13" xfId="48407" hidden="1"/>
    <cellStyle name="Ergebnis 2 13" xfId="48450" hidden="1"/>
    <cellStyle name="Ergebnis 2 13" xfId="48485" hidden="1"/>
    <cellStyle name="Ergebnis 2 13" xfId="48553" hidden="1"/>
    <cellStyle name="Ergebnis 2 13" xfId="48679" hidden="1"/>
    <cellStyle name="Ergebnis 2 13" xfId="48699" hidden="1"/>
    <cellStyle name="Ergebnis 2 13" xfId="48742" hidden="1"/>
    <cellStyle name="Ergebnis 2 13" xfId="48777" hidden="1"/>
    <cellStyle name="Ergebnis 2 13" xfId="48605" hidden="1"/>
    <cellStyle name="Ergebnis 2 13" xfId="48821" hidden="1"/>
    <cellStyle name="Ergebnis 2 13" xfId="48841" hidden="1"/>
    <cellStyle name="Ergebnis 2 13" xfId="48884" hidden="1"/>
    <cellStyle name="Ergebnis 2 13" xfId="48919" hidden="1"/>
    <cellStyle name="Ergebnis 2 13" xfId="48972" hidden="1"/>
    <cellStyle name="Ergebnis 2 13" xfId="49038" hidden="1"/>
    <cellStyle name="Ergebnis 2 13" xfId="49058" hidden="1"/>
    <cellStyle name="Ergebnis 2 13" xfId="49101" hidden="1"/>
    <cellStyle name="Ergebnis 2 13" xfId="49136" hidden="1"/>
    <cellStyle name="Ergebnis 2 13" xfId="49239" hidden="1"/>
    <cellStyle name="Ergebnis 2 13" xfId="49401" hidden="1"/>
    <cellStyle name="Ergebnis 2 13" xfId="49421" hidden="1"/>
    <cellStyle name="Ergebnis 2 13" xfId="49464" hidden="1"/>
    <cellStyle name="Ergebnis 2 13" xfId="49499" hidden="1"/>
    <cellStyle name="Ergebnis 2 13" xfId="49304" hidden="1"/>
    <cellStyle name="Ergebnis 2 13" xfId="49548" hidden="1"/>
    <cellStyle name="Ergebnis 2 13" xfId="49568" hidden="1"/>
    <cellStyle name="Ergebnis 2 13" xfId="49611" hidden="1"/>
    <cellStyle name="Ergebnis 2 13" xfId="49646" hidden="1"/>
    <cellStyle name="Ergebnis 2 13" xfId="49232" hidden="1"/>
    <cellStyle name="Ergebnis 2 13" xfId="49689" hidden="1"/>
    <cellStyle name="Ergebnis 2 13" xfId="49709" hidden="1"/>
    <cellStyle name="Ergebnis 2 13" xfId="49752" hidden="1"/>
    <cellStyle name="Ergebnis 2 13" xfId="49787" hidden="1"/>
    <cellStyle name="Ergebnis 2 13" xfId="49840" hidden="1"/>
    <cellStyle name="Ergebnis 2 13" xfId="49906" hidden="1"/>
    <cellStyle name="Ergebnis 2 13" xfId="49926" hidden="1"/>
    <cellStyle name="Ergebnis 2 13" xfId="49969" hidden="1"/>
    <cellStyle name="Ergebnis 2 13" xfId="50004" hidden="1"/>
    <cellStyle name="Ergebnis 2 13" xfId="50072" hidden="1"/>
    <cellStyle name="Ergebnis 2 13" xfId="50198" hidden="1"/>
    <cellStyle name="Ergebnis 2 13" xfId="50218" hidden="1"/>
    <cellStyle name="Ergebnis 2 13" xfId="50261" hidden="1"/>
    <cellStyle name="Ergebnis 2 13" xfId="50296" hidden="1"/>
    <cellStyle name="Ergebnis 2 13" xfId="50124" hidden="1"/>
    <cellStyle name="Ergebnis 2 13" xfId="50340" hidden="1"/>
    <cellStyle name="Ergebnis 2 13" xfId="50360" hidden="1"/>
    <cellStyle name="Ergebnis 2 13" xfId="50403" hidden="1"/>
    <cellStyle name="Ergebnis 2 13" xfId="50438" hidden="1"/>
    <cellStyle name="Ergebnis 2 13" xfId="50491" hidden="1"/>
    <cellStyle name="Ergebnis 2 13" xfId="50557" hidden="1"/>
    <cellStyle name="Ergebnis 2 13" xfId="50577" hidden="1"/>
    <cellStyle name="Ergebnis 2 13" xfId="50620" hidden="1"/>
    <cellStyle name="Ergebnis 2 13" xfId="50655" hidden="1"/>
    <cellStyle name="Ergebnis 2 13" xfId="50742" hidden="1"/>
    <cellStyle name="Ergebnis 2 13" xfId="50948" hidden="1"/>
    <cellStyle name="Ergebnis 2 13" xfId="50968" hidden="1"/>
    <cellStyle name="Ergebnis 2 13" xfId="51011" hidden="1"/>
    <cellStyle name="Ergebnis 2 13" xfId="51046" hidden="1"/>
    <cellStyle name="Ergebnis 2 13" xfId="51131" hidden="1"/>
    <cellStyle name="Ergebnis 2 13" xfId="51257" hidden="1"/>
    <cellStyle name="Ergebnis 2 13" xfId="51277" hidden="1"/>
    <cellStyle name="Ergebnis 2 13" xfId="51320" hidden="1"/>
    <cellStyle name="Ergebnis 2 13" xfId="51355" hidden="1"/>
    <cellStyle name="Ergebnis 2 13" xfId="51183" hidden="1"/>
    <cellStyle name="Ergebnis 2 13" xfId="51401" hidden="1"/>
    <cellStyle name="Ergebnis 2 13" xfId="51421" hidden="1"/>
    <cellStyle name="Ergebnis 2 13" xfId="51464" hidden="1"/>
    <cellStyle name="Ergebnis 2 13" xfId="51499" hidden="1"/>
    <cellStyle name="Ergebnis 2 13" xfId="50830" hidden="1"/>
    <cellStyle name="Ergebnis 2 13" xfId="51558" hidden="1"/>
    <cellStyle name="Ergebnis 2 13" xfId="51578" hidden="1"/>
    <cellStyle name="Ergebnis 2 13" xfId="51621" hidden="1"/>
    <cellStyle name="Ergebnis 2 13" xfId="51656" hidden="1"/>
    <cellStyle name="Ergebnis 2 13" xfId="51765" hidden="1"/>
    <cellStyle name="Ergebnis 2 13" xfId="51928" hidden="1"/>
    <cellStyle name="Ergebnis 2 13" xfId="51948" hidden="1"/>
    <cellStyle name="Ergebnis 2 13" xfId="51991" hidden="1"/>
    <cellStyle name="Ergebnis 2 13" xfId="52026" hidden="1"/>
    <cellStyle name="Ergebnis 2 13" xfId="51830" hidden="1"/>
    <cellStyle name="Ergebnis 2 13" xfId="52077" hidden="1"/>
    <cellStyle name="Ergebnis 2 13" xfId="52097" hidden="1"/>
    <cellStyle name="Ergebnis 2 13" xfId="52140" hidden="1"/>
    <cellStyle name="Ergebnis 2 13" xfId="52175" hidden="1"/>
    <cellStyle name="Ergebnis 2 13" xfId="51758" hidden="1"/>
    <cellStyle name="Ergebnis 2 13" xfId="52220" hidden="1"/>
    <cellStyle name="Ergebnis 2 13" xfId="52240" hidden="1"/>
    <cellStyle name="Ergebnis 2 13" xfId="52283" hidden="1"/>
    <cellStyle name="Ergebnis 2 13" xfId="52318" hidden="1"/>
    <cellStyle name="Ergebnis 2 13" xfId="52373" hidden="1"/>
    <cellStyle name="Ergebnis 2 13" xfId="52439" hidden="1"/>
    <cellStyle name="Ergebnis 2 13" xfId="52459" hidden="1"/>
    <cellStyle name="Ergebnis 2 13" xfId="52502" hidden="1"/>
    <cellStyle name="Ergebnis 2 13" xfId="52537" hidden="1"/>
    <cellStyle name="Ergebnis 2 13" xfId="52605" hidden="1"/>
    <cellStyle name="Ergebnis 2 13" xfId="52731" hidden="1"/>
    <cellStyle name="Ergebnis 2 13" xfId="52751" hidden="1"/>
    <cellStyle name="Ergebnis 2 13" xfId="52794" hidden="1"/>
    <cellStyle name="Ergebnis 2 13" xfId="52829" hidden="1"/>
    <cellStyle name="Ergebnis 2 13" xfId="52657" hidden="1"/>
    <cellStyle name="Ergebnis 2 13" xfId="52873" hidden="1"/>
    <cellStyle name="Ergebnis 2 13" xfId="52893" hidden="1"/>
    <cellStyle name="Ergebnis 2 13" xfId="52936" hidden="1"/>
    <cellStyle name="Ergebnis 2 13" xfId="52971" hidden="1"/>
    <cellStyle name="Ergebnis 2 13" xfId="50901" hidden="1"/>
    <cellStyle name="Ergebnis 2 13" xfId="53013" hidden="1"/>
    <cellStyle name="Ergebnis 2 13" xfId="53033" hidden="1"/>
    <cellStyle name="Ergebnis 2 13" xfId="53076" hidden="1"/>
    <cellStyle name="Ergebnis 2 13" xfId="53111" hidden="1"/>
    <cellStyle name="Ergebnis 2 13" xfId="53217" hidden="1"/>
    <cellStyle name="Ergebnis 2 13" xfId="53379" hidden="1"/>
    <cellStyle name="Ergebnis 2 13" xfId="53399" hidden="1"/>
    <cellStyle name="Ergebnis 2 13" xfId="53442" hidden="1"/>
    <cellStyle name="Ergebnis 2 13" xfId="53477" hidden="1"/>
    <cellStyle name="Ergebnis 2 13" xfId="53282" hidden="1"/>
    <cellStyle name="Ergebnis 2 13" xfId="53528" hidden="1"/>
    <cellStyle name="Ergebnis 2 13" xfId="53548" hidden="1"/>
    <cellStyle name="Ergebnis 2 13" xfId="53591" hidden="1"/>
    <cellStyle name="Ergebnis 2 13" xfId="53626" hidden="1"/>
    <cellStyle name="Ergebnis 2 13" xfId="53210" hidden="1"/>
    <cellStyle name="Ergebnis 2 13" xfId="53671" hidden="1"/>
    <cellStyle name="Ergebnis 2 13" xfId="53691" hidden="1"/>
    <cellStyle name="Ergebnis 2 13" xfId="53734" hidden="1"/>
    <cellStyle name="Ergebnis 2 13" xfId="53769" hidden="1"/>
    <cellStyle name="Ergebnis 2 13" xfId="53823" hidden="1"/>
    <cellStyle name="Ergebnis 2 13" xfId="53889" hidden="1"/>
    <cellStyle name="Ergebnis 2 13" xfId="53909" hidden="1"/>
    <cellStyle name="Ergebnis 2 13" xfId="53952" hidden="1"/>
    <cellStyle name="Ergebnis 2 13" xfId="53987" hidden="1"/>
    <cellStyle name="Ergebnis 2 13" xfId="54055" hidden="1"/>
    <cellStyle name="Ergebnis 2 13" xfId="54181" hidden="1"/>
    <cellStyle name="Ergebnis 2 13" xfId="54201" hidden="1"/>
    <cellStyle name="Ergebnis 2 13" xfId="54244" hidden="1"/>
    <cellStyle name="Ergebnis 2 13" xfId="54279" hidden="1"/>
    <cellStyle name="Ergebnis 2 13" xfId="54107" hidden="1"/>
    <cellStyle name="Ergebnis 2 13" xfId="54323" hidden="1"/>
    <cellStyle name="Ergebnis 2 13" xfId="54343" hidden="1"/>
    <cellStyle name="Ergebnis 2 13" xfId="54386" hidden="1"/>
    <cellStyle name="Ergebnis 2 13" xfId="54421" hidden="1"/>
    <cellStyle name="Ergebnis 2 13" xfId="50894" hidden="1"/>
    <cellStyle name="Ergebnis 2 13" xfId="54463" hidden="1"/>
    <cellStyle name="Ergebnis 2 13" xfId="54483" hidden="1"/>
    <cellStyle name="Ergebnis 2 13" xfId="54526" hidden="1"/>
    <cellStyle name="Ergebnis 2 13" xfId="54561" hidden="1"/>
    <cellStyle name="Ergebnis 2 13" xfId="54664" hidden="1"/>
    <cellStyle name="Ergebnis 2 13" xfId="54826" hidden="1"/>
    <cellStyle name="Ergebnis 2 13" xfId="54846" hidden="1"/>
    <cellStyle name="Ergebnis 2 13" xfId="54889" hidden="1"/>
    <cellStyle name="Ergebnis 2 13" xfId="54924" hidden="1"/>
    <cellStyle name="Ergebnis 2 13" xfId="54729" hidden="1"/>
    <cellStyle name="Ergebnis 2 13" xfId="54973" hidden="1"/>
    <cellStyle name="Ergebnis 2 13" xfId="54993" hidden="1"/>
    <cellStyle name="Ergebnis 2 13" xfId="55036" hidden="1"/>
    <cellStyle name="Ergebnis 2 13" xfId="55071" hidden="1"/>
    <cellStyle name="Ergebnis 2 13" xfId="54657" hidden="1"/>
    <cellStyle name="Ergebnis 2 13" xfId="55114" hidden="1"/>
    <cellStyle name="Ergebnis 2 13" xfId="55134" hidden="1"/>
    <cellStyle name="Ergebnis 2 13" xfId="55177" hidden="1"/>
    <cellStyle name="Ergebnis 2 13" xfId="55212" hidden="1"/>
    <cellStyle name="Ergebnis 2 13" xfId="55265" hidden="1"/>
    <cellStyle name="Ergebnis 2 13" xfId="55331" hidden="1"/>
    <cellStyle name="Ergebnis 2 13" xfId="55351" hidden="1"/>
    <cellStyle name="Ergebnis 2 13" xfId="55394" hidden="1"/>
    <cellStyle name="Ergebnis 2 13" xfId="55429" hidden="1"/>
    <cellStyle name="Ergebnis 2 13" xfId="55497" hidden="1"/>
    <cellStyle name="Ergebnis 2 13" xfId="55623" hidden="1"/>
    <cellStyle name="Ergebnis 2 13" xfId="55643" hidden="1"/>
    <cellStyle name="Ergebnis 2 13" xfId="55686" hidden="1"/>
    <cellStyle name="Ergebnis 2 13" xfId="55721" hidden="1"/>
    <cellStyle name="Ergebnis 2 13" xfId="55549" hidden="1"/>
    <cellStyle name="Ergebnis 2 13" xfId="55765" hidden="1"/>
    <cellStyle name="Ergebnis 2 13" xfId="55785" hidden="1"/>
    <cellStyle name="Ergebnis 2 13" xfId="55828" hidden="1"/>
    <cellStyle name="Ergebnis 2 13" xfId="55863" hidden="1"/>
    <cellStyle name="Ergebnis 2 13" xfId="55918" hidden="1"/>
    <cellStyle name="Ergebnis 2 13" xfId="56058" hidden="1"/>
    <cellStyle name="Ergebnis 2 13" xfId="56078" hidden="1"/>
    <cellStyle name="Ergebnis 2 13" xfId="56121" hidden="1"/>
    <cellStyle name="Ergebnis 2 13" xfId="56156" hidden="1"/>
    <cellStyle name="Ergebnis 2 13" xfId="56260" hidden="1"/>
    <cellStyle name="Ergebnis 2 13" xfId="56422" hidden="1"/>
    <cellStyle name="Ergebnis 2 13" xfId="56442" hidden="1"/>
    <cellStyle name="Ergebnis 2 13" xfId="56485" hidden="1"/>
    <cellStyle name="Ergebnis 2 13" xfId="56520" hidden="1"/>
    <cellStyle name="Ergebnis 2 13" xfId="56325" hidden="1"/>
    <cellStyle name="Ergebnis 2 13" xfId="56569" hidden="1"/>
    <cellStyle name="Ergebnis 2 13" xfId="56589" hidden="1"/>
    <cellStyle name="Ergebnis 2 13" xfId="56632" hidden="1"/>
    <cellStyle name="Ergebnis 2 13" xfId="56667" hidden="1"/>
    <cellStyle name="Ergebnis 2 13" xfId="56253" hidden="1"/>
    <cellStyle name="Ergebnis 2 13" xfId="56710" hidden="1"/>
    <cellStyle name="Ergebnis 2 13" xfId="56730" hidden="1"/>
    <cellStyle name="Ergebnis 2 13" xfId="56773" hidden="1"/>
    <cellStyle name="Ergebnis 2 13" xfId="56808" hidden="1"/>
    <cellStyle name="Ergebnis 2 13" xfId="56861" hidden="1"/>
    <cellStyle name="Ergebnis 2 13" xfId="56927" hidden="1"/>
    <cellStyle name="Ergebnis 2 13" xfId="56947" hidden="1"/>
    <cellStyle name="Ergebnis 2 13" xfId="56990" hidden="1"/>
    <cellStyle name="Ergebnis 2 13" xfId="57025" hidden="1"/>
    <cellStyle name="Ergebnis 2 13" xfId="57093" hidden="1"/>
    <cellStyle name="Ergebnis 2 13" xfId="57219" hidden="1"/>
    <cellStyle name="Ergebnis 2 13" xfId="57239" hidden="1"/>
    <cellStyle name="Ergebnis 2 13" xfId="57282" hidden="1"/>
    <cellStyle name="Ergebnis 2 13" xfId="57317" hidden="1"/>
    <cellStyle name="Ergebnis 2 13" xfId="57145" hidden="1"/>
    <cellStyle name="Ergebnis 2 13" xfId="57361" hidden="1"/>
    <cellStyle name="Ergebnis 2 13" xfId="57381" hidden="1"/>
    <cellStyle name="Ergebnis 2 13" xfId="57424" hidden="1"/>
    <cellStyle name="Ergebnis 2 13" xfId="57459" hidden="1"/>
    <cellStyle name="Ergebnis 2 13" xfId="55972" hidden="1"/>
    <cellStyle name="Ergebnis 2 13" xfId="57501" hidden="1"/>
    <cellStyle name="Ergebnis 2 13" xfId="57521" hidden="1"/>
    <cellStyle name="Ergebnis 2 13" xfId="57564" hidden="1"/>
    <cellStyle name="Ergebnis 2 13" xfId="57599" hidden="1"/>
    <cellStyle name="Ergebnis 2 13" xfId="57702" hidden="1"/>
    <cellStyle name="Ergebnis 2 13" xfId="57864" hidden="1"/>
    <cellStyle name="Ergebnis 2 13" xfId="57884" hidden="1"/>
    <cellStyle name="Ergebnis 2 13" xfId="57927" hidden="1"/>
    <cellStyle name="Ergebnis 2 13" xfId="57962" hidden="1"/>
    <cellStyle name="Ergebnis 2 13" xfId="57767" hidden="1"/>
    <cellStyle name="Ergebnis 2 13" xfId="58011" hidden="1"/>
    <cellStyle name="Ergebnis 2 13" xfId="58031" hidden="1"/>
    <cellStyle name="Ergebnis 2 13" xfId="58074" hidden="1"/>
    <cellStyle name="Ergebnis 2 13" xfId="58109" hidden="1"/>
    <cellStyle name="Ergebnis 2 13" xfId="57695" hidden="1"/>
    <cellStyle name="Ergebnis 2 13" xfId="58152" hidden="1"/>
    <cellStyle name="Ergebnis 2 13" xfId="58172" hidden="1"/>
    <cellStyle name="Ergebnis 2 13" xfId="58215" hidden="1"/>
    <cellStyle name="Ergebnis 2 13" xfId="58250" hidden="1"/>
    <cellStyle name="Ergebnis 2 13" xfId="58303" hidden="1"/>
    <cellStyle name="Ergebnis 2 13" xfId="58369" hidden="1"/>
    <cellStyle name="Ergebnis 2 13" xfId="58389" hidden="1"/>
    <cellStyle name="Ergebnis 2 13" xfId="58432" hidden="1"/>
    <cellStyle name="Ergebnis 2 13" xfId="58467" hidden="1"/>
    <cellStyle name="Ergebnis 2 13" xfId="58535" hidden="1"/>
    <cellStyle name="Ergebnis 2 13" xfId="58661" hidden="1"/>
    <cellStyle name="Ergebnis 2 13" xfId="58681" hidden="1"/>
    <cellStyle name="Ergebnis 2 13" xfId="58724" hidden="1"/>
    <cellStyle name="Ergebnis 2 13" xfId="58759" hidden="1"/>
    <cellStyle name="Ergebnis 2 13" xfId="58587" hidden="1"/>
    <cellStyle name="Ergebnis 2 13" xfId="58803" hidden="1"/>
    <cellStyle name="Ergebnis 2 13" xfId="58823" hidden="1"/>
    <cellStyle name="Ergebnis 2 13" xfId="58866" hidden="1"/>
    <cellStyle name="Ergebnis 2 13" xfId="58901" hidden="1"/>
    <cellStyle name="Ergebnis 2 14" xfId="201" hidden="1"/>
    <cellStyle name="Ergebnis 2 14" xfId="550" hidden="1"/>
    <cellStyle name="Ergebnis 2 14" xfId="568" hidden="1"/>
    <cellStyle name="Ergebnis 2 14" xfId="613" hidden="1"/>
    <cellStyle name="Ergebnis 2 14" xfId="648" hidden="1"/>
    <cellStyle name="Ergebnis 2 14" xfId="796" hidden="1"/>
    <cellStyle name="Ergebnis 2 14" xfId="958" hidden="1"/>
    <cellStyle name="Ergebnis 2 14" xfId="976" hidden="1"/>
    <cellStyle name="Ergebnis 2 14" xfId="1021" hidden="1"/>
    <cellStyle name="Ergebnis 2 14" xfId="1056" hidden="1"/>
    <cellStyle name="Ergebnis 2 14" xfId="859" hidden="1"/>
    <cellStyle name="Ergebnis 2 14" xfId="1105" hidden="1"/>
    <cellStyle name="Ergebnis 2 14" xfId="1123" hidden="1"/>
    <cellStyle name="Ergebnis 2 14" xfId="1168" hidden="1"/>
    <cellStyle name="Ergebnis 2 14" xfId="1203" hidden="1"/>
    <cellStyle name="Ergebnis 2 14" xfId="734" hidden="1"/>
    <cellStyle name="Ergebnis 2 14" xfId="1246" hidden="1"/>
    <cellStyle name="Ergebnis 2 14" xfId="1264" hidden="1"/>
    <cellStyle name="Ergebnis 2 14" xfId="1309" hidden="1"/>
    <cellStyle name="Ergebnis 2 14" xfId="1344" hidden="1"/>
    <cellStyle name="Ergebnis 2 14" xfId="1397" hidden="1"/>
    <cellStyle name="Ergebnis 2 14" xfId="1463" hidden="1"/>
    <cellStyle name="Ergebnis 2 14" xfId="1481" hidden="1"/>
    <cellStyle name="Ergebnis 2 14" xfId="1526" hidden="1"/>
    <cellStyle name="Ergebnis 2 14" xfId="1561" hidden="1"/>
    <cellStyle name="Ergebnis 2 14" xfId="1629" hidden="1"/>
    <cellStyle name="Ergebnis 2 14" xfId="1755" hidden="1"/>
    <cellStyle name="Ergebnis 2 14" xfId="1773" hidden="1"/>
    <cellStyle name="Ergebnis 2 14" xfId="1818" hidden="1"/>
    <cellStyle name="Ergebnis 2 14" xfId="1853" hidden="1"/>
    <cellStyle name="Ergebnis 2 14" xfId="1679" hidden="1"/>
    <cellStyle name="Ergebnis 2 14" xfId="1897" hidden="1"/>
    <cellStyle name="Ergebnis 2 14" xfId="1915" hidden="1"/>
    <cellStyle name="Ergebnis 2 14" xfId="1960" hidden="1"/>
    <cellStyle name="Ergebnis 2 14" xfId="1995" hidden="1"/>
    <cellStyle name="Ergebnis 2 14" xfId="2124" hidden="1"/>
    <cellStyle name="Ergebnis 2 14" xfId="2428" hidden="1"/>
    <cellStyle name="Ergebnis 2 14" xfId="2446" hidden="1"/>
    <cellStyle name="Ergebnis 2 14" xfId="2491" hidden="1"/>
    <cellStyle name="Ergebnis 2 14" xfId="2526" hidden="1"/>
    <cellStyle name="Ergebnis 2 14" xfId="2666" hidden="1"/>
    <cellStyle name="Ergebnis 2 14" xfId="2828" hidden="1"/>
    <cellStyle name="Ergebnis 2 14" xfId="2846" hidden="1"/>
    <cellStyle name="Ergebnis 2 14" xfId="2891" hidden="1"/>
    <cellStyle name="Ergebnis 2 14" xfId="2926" hidden="1"/>
    <cellStyle name="Ergebnis 2 14" xfId="2729" hidden="1"/>
    <cellStyle name="Ergebnis 2 14" xfId="2975" hidden="1"/>
    <cellStyle name="Ergebnis 2 14" xfId="2993" hidden="1"/>
    <cellStyle name="Ergebnis 2 14" xfId="3038" hidden="1"/>
    <cellStyle name="Ergebnis 2 14" xfId="3073" hidden="1"/>
    <cellStyle name="Ergebnis 2 14" xfId="2604" hidden="1"/>
    <cellStyle name="Ergebnis 2 14" xfId="3116" hidden="1"/>
    <cellStyle name="Ergebnis 2 14" xfId="3134" hidden="1"/>
    <cellStyle name="Ergebnis 2 14" xfId="3179" hidden="1"/>
    <cellStyle name="Ergebnis 2 14" xfId="3214" hidden="1"/>
    <cellStyle name="Ergebnis 2 14" xfId="3267" hidden="1"/>
    <cellStyle name="Ergebnis 2 14" xfId="3333" hidden="1"/>
    <cellStyle name="Ergebnis 2 14" xfId="3351" hidden="1"/>
    <cellStyle name="Ergebnis 2 14" xfId="3396" hidden="1"/>
    <cellStyle name="Ergebnis 2 14" xfId="3431" hidden="1"/>
    <cellStyle name="Ergebnis 2 14" xfId="3499" hidden="1"/>
    <cellStyle name="Ergebnis 2 14" xfId="3625" hidden="1"/>
    <cellStyle name="Ergebnis 2 14" xfId="3643" hidden="1"/>
    <cellStyle name="Ergebnis 2 14" xfId="3688" hidden="1"/>
    <cellStyle name="Ergebnis 2 14" xfId="3723" hidden="1"/>
    <cellStyle name="Ergebnis 2 14" xfId="3549" hidden="1"/>
    <cellStyle name="Ergebnis 2 14" xfId="3767" hidden="1"/>
    <cellStyle name="Ergebnis 2 14" xfId="3785" hidden="1"/>
    <cellStyle name="Ergebnis 2 14" xfId="3830" hidden="1"/>
    <cellStyle name="Ergebnis 2 14" xfId="3865" hidden="1"/>
    <cellStyle name="Ergebnis 2 14" xfId="2203" hidden="1"/>
    <cellStyle name="Ergebnis 2 14" xfId="3934" hidden="1"/>
    <cellStyle name="Ergebnis 2 14" xfId="3952" hidden="1"/>
    <cellStyle name="Ergebnis 2 14" xfId="3997" hidden="1"/>
    <cellStyle name="Ergebnis 2 14" xfId="4032" hidden="1"/>
    <cellStyle name="Ergebnis 2 14" xfId="4172" hidden="1"/>
    <cellStyle name="Ergebnis 2 14" xfId="4334" hidden="1"/>
    <cellStyle name="Ergebnis 2 14" xfId="4352" hidden="1"/>
    <cellStyle name="Ergebnis 2 14" xfId="4397" hidden="1"/>
    <cellStyle name="Ergebnis 2 14" xfId="4432" hidden="1"/>
    <cellStyle name="Ergebnis 2 14" xfId="4235" hidden="1"/>
    <cellStyle name="Ergebnis 2 14" xfId="4481" hidden="1"/>
    <cellStyle name="Ergebnis 2 14" xfId="4499" hidden="1"/>
    <cellStyle name="Ergebnis 2 14" xfId="4544" hidden="1"/>
    <cellStyle name="Ergebnis 2 14" xfId="4579" hidden="1"/>
    <cellStyle name="Ergebnis 2 14" xfId="4110" hidden="1"/>
    <cellStyle name="Ergebnis 2 14" xfId="4622" hidden="1"/>
    <cellStyle name="Ergebnis 2 14" xfId="4640" hidden="1"/>
    <cellStyle name="Ergebnis 2 14" xfId="4685" hidden="1"/>
    <cellStyle name="Ergebnis 2 14" xfId="4720" hidden="1"/>
    <cellStyle name="Ergebnis 2 14" xfId="4773" hidden="1"/>
    <cellStyle name="Ergebnis 2 14" xfId="4839" hidden="1"/>
    <cellStyle name="Ergebnis 2 14" xfId="4857" hidden="1"/>
    <cellStyle name="Ergebnis 2 14" xfId="4902" hidden="1"/>
    <cellStyle name="Ergebnis 2 14" xfId="4937" hidden="1"/>
    <cellStyle name="Ergebnis 2 14" xfId="5005" hidden="1"/>
    <cellStyle name="Ergebnis 2 14" xfId="5131" hidden="1"/>
    <cellStyle name="Ergebnis 2 14" xfId="5149" hidden="1"/>
    <cellStyle name="Ergebnis 2 14" xfId="5194" hidden="1"/>
    <cellStyle name="Ergebnis 2 14" xfId="5229" hidden="1"/>
    <cellStyle name="Ergebnis 2 14" xfId="5055" hidden="1"/>
    <cellStyle name="Ergebnis 2 14" xfId="5273" hidden="1"/>
    <cellStyle name="Ergebnis 2 14" xfId="5291" hidden="1"/>
    <cellStyle name="Ergebnis 2 14" xfId="5336" hidden="1"/>
    <cellStyle name="Ergebnis 2 14" xfId="5371" hidden="1"/>
    <cellStyle name="Ergebnis 2 14" xfId="2119" hidden="1"/>
    <cellStyle name="Ergebnis 2 14" xfId="5439" hidden="1"/>
    <cellStyle name="Ergebnis 2 14" xfId="5457" hidden="1"/>
    <cellStyle name="Ergebnis 2 14" xfId="5502" hidden="1"/>
    <cellStyle name="Ergebnis 2 14" xfId="5537" hidden="1"/>
    <cellStyle name="Ergebnis 2 14" xfId="5676" hidden="1"/>
    <cellStyle name="Ergebnis 2 14" xfId="5838" hidden="1"/>
    <cellStyle name="Ergebnis 2 14" xfId="5856" hidden="1"/>
    <cellStyle name="Ergebnis 2 14" xfId="5901" hidden="1"/>
    <cellStyle name="Ergebnis 2 14" xfId="5936" hidden="1"/>
    <cellStyle name="Ergebnis 2 14" xfId="5739" hidden="1"/>
    <cellStyle name="Ergebnis 2 14" xfId="5985" hidden="1"/>
    <cellStyle name="Ergebnis 2 14" xfId="6003" hidden="1"/>
    <cellStyle name="Ergebnis 2 14" xfId="6048" hidden="1"/>
    <cellStyle name="Ergebnis 2 14" xfId="6083" hidden="1"/>
    <cellStyle name="Ergebnis 2 14" xfId="5614" hidden="1"/>
    <cellStyle name="Ergebnis 2 14" xfId="6126" hidden="1"/>
    <cellStyle name="Ergebnis 2 14" xfId="6144" hidden="1"/>
    <cellStyle name="Ergebnis 2 14" xfId="6189" hidden="1"/>
    <cellStyle name="Ergebnis 2 14" xfId="6224" hidden="1"/>
    <cellStyle name="Ergebnis 2 14" xfId="6277" hidden="1"/>
    <cellStyle name="Ergebnis 2 14" xfId="6343" hidden="1"/>
    <cellStyle name="Ergebnis 2 14" xfId="6361" hidden="1"/>
    <cellStyle name="Ergebnis 2 14" xfId="6406" hidden="1"/>
    <cellStyle name="Ergebnis 2 14" xfId="6441" hidden="1"/>
    <cellStyle name="Ergebnis 2 14" xfId="6509" hidden="1"/>
    <cellStyle name="Ergebnis 2 14" xfId="6635" hidden="1"/>
    <cellStyle name="Ergebnis 2 14" xfId="6653" hidden="1"/>
    <cellStyle name="Ergebnis 2 14" xfId="6698" hidden="1"/>
    <cellStyle name="Ergebnis 2 14" xfId="6733" hidden="1"/>
    <cellStyle name="Ergebnis 2 14" xfId="6559" hidden="1"/>
    <cellStyle name="Ergebnis 2 14" xfId="6777" hidden="1"/>
    <cellStyle name="Ergebnis 2 14" xfId="6795" hidden="1"/>
    <cellStyle name="Ergebnis 2 14" xfId="6840" hidden="1"/>
    <cellStyle name="Ergebnis 2 14" xfId="6875" hidden="1"/>
    <cellStyle name="Ergebnis 2 14" xfId="2208" hidden="1"/>
    <cellStyle name="Ergebnis 2 14" xfId="6941" hidden="1"/>
    <cellStyle name="Ergebnis 2 14" xfId="6959" hidden="1"/>
    <cellStyle name="Ergebnis 2 14" xfId="7004" hidden="1"/>
    <cellStyle name="Ergebnis 2 14" xfId="7039" hidden="1"/>
    <cellStyle name="Ergebnis 2 14" xfId="7174" hidden="1"/>
    <cellStyle name="Ergebnis 2 14" xfId="7336" hidden="1"/>
    <cellStyle name="Ergebnis 2 14" xfId="7354" hidden="1"/>
    <cellStyle name="Ergebnis 2 14" xfId="7399" hidden="1"/>
    <cellStyle name="Ergebnis 2 14" xfId="7434" hidden="1"/>
    <cellStyle name="Ergebnis 2 14" xfId="7237" hidden="1"/>
    <cellStyle name="Ergebnis 2 14" xfId="7483" hidden="1"/>
    <cellStyle name="Ergebnis 2 14" xfId="7501" hidden="1"/>
    <cellStyle name="Ergebnis 2 14" xfId="7546" hidden="1"/>
    <cellStyle name="Ergebnis 2 14" xfId="7581" hidden="1"/>
    <cellStyle name="Ergebnis 2 14" xfId="7112" hidden="1"/>
    <cellStyle name="Ergebnis 2 14" xfId="7624" hidden="1"/>
    <cellStyle name="Ergebnis 2 14" xfId="7642" hidden="1"/>
    <cellStyle name="Ergebnis 2 14" xfId="7687" hidden="1"/>
    <cellStyle name="Ergebnis 2 14" xfId="7722" hidden="1"/>
    <cellStyle name="Ergebnis 2 14" xfId="7775" hidden="1"/>
    <cellStyle name="Ergebnis 2 14" xfId="7841" hidden="1"/>
    <cellStyle name="Ergebnis 2 14" xfId="7859" hidden="1"/>
    <cellStyle name="Ergebnis 2 14" xfId="7904" hidden="1"/>
    <cellStyle name="Ergebnis 2 14" xfId="7939" hidden="1"/>
    <cellStyle name="Ergebnis 2 14" xfId="8007" hidden="1"/>
    <cellStyle name="Ergebnis 2 14" xfId="8133" hidden="1"/>
    <cellStyle name="Ergebnis 2 14" xfId="8151" hidden="1"/>
    <cellStyle name="Ergebnis 2 14" xfId="8196" hidden="1"/>
    <cellStyle name="Ergebnis 2 14" xfId="8231" hidden="1"/>
    <cellStyle name="Ergebnis 2 14" xfId="8057" hidden="1"/>
    <cellStyle name="Ergebnis 2 14" xfId="8275" hidden="1"/>
    <cellStyle name="Ergebnis 2 14" xfId="8293" hidden="1"/>
    <cellStyle name="Ergebnis 2 14" xfId="8338" hidden="1"/>
    <cellStyle name="Ergebnis 2 14" xfId="8373" hidden="1"/>
    <cellStyle name="Ergebnis 2 14" xfId="2114" hidden="1"/>
    <cellStyle name="Ergebnis 2 14" xfId="8436" hidden="1"/>
    <cellStyle name="Ergebnis 2 14" xfId="8454" hidden="1"/>
    <cellStyle name="Ergebnis 2 14" xfId="8499" hidden="1"/>
    <cellStyle name="Ergebnis 2 14" xfId="8534" hidden="1"/>
    <cellStyle name="Ergebnis 2 14" xfId="8667" hidden="1"/>
    <cellStyle name="Ergebnis 2 14" xfId="8829" hidden="1"/>
    <cellStyle name="Ergebnis 2 14" xfId="8847" hidden="1"/>
    <cellStyle name="Ergebnis 2 14" xfId="8892" hidden="1"/>
    <cellStyle name="Ergebnis 2 14" xfId="8927" hidden="1"/>
    <cellStyle name="Ergebnis 2 14" xfId="8730" hidden="1"/>
    <cellStyle name="Ergebnis 2 14" xfId="8976" hidden="1"/>
    <cellStyle name="Ergebnis 2 14" xfId="8994" hidden="1"/>
    <cellStyle name="Ergebnis 2 14" xfId="9039" hidden="1"/>
    <cellStyle name="Ergebnis 2 14" xfId="9074" hidden="1"/>
    <cellStyle name="Ergebnis 2 14" xfId="8605" hidden="1"/>
    <cellStyle name="Ergebnis 2 14" xfId="9117" hidden="1"/>
    <cellStyle name="Ergebnis 2 14" xfId="9135" hidden="1"/>
    <cellStyle name="Ergebnis 2 14" xfId="9180" hidden="1"/>
    <cellStyle name="Ergebnis 2 14" xfId="9215" hidden="1"/>
    <cellStyle name="Ergebnis 2 14" xfId="9268" hidden="1"/>
    <cellStyle name="Ergebnis 2 14" xfId="9334" hidden="1"/>
    <cellStyle name="Ergebnis 2 14" xfId="9352" hidden="1"/>
    <cellStyle name="Ergebnis 2 14" xfId="9397" hidden="1"/>
    <cellStyle name="Ergebnis 2 14" xfId="9432" hidden="1"/>
    <cellStyle name="Ergebnis 2 14" xfId="9500" hidden="1"/>
    <cellStyle name="Ergebnis 2 14" xfId="9626" hidden="1"/>
    <cellStyle name="Ergebnis 2 14" xfId="9644" hidden="1"/>
    <cellStyle name="Ergebnis 2 14" xfId="9689" hidden="1"/>
    <cellStyle name="Ergebnis 2 14" xfId="9724" hidden="1"/>
    <cellStyle name="Ergebnis 2 14" xfId="9550" hidden="1"/>
    <cellStyle name="Ergebnis 2 14" xfId="9768" hidden="1"/>
    <cellStyle name="Ergebnis 2 14" xfId="9786" hidden="1"/>
    <cellStyle name="Ergebnis 2 14" xfId="9831" hidden="1"/>
    <cellStyle name="Ergebnis 2 14" xfId="9866" hidden="1"/>
    <cellStyle name="Ergebnis 2 14" xfId="2213" hidden="1"/>
    <cellStyle name="Ergebnis 2 14" xfId="9927" hidden="1"/>
    <cellStyle name="Ergebnis 2 14" xfId="9945" hidden="1"/>
    <cellStyle name="Ergebnis 2 14" xfId="9990" hidden="1"/>
    <cellStyle name="Ergebnis 2 14" xfId="10025" hidden="1"/>
    <cellStyle name="Ergebnis 2 14" xfId="10153" hidden="1"/>
    <cellStyle name="Ergebnis 2 14" xfId="10315" hidden="1"/>
    <cellStyle name="Ergebnis 2 14" xfId="10333" hidden="1"/>
    <cellStyle name="Ergebnis 2 14" xfId="10378" hidden="1"/>
    <cellStyle name="Ergebnis 2 14" xfId="10413" hidden="1"/>
    <cellStyle name="Ergebnis 2 14" xfId="10216" hidden="1"/>
    <cellStyle name="Ergebnis 2 14" xfId="10462" hidden="1"/>
    <cellStyle name="Ergebnis 2 14" xfId="10480" hidden="1"/>
    <cellStyle name="Ergebnis 2 14" xfId="10525" hidden="1"/>
    <cellStyle name="Ergebnis 2 14" xfId="10560" hidden="1"/>
    <cellStyle name="Ergebnis 2 14" xfId="10091" hidden="1"/>
    <cellStyle name="Ergebnis 2 14" xfId="10603" hidden="1"/>
    <cellStyle name="Ergebnis 2 14" xfId="10621" hidden="1"/>
    <cellStyle name="Ergebnis 2 14" xfId="10666" hidden="1"/>
    <cellStyle name="Ergebnis 2 14" xfId="10701" hidden="1"/>
    <cellStyle name="Ergebnis 2 14" xfId="10754" hidden="1"/>
    <cellStyle name="Ergebnis 2 14" xfId="10820" hidden="1"/>
    <cellStyle name="Ergebnis 2 14" xfId="10838" hidden="1"/>
    <cellStyle name="Ergebnis 2 14" xfId="10883" hidden="1"/>
    <cellStyle name="Ergebnis 2 14" xfId="10918" hidden="1"/>
    <cellStyle name="Ergebnis 2 14" xfId="10986" hidden="1"/>
    <cellStyle name="Ergebnis 2 14" xfId="11112" hidden="1"/>
    <cellStyle name="Ergebnis 2 14" xfId="11130" hidden="1"/>
    <cellStyle name="Ergebnis 2 14" xfId="11175" hidden="1"/>
    <cellStyle name="Ergebnis 2 14" xfId="11210" hidden="1"/>
    <cellStyle name="Ergebnis 2 14" xfId="11036" hidden="1"/>
    <cellStyle name="Ergebnis 2 14" xfId="11254" hidden="1"/>
    <cellStyle name="Ergebnis 2 14" xfId="11272" hidden="1"/>
    <cellStyle name="Ergebnis 2 14" xfId="11317" hidden="1"/>
    <cellStyle name="Ergebnis 2 14" xfId="11352" hidden="1"/>
    <cellStyle name="Ergebnis 2 14" xfId="2108" hidden="1"/>
    <cellStyle name="Ergebnis 2 14" xfId="11410" hidden="1"/>
    <cellStyle name="Ergebnis 2 14" xfId="11428" hidden="1"/>
    <cellStyle name="Ergebnis 2 14" xfId="11473" hidden="1"/>
    <cellStyle name="Ergebnis 2 14" xfId="11508" hidden="1"/>
    <cellStyle name="Ergebnis 2 14" xfId="11633" hidden="1"/>
    <cellStyle name="Ergebnis 2 14" xfId="11795" hidden="1"/>
    <cellStyle name="Ergebnis 2 14" xfId="11813" hidden="1"/>
    <cellStyle name="Ergebnis 2 14" xfId="11858" hidden="1"/>
    <cellStyle name="Ergebnis 2 14" xfId="11893" hidden="1"/>
    <cellStyle name="Ergebnis 2 14" xfId="11696" hidden="1"/>
    <cellStyle name="Ergebnis 2 14" xfId="11942" hidden="1"/>
    <cellStyle name="Ergebnis 2 14" xfId="11960" hidden="1"/>
    <cellStyle name="Ergebnis 2 14" xfId="12005" hidden="1"/>
    <cellStyle name="Ergebnis 2 14" xfId="12040" hidden="1"/>
    <cellStyle name="Ergebnis 2 14" xfId="11571" hidden="1"/>
    <cellStyle name="Ergebnis 2 14" xfId="12083" hidden="1"/>
    <cellStyle name="Ergebnis 2 14" xfId="12101" hidden="1"/>
    <cellStyle name="Ergebnis 2 14" xfId="12146" hidden="1"/>
    <cellStyle name="Ergebnis 2 14" xfId="12181" hidden="1"/>
    <cellStyle name="Ergebnis 2 14" xfId="12234" hidden="1"/>
    <cellStyle name="Ergebnis 2 14" xfId="12300" hidden="1"/>
    <cellStyle name="Ergebnis 2 14" xfId="12318" hidden="1"/>
    <cellStyle name="Ergebnis 2 14" xfId="12363" hidden="1"/>
    <cellStyle name="Ergebnis 2 14" xfId="12398" hidden="1"/>
    <cellStyle name="Ergebnis 2 14" xfId="12466" hidden="1"/>
    <cellStyle name="Ergebnis 2 14" xfId="12592" hidden="1"/>
    <cellStyle name="Ergebnis 2 14" xfId="12610" hidden="1"/>
    <cellStyle name="Ergebnis 2 14" xfId="12655" hidden="1"/>
    <cellStyle name="Ergebnis 2 14" xfId="12690" hidden="1"/>
    <cellStyle name="Ergebnis 2 14" xfId="12516" hidden="1"/>
    <cellStyle name="Ergebnis 2 14" xfId="12734" hidden="1"/>
    <cellStyle name="Ergebnis 2 14" xfId="12752" hidden="1"/>
    <cellStyle name="Ergebnis 2 14" xfId="12797" hidden="1"/>
    <cellStyle name="Ergebnis 2 14" xfId="12832" hidden="1"/>
    <cellStyle name="Ergebnis 2 14" xfId="2219" hidden="1"/>
    <cellStyle name="Ergebnis 2 14" xfId="12889" hidden="1"/>
    <cellStyle name="Ergebnis 2 14" xfId="12907" hidden="1"/>
    <cellStyle name="Ergebnis 2 14" xfId="12952" hidden="1"/>
    <cellStyle name="Ergebnis 2 14" xfId="12987" hidden="1"/>
    <cellStyle name="Ergebnis 2 14" xfId="13104" hidden="1"/>
    <cellStyle name="Ergebnis 2 14" xfId="13266" hidden="1"/>
    <cellStyle name="Ergebnis 2 14" xfId="13284" hidden="1"/>
    <cellStyle name="Ergebnis 2 14" xfId="13329" hidden="1"/>
    <cellStyle name="Ergebnis 2 14" xfId="13364" hidden="1"/>
    <cellStyle name="Ergebnis 2 14" xfId="13167" hidden="1"/>
    <cellStyle name="Ergebnis 2 14" xfId="13413" hidden="1"/>
    <cellStyle name="Ergebnis 2 14" xfId="13431" hidden="1"/>
    <cellStyle name="Ergebnis 2 14" xfId="13476" hidden="1"/>
    <cellStyle name="Ergebnis 2 14" xfId="13511" hidden="1"/>
    <cellStyle name="Ergebnis 2 14" xfId="13042" hidden="1"/>
    <cellStyle name="Ergebnis 2 14" xfId="13554" hidden="1"/>
    <cellStyle name="Ergebnis 2 14" xfId="13572" hidden="1"/>
    <cellStyle name="Ergebnis 2 14" xfId="13617" hidden="1"/>
    <cellStyle name="Ergebnis 2 14" xfId="13652" hidden="1"/>
    <cellStyle name="Ergebnis 2 14" xfId="13705" hidden="1"/>
    <cellStyle name="Ergebnis 2 14" xfId="13771" hidden="1"/>
    <cellStyle name="Ergebnis 2 14" xfId="13789" hidden="1"/>
    <cellStyle name="Ergebnis 2 14" xfId="13834" hidden="1"/>
    <cellStyle name="Ergebnis 2 14" xfId="13869" hidden="1"/>
    <cellStyle name="Ergebnis 2 14" xfId="13937" hidden="1"/>
    <cellStyle name="Ergebnis 2 14" xfId="14063" hidden="1"/>
    <cellStyle name="Ergebnis 2 14" xfId="14081" hidden="1"/>
    <cellStyle name="Ergebnis 2 14" xfId="14126" hidden="1"/>
    <cellStyle name="Ergebnis 2 14" xfId="14161" hidden="1"/>
    <cellStyle name="Ergebnis 2 14" xfId="13987" hidden="1"/>
    <cellStyle name="Ergebnis 2 14" xfId="14205" hidden="1"/>
    <cellStyle name="Ergebnis 2 14" xfId="14223" hidden="1"/>
    <cellStyle name="Ergebnis 2 14" xfId="14268" hidden="1"/>
    <cellStyle name="Ergebnis 2 14" xfId="14303" hidden="1"/>
    <cellStyle name="Ergebnis 2 14" xfId="2095" hidden="1"/>
    <cellStyle name="Ergebnis 2 14" xfId="14356" hidden="1"/>
    <cellStyle name="Ergebnis 2 14" xfId="14374" hidden="1"/>
    <cellStyle name="Ergebnis 2 14" xfId="14419" hidden="1"/>
    <cellStyle name="Ergebnis 2 14" xfId="14454" hidden="1"/>
    <cellStyle name="Ergebnis 2 14" xfId="14566" hidden="1"/>
    <cellStyle name="Ergebnis 2 14" xfId="14728" hidden="1"/>
    <cellStyle name="Ergebnis 2 14" xfId="14746" hidden="1"/>
    <cellStyle name="Ergebnis 2 14" xfId="14791" hidden="1"/>
    <cellStyle name="Ergebnis 2 14" xfId="14826" hidden="1"/>
    <cellStyle name="Ergebnis 2 14" xfId="14629" hidden="1"/>
    <cellStyle name="Ergebnis 2 14" xfId="14875" hidden="1"/>
    <cellStyle name="Ergebnis 2 14" xfId="14893" hidden="1"/>
    <cellStyle name="Ergebnis 2 14" xfId="14938" hidden="1"/>
    <cellStyle name="Ergebnis 2 14" xfId="14973" hidden="1"/>
    <cellStyle name="Ergebnis 2 14" xfId="14504" hidden="1"/>
    <cellStyle name="Ergebnis 2 14" xfId="15016" hidden="1"/>
    <cellStyle name="Ergebnis 2 14" xfId="15034" hidden="1"/>
    <cellStyle name="Ergebnis 2 14" xfId="15079" hidden="1"/>
    <cellStyle name="Ergebnis 2 14" xfId="15114" hidden="1"/>
    <cellStyle name="Ergebnis 2 14" xfId="15167" hidden="1"/>
    <cellStyle name="Ergebnis 2 14" xfId="15233" hidden="1"/>
    <cellStyle name="Ergebnis 2 14" xfId="15251" hidden="1"/>
    <cellStyle name="Ergebnis 2 14" xfId="15296" hidden="1"/>
    <cellStyle name="Ergebnis 2 14" xfId="15331" hidden="1"/>
    <cellStyle name="Ergebnis 2 14" xfId="15399" hidden="1"/>
    <cellStyle name="Ergebnis 2 14" xfId="15525" hidden="1"/>
    <cellStyle name="Ergebnis 2 14" xfId="15543" hidden="1"/>
    <cellStyle name="Ergebnis 2 14" xfId="15588" hidden="1"/>
    <cellStyle name="Ergebnis 2 14" xfId="15623" hidden="1"/>
    <cellStyle name="Ergebnis 2 14" xfId="15449" hidden="1"/>
    <cellStyle name="Ergebnis 2 14" xfId="15667" hidden="1"/>
    <cellStyle name="Ergebnis 2 14" xfId="15685" hidden="1"/>
    <cellStyle name="Ergebnis 2 14" xfId="15730" hidden="1"/>
    <cellStyle name="Ergebnis 2 14" xfId="15765" hidden="1"/>
    <cellStyle name="Ergebnis 2 14" xfId="2014" hidden="1"/>
    <cellStyle name="Ergebnis 2 14" xfId="15818" hidden="1"/>
    <cellStyle name="Ergebnis 2 14" xfId="15836" hidden="1"/>
    <cellStyle name="Ergebnis 2 14" xfId="15881" hidden="1"/>
    <cellStyle name="Ergebnis 2 14" xfId="15916" hidden="1"/>
    <cellStyle name="Ergebnis 2 14" xfId="16022" hidden="1"/>
    <cellStyle name="Ergebnis 2 14" xfId="16184" hidden="1"/>
    <cellStyle name="Ergebnis 2 14" xfId="16202" hidden="1"/>
    <cellStyle name="Ergebnis 2 14" xfId="16247" hidden="1"/>
    <cellStyle name="Ergebnis 2 14" xfId="16282" hidden="1"/>
    <cellStyle name="Ergebnis 2 14" xfId="16085" hidden="1"/>
    <cellStyle name="Ergebnis 2 14" xfId="16331" hidden="1"/>
    <cellStyle name="Ergebnis 2 14" xfId="16349" hidden="1"/>
    <cellStyle name="Ergebnis 2 14" xfId="16394" hidden="1"/>
    <cellStyle name="Ergebnis 2 14" xfId="16429" hidden="1"/>
    <cellStyle name="Ergebnis 2 14" xfId="15960" hidden="1"/>
    <cellStyle name="Ergebnis 2 14" xfId="16472" hidden="1"/>
    <cellStyle name="Ergebnis 2 14" xfId="16490" hidden="1"/>
    <cellStyle name="Ergebnis 2 14" xfId="16535" hidden="1"/>
    <cellStyle name="Ergebnis 2 14" xfId="16570" hidden="1"/>
    <cellStyle name="Ergebnis 2 14" xfId="16623" hidden="1"/>
    <cellStyle name="Ergebnis 2 14" xfId="16689" hidden="1"/>
    <cellStyle name="Ergebnis 2 14" xfId="16707" hidden="1"/>
    <cellStyle name="Ergebnis 2 14" xfId="16752" hidden="1"/>
    <cellStyle name="Ergebnis 2 14" xfId="16787" hidden="1"/>
    <cellStyle name="Ergebnis 2 14" xfId="16855" hidden="1"/>
    <cellStyle name="Ergebnis 2 14" xfId="16981" hidden="1"/>
    <cellStyle name="Ergebnis 2 14" xfId="16999" hidden="1"/>
    <cellStyle name="Ergebnis 2 14" xfId="17044" hidden="1"/>
    <cellStyle name="Ergebnis 2 14" xfId="17079" hidden="1"/>
    <cellStyle name="Ergebnis 2 14" xfId="16905" hidden="1"/>
    <cellStyle name="Ergebnis 2 14" xfId="17123" hidden="1"/>
    <cellStyle name="Ergebnis 2 14" xfId="17141" hidden="1"/>
    <cellStyle name="Ergebnis 2 14" xfId="17186" hidden="1"/>
    <cellStyle name="Ergebnis 2 14" xfId="17221" hidden="1"/>
    <cellStyle name="Ergebnis 2 14" xfId="2262" hidden="1"/>
    <cellStyle name="Ergebnis 2 14" xfId="17263" hidden="1"/>
    <cellStyle name="Ergebnis 2 14" xfId="17281" hidden="1"/>
    <cellStyle name="Ergebnis 2 14" xfId="17326" hidden="1"/>
    <cellStyle name="Ergebnis 2 14" xfId="17361" hidden="1"/>
    <cellStyle name="Ergebnis 2 14" xfId="17464" hidden="1"/>
    <cellStyle name="Ergebnis 2 14" xfId="17626" hidden="1"/>
    <cellStyle name="Ergebnis 2 14" xfId="17644" hidden="1"/>
    <cellStyle name="Ergebnis 2 14" xfId="17689" hidden="1"/>
    <cellStyle name="Ergebnis 2 14" xfId="17724" hidden="1"/>
    <cellStyle name="Ergebnis 2 14" xfId="17527" hidden="1"/>
    <cellStyle name="Ergebnis 2 14" xfId="17773" hidden="1"/>
    <cellStyle name="Ergebnis 2 14" xfId="17791" hidden="1"/>
    <cellStyle name="Ergebnis 2 14" xfId="17836" hidden="1"/>
    <cellStyle name="Ergebnis 2 14" xfId="17871" hidden="1"/>
    <cellStyle name="Ergebnis 2 14" xfId="17402" hidden="1"/>
    <cellStyle name="Ergebnis 2 14" xfId="17914" hidden="1"/>
    <cellStyle name="Ergebnis 2 14" xfId="17932" hidden="1"/>
    <cellStyle name="Ergebnis 2 14" xfId="17977" hidden="1"/>
    <cellStyle name="Ergebnis 2 14" xfId="18012" hidden="1"/>
    <cellStyle name="Ergebnis 2 14" xfId="18065" hidden="1"/>
    <cellStyle name="Ergebnis 2 14" xfId="18131" hidden="1"/>
    <cellStyle name="Ergebnis 2 14" xfId="18149" hidden="1"/>
    <cellStyle name="Ergebnis 2 14" xfId="18194" hidden="1"/>
    <cellStyle name="Ergebnis 2 14" xfId="18229" hidden="1"/>
    <cellStyle name="Ergebnis 2 14" xfId="18297" hidden="1"/>
    <cellStyle name="Ergebnis 2 14" xfId="18423" hidden="1"/>
    <cellStyle name="Ergebnis 2 14" xfId="18441" hidden="1"/>
    <cellStyle name="Ergebnis 2 14" xfId="18486" hidden="1"/>
    <cellStyle name="Ergebnis 2 14" xfId="18521" hidden="1"/>
    <cellStyle name="Ergebnis 2 14" xfId="18347" hidden="1"/>
    <cellStyle name="Ergebnis 2 14" xfId="18565" hidden="1"/>
    <cellStyle name="Ergebnis 2 14" xfId="18583" hidden="1"/>
    <cellStyle name="Ergebnis 2 14" xfId="18628" hidden="1"/>
    <cellStyle name="Ergebnis 2 14" xfId="18663" hidden="1"/>
    <cellStyle name="Ergebnis 2 14" xfId="18938" hidden="1"/>
    <cellStyle name="Ergebnis 2 14" xfId="19063" hidden="1"/>
    <cellStyle name="Ergebnis 2 14" xfId="19081" hidden="1"/>
    <cellStyle name="Ergebnis 2 14" xfId="19126" hidden="1"/>
    <cellStyle name="Ergebnis 2 14" xfId="19161" hidden="1"/>
    <cellStyle name="Ergebnis 2 14" xfId="19271" hidden="1"/>
    <cellStyle name="Ergebnis 2 14" xfId="19433" hidden="1"/>
    <cellStyle name="Ergebnis 2 14" xfId="19451" hidden="1"/>
    <cellStyle name="Ergebnis 2 14" xfId="19496" hidden="1"/>
    <cellStyle name="Ergebnis 2 14" xfId="19531" hidden="1"/>
    <cellStyle name="Ergebnis 2 14" xfId="19334" hidden="1"/>
    <cellStyle name="Ergebnis 2 14" xfId="19580" hidden="1"/>
    <cellStyle name="Ergebnis 2 14" xfId="19598" hidden="1"/>
    <cellStyle name="Ergebnis 2 14" xfId="19643" hidden="1"/>
    <cellStyle name="Ergebnis 2 14" xfId="19678" hidden="1"/>
    <cellStyle name="Ergebnis 2 14" xfId="19209" hidden="1"/>
    <cellStyle name="Ergebnis 2 14" xfId="19721" hidden="1"/>
    <cellStyle name="Ergebnis 2 14" xfId="19739" hidden="1"/>
    <cellStyle name="Ergebnis 2 14" xfId="19784" hidden="1"/>
    <cellStyle name="Ergebnis 2 14" xfId="19819" hidden="1"/>
    <cellStyle name="Ergebnis 2 14" xfId="19872" hidden="1"/>
    <cellStyle name="Ergebnis 2 14" xfId="19938" hidden="1"/>
    <cellStyle name="Ergebnis 2 14" xfId="19956" hidden="1"/>
    <cellStyle name="Ergebnis 2 14" xfId="20001" hidden="1"/>
    <cellStyle name="Ergebnis 2 14" xfId="20036" hidden="1"/>
    <cellStyle name="Ergebnis 2 14" xfId="20104" hidden="1"/>
    <cellStyle name="Ergebnis 2 14" xfId="20230" hidden="1"/>
    <cellStyle name="Ergebnis 2 14" xfId="20248" hidden="1"/>
    <cellStyle name="Ergebnis 2 14" xfId="20293" hidden="1"/>
    <cellStyle name="Ergebnis 2 14" xfId="20328" hidden="1"/>
    <cellStyle name="Ergebnis 2 14" xfId="20154" hidden="1"/>
    <cellStyle name="Ergebnis 2 14" xfId="20372" hidden="1"/>
    <cellStyle name="Ergebnis 2 14" xfId="20390" hidden="1"/>
    <cellStyle name="Ergebnis 2 14" xfId="20435" hidden="1"/>
    <cellStyle name="Ergebnis 2 14" xfId="20470" hidden="1"/>
    <cellStyle name="Ergebnis 2 14" xfId="20523" hidden="1"/>
    <cellStyle name="Ergebnis 2 14" xfId="20589" hidden="1"/>
    <cellStyle name="Ergebnis 2 14" xfId="20607" hidden="1"/>
    <cellStyle name="Ergebnis 2 14" xfId="20652" hidden="1"/>
    <cellStyle name="Ergebnis 2 14" xfId="20687" hidden="1"/>
    <cellStyle name="Ergebnis 2 14" xfId="20774" hidden="1"/>
    <cellStyle name="Ergebnis 2 14" xfId="20980" hidden="1"/>
    <cellStyle name="Ergebnis 2 14" xfId="20998" hidden="1"/>
    <cellStyle name="Ergebnis 2 14" xfId="21043" hidden="1"/>
    <cellStyle name="Ergebnis 2 14" xfId="21078" hidden="1"/>
    <cellStyle name="Ergebnis 2 14" xfId="21163" hidden="1"/>
    <cellStyle name="Ergebnis 2 14" xfId="21289" hidden="1"/>
    <cellStyle name="Ergebnis 2 14" xfId="21307" hidden="1"/>
    <cellStyle name="Ergebnis 2 14" xfId="21352" hidden="1"/>
    <cellStyle name="Ergebnis 2 14" xfId="21387" hidden="1"/>
    <cellStyle name="Ergebnis 2 14" xfId="21213" hidden="1"/>
    <cellStyle name="Ergebnis 2 14" xfId="21433" hidden="1"/>
    <cellStyle name="Ergebnis 2 14" xfId="21451" hidden="1"/>
    <cellStyle name="Ergebnis 2 14" xfId="21496" hidden="1"/>
    <cellStyle name="Ergebnis 2 14" xfId="21531" hidden="1"/>
    <cellStyle name="Ergebnis 2 14" xfId="20860" hidden="1"/>
    <cellStyle name="Ergebnis 2 14" xfId="21590" hidden="1"/>
    <cellStyle name="Ergebnis 2 14" xfId="21608" hidden="1"/>
    <cellStyle name="Ergebnis 2 14" xfId="21653" hidden="1"/>
    <cellStyle name="Ergebnis 2 14" xfId="21688" hidden="1"/>
    <cellStyle name="Ergebnis 2 14" xfId="21797" hidden="1"/>
    <cellStyle name="Ergebnis 2 14" xfId="21960" hidden="1"/>
    <cellStyle name="Ergebnis 2 14" xfId="21978" hidden="1"/>
    <cellStyle name="Ergebnis 2 14" xfId="22023" hidden="1"/>
    <cellStyle name="Ergebnis 2 14" xfId="22058" hidden="1"/>
    <cellStyle name="Ergebnis 2 14" xfId="21860" hidden="1"/>
    <cellStyle name="Ergebnis 2 14" xfId="22109" hidden="1"/>
    <cellStyle name="Ergebnis 2 14" xfId="22127" hidden="1"/>
    <cellStyle name="Ergebnis 2 14" xfId="22172" hidden="1"/>
    <cellStyle name="Ergebnis 2 14" xfId="22207" hidden="1"/>
    <cellStyle name="Ergebnis 2 14" xfId="21735" hidden="1"/>
    <cellStyle name="Ergebnis 2 14" xfId="22252" hidden="1"/>
    <cellStyle name="Ergebnis 2 14" xfId="22270" hidden="1"/>
    <cellStyle name="Ergebnis 2 14" xfId="22315" hidden="1"/>
    <cellStyle name="Ergebnis 2 14" xfId="22350" hidden="1"/>
    <cellStyle name="Ergebnis 2 14" xfId="22405" hidden="1"/>
    <cellStyle name="Ergebnis 2 14" xfId="22471" hidden="1"/>
    <cellStyle name="Ergebnis 2 14" xfId="22489" hidden="1"/>
    <cellStyle name="Ergebnis 2 14" xfId="22534" hidden="1"/>
    <cellStyle name="Ergebnis 2 14" xfId="22569" hidden="1"/>
    <cellStyle name="Ergebnis 2 14" xfId="22637" hidden="1"/>
    <cellStyle name="Ergebnis 2 14" xfId="22763" hidden="1"/>
    <cellStyle name="Ergebnis 2 14" xfId="22781" hidden="1"/>
    <cellStyle name="Ergebnis 2 14" xfId="22826" hidden="1"/>
    <cellStyle name="Ergebnis 2 14" xfId="22861" hidden="1"/>
    <cellStyle name="Ergebnis 2 14" xfId="22687" hidden="1"/>
    <cellStyle name="Ergebnis 2 14" xfId="22905" hidden="1"/>
    <cellStyle name="Ergebnis 2 14" xfId="22923" hidden="1"/>
    <cellStyle name="Ergebnis 2 14" xfId="22968" hidden="1"/>
    <cellStyle name="Ergebnis 2 14" xfId="23003" hidden="1"/>
    <cellStyle name="Ergebnis 2 14" xfId="20909" hidden="1"/>
    <cellStyle name="Ergebnis 2 14" xfId="23045" hidden="1"/>
    <cellStyle name="Ergebnis 2 14" xfId="23063" hidden="1"/>
    <cellStyle name="Ergebnis 2 14" xfId="23108" hidden="1"/>
    <cellStyle name="Ergebnis 2 14" xfId="23143" hidden="1"/>
    <cellStyle name="Ergebnis 2 14" xfId="23250" hidden="1"/>
    <cellStyle name="Ergebnis 2 14" xfId="23412" hidden="1"/>
    <cellStyle name="Ergebnis 2 14" xfId="23430" hidden="1"/>
    <cellStyle name="Ergebnis 2 14" xfId="23475" hidden="1"/>
    <cellStyle name="Ergebnis 2 14" xfId="23510" hidden="1"/>
    <cellStyle name="Ergebnis 2 14" xfId="23313" hidden="1"/>
    <cellStyle name="Ergebnis 2 14" xfId="23561" hidden="1"/>
    <cellStyle name="Ergebnis 2 14" xfId="23579" hidden="1"/>
    <cellStyle name="Ergebnis 2 14" xfId="23624" hidden="1"/>
    <cellStyle name="Ergebnis 2 14" xfId="23659" hidden="1"/>
    <cellStyle name="Ergebnis 2 14" xfId="23188" hidden="1"/>
    <cellStyle name="Ergebnis 2 14" xfId="23704" hidden="1"/>
    <cellStyle name="Ergebnis 2 14" xfId="23722" hidden="1"/>
    <cellStyle name="Ergebnis 2 14" xfId="23767" hidden="1"/>
    <cellStyle name="Ergebnis 2 14" xfId="23802" hidden="1"/>
    <cellStyle name="Ergebnis 2 14" xfId="23856" hidden="1"/>
    <cellStyle name="Ergebnis 2 14" xfId="23922" hidden="1"/>
    <cellStyle name="Ergebnis 2 14" xfId="23940" hidden="1"/>
    <cellStyle name="Ergebnis 2 14" xfId="23985" hidden="1"/>
    <cellStyle name="Ergebnis 2 14" xfId="24020" hidden="1"/>
    <cellStyle name="Ergebnis 2 14" xfId="24088" hidden="1"/>
    <cellStyle name="Ergebnis 2 14" xfId="24214" hidden="1"/>
    <cellStyle name="Ergebnis 2 14" xfId="24232" hidden="1"/>
    <cellStyle name="Ergebnis 2 14" xfId="24277" hidden="1"/>
    <cellStyle name="Ergebnis 2 14" xfId="24312" hidden="1"/>
    <cellStyle name="Ergebnis 2 14" xfId="24138" hidden="1"/>
    <cellStyle name="Ergebnis 2 14" xfId="24356" hidden="1"/>
    <cellStyle name="Ergebnis 2 14" xfId="24374" hidden="1"/>
    <cellStyle name="Ergebnis 2 14" xfId="24419" hidden="1"/>
    <cellStyle name="Ergebnis 2 14" xfId="24454" hidden="1"/>
    <cellStyle name="Ergebnis 2 14" xfId="20903" hidden="1"/>
    <cellStyle name="Ergebnis 2 14" xfId="24496" hidden="1"/>
    <cellStyle name="Ergebnis 2 14" xfId="24514" hidden="1"/>
    <cellStyle name="Ergebnis 2 14" xfId="24559" hidden="1"/>
    <cellStyle name="Ergebnis 2 14" xfId="24594" hidden="1"/>
    <cellStyle name="Ergebnis 2 14" xfId="24697" hidden="1"/>
    <cellStyle name="Ergebnis 2 14" xfId="24859" hidden="1"/>
    <cellStyle name="Ergebnis 2 14" xfId="24877" hidden="1"/>
    <cellStyle name="Ergebnis 2 14" xfId="24922" hidden="1"/>
    <cellStyle name="Ergebnis 2 14" xfId="24957" hidden="1"/>
    <cellStyle name="Ergebnis 2 14" xfId="24760" hidden="1"/>
    <cellStyle name="Ergebnis 2 14" xfId="25006" hidden="1"/>
    <cellStyle name="Ergebnis 2 14" xfId="25024" hidden="1"/>
    <cellStyle name="Ergebnis 2 14" xfId="25069" hidden="1"/>
    <cellStyle name="Ergebnis 2 14" xfId="25104" hidden="1"/>
    <cellStyle name="Ergebnis 2 14" xfId="24635" hidden="1"/>
    <cellStyle name="Ergebnis 2 14" xfId="25147" hidden="1"/>
    <cellStyle name="Ergebnis 2 14" xfId="25165" hidden="1"/>
    <cellStyle name="Ergebnis 2 14" xfId="25210" hidden="1"/>
    <cellStyle name="Ergebnis 2 14" xfId="25245" hidden="1"/>
    <cellStyle name="Ergebnis 2 14" xfId="25298" hidden="1"/>
    <cellStyle name="Ergebnis 2 14" xfId="25364" hidden="1"/>
    <cellStyle name="Ergebnis 2 14" xfId="25382" hidden="1"/>
    <cellStyle name="Ergebnis 2 14" xfId="25427" hidden="1"/>
    <cellStyle name="Ergebnis 2 14" xfId="25462" hidden="1"/>
    <cellStyle name="Ergebnis 2 14" xfId="25530" hidden="1"/>
    <cellStyle name="Ergebnis 2 14" xfId="25656" hidden="1"/>
    <cellStyle name="Ergebnis 2 14" xfId="25674" hidden="1"/>
    <cellStyle name="Ergebnis 2 14" xfId="25719" hidden="1"/>
    <cellStyle name="Ergebnis 2 14" xfId="25754" hidden="1"/>
    <cellStyle name="Ergebnis 2 14" xfId="25580" hidden="1"/>
    <cellStyle name="Ergebnis 2 14" xfId="25798" hidden="1"/>
    <cellStyle name="Ergebnis 2 14" xfId="25816" hidden="1"/>
    <cellStyle name="Ergebnis 2 14" xfId="25861" hidden="1"/>
    <cellStyle name="Ergebnis 2 14" xfId="25896" hidden="1"/>
    <cellStyle name="Ergebnis 2 14" xfId="25951" hidden="1"/>
    <cellStyle name="Ergebnis 2 14" xfId="26091" hidden="1"/>
    <cellStyle name="Ergebnis 2 14" xfId="26109" hidden="1"/>
    <cellStyle name="Ergebnis 2 14" xfId="26154" hidden="1"/>
    <cellStyle name="Ergebnis 2 14" xfId="26189" hidden="1"/>
    <cellStyle name="Ergebnis 2 14" xfId="26293" hidden="1"/>
    <cellStyle name="Ergebnis 2 14" xfId="26455" hidden="1"/>
    <cellStyle name="Ergebnis 2 14" xfId="26473" hidden="1"/>
    <cellStyle name="Ergebnis 2 14" xfId="26518" hidden="1"/>
    <cellStyle name="Ergebnis 2 14" xfId="26553" hidden="1"/>
    <cellStyle name="Ergebnis 2 14" xfId="26356" hidden="1"/>
    <cellStyle name="Ergebnis 2 14" xfId="26602" hidden="1"/>
    <cellStyle name="Ergebnis 2 14" xfId="26620" hidden="1"/>
    <cellStyle name="Ergebnis 2 14" xfId="26665" hidden="1"/>
    <cellStyle name="Ergebnis 2 14" xfId="26700" hidden="1"/>
    <cellStyle name="Ergebnis 2 14" xfId="26231" hidden="1"/>
    <cellStyle name="Ergebnis 2 14" xfId="26743" hidden="1"/>
    <cellStyle name="Ergebnis 2 14" xfId="26761" hidden="1"/>
    <cellStyle name="Ergebnis 2 14" xfId="26806" hidden="1"/>
    <cellStyle name="Ergebnis 2 14" xfId="26841" hidden="1"/>
    <cellStyle name="Ergebnis 2 14" xfId="26894" hidden="1"/>
    <cellStyle name="Ergebnis 2 14" xfId="26960" hidden="1"/>
    <cellStyle name="Ergebnis 2 14" xfId="26978" hidden="1"/>
    <cellStyle name="Ergebnis 2 14" xfId="27023" hidden="1"/>
    <cellStyle name="Ergebnis 2 14" xfId="27058" hidden="1"/>
    <cellStyle name="Ergebnis 2 14" xfId="27126" hidden="1"/>
    <cellStyle name="Ergebnis 2 14" xfId="27252" hidden="1"/>
    <cellStyle name="Ergebnis 2 14" xfId="27270" hidden="1"/>
    <cellStyle name="Ergebnis 2 14" xfId="27315" hidden="1"/>
    <cellStyle name="Ergebnis 2 14" xfId="27350" hidden="1"/>
    <cellStyle name="Ergebnis 2 14" xfId="27176" hidden="1"/>
    <cellStyle name="Ergebnis 2 14" xfId="27394" hidden="1"/>
    <cellStyle name="Ergebnis 2 14" xfId="27412" hidden="1"/>
    <cellStyle name="Ergebnis 2 14" xfId="27457" hidden="1"/>
    <cellStyle name="Ergebnis 2 14" xfId="27492" hidden="1"/>
    <cellStyle name="Ergebnis 2 14" xfId="26003" hidden="1"/>
    <cellStyle name="Ergebnis 2 14" xfId="27534" hidden="1"/>
    <cellStyle name="Ergebnis 2 14" xfId="27552" hidden="1"/>
    <cellStyle name="Ergebnis 2 14" xfId="27597" hidden="1"/>
    <cellStyle name="Ergebnis 2 14" xfId="27632" hidden="1"/>
    <cellStyle name="Ergebnis 2 14" xfId="27735" hidden="1"/>
    <cellStyle name="Ergebnis 2 14" xfId="27897" hidden="1"/>
    <cellStyle name="Ergebnis 2 14" xfId="27915" hidden="1"/>
    <cellStyle name="Ergebnis 2 14" xfId="27960" hidden="1"/>
    <cellStyle name="Ergebnis 2 14" xfId="27995" hidden="1"/>
    <cellStyle name="Ergebnis 2 14" xfId="27798" hidden="1"/>
    <cellStyle name="Ergebnis 2 14" xfId="28044" hidden="1"/>
    <cellStyle name="Ergebnis 2 14" xfId="28062" hidden="1"/>
    <cellStyle name="Ergebnis 2 14" xfId="28107" hidden="1"/>
    <cellStyle name="Ergebnis 2 14" xfId="28142" hidden="1"/>
    <cellStyle name="Ergebnis 2 14" xfId="27673" hidden="1"/>
    <cellStyle name="Ergebnis 2 14" xfId="28185" hidden="1"/>
    <cellStyle name="Ergebnis 2 14" xfId="28203" hidden="1"/>
    <cellStyle name="Ergebnis 2 14" xfId="28248" hidden="1"/>
    <cellStyle name="Ergebnis 2 14" xfId="28283" hidden="1"/>
    <cellStyle name="Ergebnis 2 14" xfId="28336" hidden="1"/>
    <cellStyle name="Ergebnis 2 14" xfId="28402" hidden="1"/>
    <cellStyle name="Ergebnis 2 14" xfId="28420" hidden="1"/>
    <cellStyle name="Ergebnis 2 14" xfId="28465" hidden="1"/>
    <cellStyle name="Ergebnis 2 14" xfId="28500" hidden="1"/>
    <cellStyle name="Ergebnis 2 14" xfId="28568" hidden="1"/>
    <cellStyle name="Ergebnis 2 14" xfId="28694" hidden="1"/>
    <cellStyle name="Ergebnis 2 14" xfId="28712" hidden="1"/>
    <cellStyle name="Ergebnis 2 14" xfId="28757" hidden="1"/>
    <cellStyle name="Ergebnis 2 14" xfId="28792" hidden="1"/>
    <cellStyle name="Ergebnis 2 14" xfId="28618" hidden="1"/>
    <cellStyle name="Ergebnis 2 14" xfId="28836" hidden="1"/>
    <cellStyle name="Ergebnis 2 14" xfId="28854" hidden="1"/>
    <cellStyle name="Ergebnis 2 14" xfId="28899" hidden="1"/>
    <cellStyle name="Ergebnis 2 14" xfId="28934" hidden="1"/>
    <cellStyle name="Ergebnis 2 14" xfId="28988" hidden="1"/>
    <cellStyle name="Ergebnis 2 14" xfId="29054" hidden="1"/>
    <cellStyle name="Ergebnis 2 14" xfId="29072" hidden="1"/>
    <cellStyle name="Ergebnis 2 14" xfId="29117" hidden="1"/>
    <cellStyle name="Ergebnis 2 14" xfId="29152" hidden="1"/>
    <cellStyle name="Ergebnis 2 14" xfId="29255" hidden="1"/>
    <cellStyle name="Ergebnis 2 14" xfId="29417" hidden="1"/>
    <cellStyle name="Ergebnis 2 14" xfId="29435" hidden="1"/>
    <cellStyle name="Ergebnis 2 14" xfId="29480" hidden="1"/>
    <cellStyle name="Ergebnis 2 14" xfId="29515" hidden="1"/>
    <cellStyle name="Ergebnis 2 14" xfId="29318" hidden="1"/>
    <cellStyle name="Ergebnis 2 14" xfId="29564" hidden="1"/>
    <cellStyle name="Ergebnis 2 14" xfId="29582" hidden="1"/>
    <cellStyle name="Ergebnis 2 14" xfId="29627" hidden="1"/>
    <cellStyle name="Ergebnis 2 14" xfId="29662" hidden="1"/>
    <cellStyle name="Ergebnis 2 14" xfId="29193" hidden="1"/>
    <cellStyle name="Ergebnis 2 14" xfId="29705" hidden="1"/>
    <cellStyle name="Ergebnis 2 14" xfId="29723" hidden="1"/>
    <cellStyle name="Ergebnis 2 14" xfId="29768" hidden="1"/>
    <cellStyle name="Ergebnis 2 14" xfId="29803" hidden="1"/>
    <cellStyle name="Ergebnis 2 14" xfId="29856" hidden="1"/>
    <cellStyle name="Ergebnis 2 14" xfId="29922" hidden="1"/>
    <cellStyle name="Ergebnis 2 14" xfId="29940" hidden="1"/>
    <cellStyle name="Ergebnis 2 14" xfId="29985" hidden="1"/>
    <cellStyle name="Ergebnis 2 14" xfId="30020" hidden="1"/>
    <cellStyle name="Ergebnis 2 14" xfId="30088" hidden="1"/>
    <cellStyle name="Ergebnis 2 14" xfId="30214" hidden="1"/>
    <cellStyle name="Ergebnis 2 14" xfId="30232" hidden="1"/>
    <cellStyle name="Ergebnis 2 14" xfId="30277" hidden="1"/>
    <cellStyle name="Ergebnis 2 14" xfId="30312" hidden="1"/>
    <cellStyle name="Ergebnis 2 14" xfId="30138" hidden="1"/>
    <cellStyle name="Ergebnis 2 14" xfId="30356" hidden="1"/>
    <cellStyle name="Ergebnis 2 14" xfId="30374" hidden="1"/>
    <cellStyle name="Ergebnis 2 14" xfId="30419" hidden="1"/>
    <cellStyle name="Ergebnis 2 14" xfId="30454" hidden="1"/>
    <cellStyle name="Ergebnis 2 14" xfId="30507" hidden="1"/>
    <cellStyle name="Ergebnis 2 14" xfId="30573" hidden="1"/>
    <cellStyle name="Ergebnis 2 14" xfId="30591" hidden="1"/>
    <cellStyle name="Ergebnis 2 14" xfId="30636" hidden="1"/>
    <cellStyle name="Ergebnis 2 14" xfId="30671" hidden="1"/>
    <cellStyle name="Ergebnis 2 14" xfId="30758" hidden="1"/>
    <cellStyle name="Ergebnis 2 14" xfId="30964" hidden="1"/>
    <cellStyle name="Ergebnis 2 14" xfId="30982" hidden="1"/>
    <cellStyle name="Ergebnis 2 14" xfId="31027" hidden="1"/>
    <cellStyle name="Ergebnis 2 14" xfId="31062" hidden="1"/>
    <cellStyle name="Ergebnis 2 14" xfId="31147" hidden="1"/>
    <cellStyle name="Ergebnis 2 14" xfId="31273" hidden="1"/>
    <cellStyle name="Ergebnis 2 14" xfId="31291" hidden="1"/>
    <cellStyle name="Ergebnis 2 14" xfId="31336" hidden="1"/>
    <cellStyle name="Ergebnis 2 14" xfId="31371" hidden="1"/>
    <cellStyle name="Ergebnis 2 14" xfId="31197" hidden="1"/>
    <cellStyle name="Ergebnis 2 14" xfId="31417" hidden="1"/>
    <cellStyle name="Ergebnis 2 14" xfId="31435" hidden="1"/>
    <cellStyle name="Ergebnis 2 14" xfId="31480" hidden="1"/>
    <cellStyle name="Ergebnis 2 14" xfId="31515" hidden="1"/>
    <cellStyle name="Ergebnis 2 14" xfId="30844" hidden="1"/>
    <cellStyle name="Ergebnis 2 14" xfId="31574" hidden="1"/>
    <cellStyle name="Ergebnis 2 14" xfId="31592" hidden="1"/>
    <cellStyle name="Ergebnis 2 14" xfId="31637" hidden="1"/>
    <cellStyle name="Ergebnis 2 14" xfId="31672" hidden="1"/>
    <cellStyle name="Ergebnis 2 14" xfId="31781" hidden="1"/>
    <cellStyle name="Ergebnis 2 14" xfId="31944" hidden="1"/>
    <cellStyle name="Ergebnis 2 14" xfId="31962" hidden="1"/>
    <cellStyle name="Ergebnis 2 14" xfId="32007" hidden="1"/>
    <cellStyle name="Ergebnis 2 14" xfId="32042" hidden="1"/>
    <cellStyle name="Ergebnis 2 14" xfId="31844" hidden="1"/>
    <cellStyle name="Ergebnis 2 14" xfId="32093" hidden="1"/>
    <cellStyle name="Ergebnis 2 14" xfId="32111" hidden="1"/>
    <cellStyle name="Ergebnis 2 14" xfId="32156" hidden="1"/>
    <cellStyle name="Ergebnis 2 14" xfId="32191" hidden="1"/>
    <cellStyle name="Ergebnis 2 14" xfId="31719" hidden="1"/>
    <cellStyle name="Ergebnis 2 14" xfId="32236" hidden="1"/>
    <cellStyle name="Ergebnis 2 14" xfId="32254" hidden="1"/>
    <cellStyle name="Ergebnis 2 14" xfId="32299" hidden="1"/>
    <cellStyle name="Ergebnis 2 14" xfId="32334" hidden="1"/>
    <cellStyle name="Ergebnis 2 14" xfId="32389" hidden="1"/>
    <cellStyle name="Ergebnis 2 14" xfId="32455" hidden="1"/>
    <cellStyle name="Ergebnis 2 14" xfId="32473" hidden="1"/>
    <cellStyle name="Ergebnis 2 14" xfId="32518" hidden="1"/>
    <cellStyle name="Ergebnis 2 14" xfId="32553" hidden="1"/>
    <cellStyle name="Ergebnis 2 14" xfId="32621" hidden="1"/>
    <cellStyle name="Ergebnis 2 14" xfId="32747" hidden="1"/>
    <cellStyle name="Ergebnis 2 14" xfId="32765" hidden="1"/>
    <cellStyle name="Ergebnis 2 14" xfId="32810" hidden="1"/>
    <cellStyle name="Ergebnis 2 14" xfId="32845" hidden="1"/>
    <cellStyle name="Ergebnis 2 14" xfId="32671" hidden="1"/>
    <cellStyle name="Ergebnis 2 14" xfId="32889" hidden="1"/>
    <cellStyle name="Ergebnis 2 14" xfId="32907" hidden="1"/>
    <cellStyle name="Ergebnis 2 14" xfId="32952" hidden="1"/>
    <cellStyle name="Ergebnis 2 14" xfId="32987" hidden="1"/>
    <cellStyle name="Ergebnis 2 14" xfId="30893" hidden="1"/>
    <cellStyle name="Ergebnis 2 14" xfId="33029" hidden="1"/>
    <cellStyle name="Ergebnis 2 14" xfId="33047" hidden="1"/>
    <cellStyle name="Ergebnis 2 14" xfId="33092" hidden="1"/>
    <cellStyle name="Ergebnis 2 14" xfId="33127" hidden="1"/>
    <cellStyle name="Ergebnis 2 14" xfId="33233" hidden="1"/>
    <cellStyle name="Ergebnis 2 14" xfId="33395" hidden="1"/>
    <cellStyle name="Ergebnis 2 14" xfId="33413" hidden="1"/>
    <cellStyle name="Ergebnis 2 14" xfId="33458" hidden="1"/>
    <cellStyle name="Ergebnis 2 14" xfId="33493" hidden="1"/>
    <cellStyle name="Ergebnis 2 14" xfId="33296" hidden="1"/>
    <cellStyle name="Ergebnis 2 14" xfId="33544" hidden="1"/>
    <cellStyle name="Ergebnis 2 14" xfId="33562" hidden="1"/>
    <cellStyle name="Ergebnis 2 14" xfId="33607" hidden="1"/>
    <cellStyle name="Ergebnis 2 14" xfId="33642" hidden="1"/>
    <cellStyle name="Ergebnis 2 14" xfId="33171" hidden="1"/>
    <cellStyle name="Ergebnis 2 14" xfId="33687" hidden="1"/>
    <cellStyle name="Ergebnis 2 14" xfId="33705" hidden="1"/>
    <cellStyle name="Ergebnis 2 14" xfId="33750" hidden="1"/>
    <cellStyle name="Ergebnis 2 14" xfId="33785" hidden="1"/>
    <cellStyle name="Ergebnis 2 14" xfId="33839" hidden="1"/>
    <cellStyle name="Ergebnis 2 14" xfId="33905" hidden="1"/>
    <cellStyle name="Ergebnis 2 14" xfId="33923" hidden="1"/>
    <cellStyle name="Ergebnis 2 14" xfId="33968" hidden="1"/>
    <cellStyle name="Ergebnis 2 14" xfId="34003" hidden="1"/>
    <cellStyle name="Ergebnis 2 14" xfId="34071" hidden="1"/>
    <cellStyle name="Ergebnis 2 14" xfId="34197" hidden="1"/>
    <cellStyle name="Ergebnis 2 14" xfId="34215" hidden="1"/>
    <cellStyle name="Ergebnis 2 14" xfId="34260" hidden="1"/>
    <cellStyle name="Ergebnis 2 14" xfId="34295" hidden="1"/>
    <cellStyle name="Ergebnis 2 14" xfId="34121" hidden="1"/>
    <cellStyle name="Ergebnis 2 14" xfId="34339" hidden="1"/>
    <cellStyle name="Ergebnis 2 14" xfId="34357" hidden="1"/>
    <cellStyle name="Ergebnis 2 14" xfId="34402" hidden="1"/>
    <cellStyle name="Ergebnis 2 14" xfId="34437" hidden="1"/>
    <cellStyle name="Ergebnis 2 14" xfId="30887" hidden="1"/>
    <cellStyle name="Ergebnis 2 14" xfId="34479" hidden="1"/>
    <cellStyle name="Ergebnis 2 14" xfId="34497" hidden="1"/>
    <cellStyle name="Ergebnis 2 14" xfId="34542" hidden="1"/>
    <cellStyle name="Ergebnis 2 14" xfId="34577" hidden="1"/>
    <cellStyle name="Ergebnis 2 14" xfId="34680" hidden="1"/>
    <cellStyle name="Ergebnis 2 14" xfId="34842" hidden="1"/>
    <cellStyle name="Ergebnis 2 14" xfId="34860" hidden="1"/>
    <cellStyle name="Ergebnis 2 14" xfId="34905" hidden="1"/>
    <cellStyle name="Ergebnis 2 14" xfId="34940" hidden="1"/>
    <cellStyle name="Ergebnis 2 14" xfId="34743" hidden="1"/>
    <cellStyle name="Ergebnis 2 14" xfId="34989" hidden="1"/>
    <cellStyle name="Ergebnis 2 14" xfId="35007" hidden="1"/>
    <cellStyle name="Ergebnis 2 14" xfId="35052" hidden="1"/>
    <cellStyle name="Ergebnis 2 14" xfId="35087" hidden="1"/>
    <cellStyle name="Ergebnis 2 14" xfId="34618" hidden="1"/>
    <cellStyle name="Ergebnis 2 14" xfId="35130" hidden="1"/>
    <cellStyle name="Ergebnis 2 14" xfId="35148" hidden="1"/>
    <cellStyle name="Ergebnis 2 14" xfId="35193" hidden="1"/>
    <cellStyle name="Ergebnis 2 14" xfId="35228" hidden="1"/>
    <cellStyle name="Ergebnis 2 14" xfId="35281" hidden="1"/>
    <cellStyle name="Ergebnis 2 14" xfId="35347" hidden="1"/>
    <cellStyle name="Ergebnis 2 14" xfId="35365" hidden="1"/>
    <cellStyle name="Ergebnis 2 14" xfId="35410" hidden="1"/>
    <cellStyle name="Ergebnis 2 14" xfId="35445" hidden="1"/>
    <cellStyle name="Ergebnis 2 14" xfId="35513" hidden="1"/>
    <cellStyle name="Ergebnis 2 14" xfId="35639" hidden="1"/>
    <cellStyle name="Ergebnis 2 14" xfId="35657" hidden="1"/>
    <cellStyle name="Ergebnis 2 14" xfId="35702" hidden="1"/>
    <cellStyle name="Ergebnis 2 14" xfId="35737" hidden="1"/>
    <cellStyle name="Ergebnis 2 14" xfId="35563" hidden="1"/>
    <cellStyle name="Ergebnis 2 14" xfId="35781" hidden="1"/>
    <cellStyle name="Ergebnis 2 14" xfId="35799" hidden="1"/>
    <cellStyle name="Ergebnis 2 14" xfId="35844" hidden="1"/>
    <cellStyle name="Ergebnis 2 14" xfId="35879" hidden="1"/>
    <cellStyle name="Ergebnis 2 14" xfId="35934" hidden="1"/>
    <cellStyle name="Ergebnis 2 14" xfId="36074" hidden="1"/>
    <cellStyle name="Ergebnis 2 14" xfId="36092" hidden="1"/>
    <cellStyle name="Ergebnis 2 14" xfId="36137" hidden="1"/>
    <cellStyle name="Ergebnis 2 14" xfId="36172" hidden="1"/>
    <cellStyle name="Ergebnis 2 14" xfId="36276" hidden="1"/>
    <cellStyle name="Ergebnis 2 14" xfId="36438" hidden="1"/>
    <cellStyle name="Ergebnis 2 14" xfId="36456" hidden="1"/>
    <cellStyle name="Ergebnis 2 14" xfId="36501" hidden="1"/>
    <cellStyle name="Ergebnis 2 14" xfId="36536" hidden="1"/>
    <cellStyle name="Ergebnis 2 14" xfId="36339" hidden="1"/>
    <cellStyle name="Ergebnis 2 14" xfId="36585" hidden="1"/>
    <cellStyle name="Ergebnis 2 14" xfId="36603" hidden="1"/>
    <cellStyle name="Ergebnis 2 14" xfId="36648" hidden="1"/>
    <cellStyle name="Ergebnis 2 14" xfId="36683" hidden="1"/>
    <cellStyle name="Ergebnis 2 14" xfId="36214" hidden="1"/>
    <cellStyle name="Ergebnis 2 14" xfId="36726" hidden="1"/>
    <cellStyle name="Ergebnis 2 14" xfId="36744" hidden="1"/>
    <cellStyle name="Ergebnis 2 14" xfId="36789" hidden="1"/>
    <cellStyle name="Ergebnis 2 14" xfId="36824" hidden="1"/>
    <cellStyle name="Ergebnis 2 14" xfId="36877" hidden="1"/>
    <cellStyle name="Ergebnis 2 14" xfId="36943" hidden="1"/>
    <cellStyle name="Ergebnis 2 14" xfId="36961" hidden="1"/>
    <cellStyle name="Ergebnis 2 14" xfId="37006" hidden="1"/>
    <cellStyle name="Ergebnis 2 14" xfId="37041" hidden="1"/>
    <cellStyle name="Ergebnis 2 14" xfId="37109" hidden="1"/>
    <cellStyle name="Ergebnis 2 14" xfId="37235" hidden="1"/>
    <cellStyle name="Ergebnis 2 14" xfId="37253" hidden="1"/>
    <cellStyle name="Ergebnis 2 14" xfId="37298" hidden="1"/>
    <cellStyle name="Ergebnis 2 14" xfId="37333" hidden="1"/>
    <cellStyle name="Ergebnis 2 14" xfId="37159" hidden="1"/>
    <cellStyle name="Ergebnis 2 14" xfId="37377" hidden="1"/>
    <cellStyle name="Ergebnis 2 14" xfId="37395" hidden="1"/>
    <cellStyle name="Ergebnis 2 14" xfId="37440" hidden="1"/>
    <cellStyle name="Ergebnis 2 14" xfId="37475" hidden="1"/>
    <cellStyle name="Ergebnis 2 14" xfId="35986" hidden="1"/>
    <cellStyle name="Ergebnis 2 14" xfId="37517" hidden="1"/>
    <cellStyle name="Ergebnis 2 14" xfId="37535" hidden="1"/>
    <cellStyle name="Ergebnis 2 14" xfId="37580" hidden="1"/>
    <cellStyle name="Ergebnis 2 14" xfId="37615" hidden="1"/>
    <cellStyle name="Ergebnis 2 14" xfId="37718" hidden="1"/>
    <cellStyle name="Ergebnis 2 14" xfId="37880" hidden="1"/>
    <cellStyle name="Ergebnis 2 14" xfId="37898" hidden="1"/>
    <cellStyle name="Ergebnis 2 14" xfId="37943" hidden="1"/>
    <cellStyle name="Ergebnis 2 14" xfId="37978" hidden="1"/>
    <cellStyle name="Ergebnis 2 14" xfId="37781" hidden="1"/>
    <cellStyle name="Ergebnis 2 14" xfId="38027" hidden="1"/>
    <cellStyle name="Ergebnis 2 14" xfId="38045" hidden="1"/>
    <cellStyle name="Ergebnis 2 14" xfId="38090" hidden="1"/>
    <cellStyle name="Ergebnis 2 14" xfId="38125" hidden="1"/>
    <cellStyle name="Ergebnis 2 14" xfId="37656" hidden="1"/>
    <cellStyle name="Ergebnis 2 14" xfId="38168" hidden="1"/>
    <cellStyle name="Ergebnis 2 14" xfId="38186" hidden="1"/>
    <cellStyle name="Ergebnis 2 14" xfId="38231" hidden="1"/>
    <cellStyle name="Ergebnis 2 14" xfId="38266" hidden="1"/>
    <cellStyle name="Ergebnis 2 14" xfId="38319" hidden="1"/>
    <cellStyle name="Ergebnis 2 14" xfId="38385" hidden="1"/>
    <cellStyle name="Ergebnis 2 14" xfId="38403" hidden="1"/>
    <cellStyle name="Ergebnis 2 14" xfId="38448" hidden="1"/>
    <cellStyle name="Ergebnis 2 14" xfId="38483" hidden="1"/>
    <cellStyle name="Ergebnis 2 14" xfId="38551" hidden="1"/>
    <cellStyle name="Ergebnis 2 14" xfId="38677" hidden="1"/>
    <cellStyle name="Ergebnis 2 14" xfId="38695" hidden="1"/>
    <cellStyle name="Ergebnis 2 14" xfId="38740" hidden="1"/>
    <cellStyle name="Ergebnis 2 14" xfId="38775" hidden="1"/>
    <cellStyle name="Ergebnis 2 14" xfId="38601" hidden="1"/>
    <cellStyle name="Ergebnis 2 14" xfId="38819" hidden="1"/>
    <cellStyle name="Ergebnis 2 14" xfId="38837" hidden="1"/>
    <cellStyle name="Ergebnis 2 14" xfId="38882" hidden="1"/>
    <cellStyle name="Ergebnis 2 14" xfId="38917" hidden="1"/>
    <cellStyle name="Ergebnis 2 14" xfId="38980" hidden="1"/>
    <cellStyle name="Ergebnis 2 14" xfId="39057" hidden="1"/>
    <cellStyle name="Ergebnis 2 14" xfId="39075" hidden="1"/>
    <cellStyle name="Ergebnis 2 14" xfId="39120" hidden="1"/>
    <cellStyle name="Ergebnis 2 14" xfId="39155" hidden="1"/>
    <cellStyle name="Ergebnis 2 14" xfId="39258" hidden="1"/>
    <cellStyle name="Ergebnis 2 14" xfId="39420" hidden="1"/>
    <cellStyle name="Ergebnis 2 14" xfId="39438" hidden="1"/>
    <cellStyle name="Ergebnis 2 14" xfId="39483" hidden="1"/>
    <cellStyle name="Ergebnis 2 14" xfId="39518" hidden="1"/>
    <cellStyle name="Ergebnis 2 14" xfId="39321" hidden="1"/>
    <cellStyle name="Ergebnis 2 14" xfId="39567" hidden="1"/>
    <cellStyle name="Ergebnis 2 14" xfId="39585" hidden="1"/>
    <cellStyle name="Ergebnis 2 14" xfId="39630" hidden="1"/>
    <cellStyle name="Ergebnis 2 14" xfId="39665" hidden="1"/>
    <cellStyle name="Ergebnis 2 14" xfId="39196" hidden="1"/>
    <cellStyle name="Ergebnis 2 14" xfId="39708" hidden="1"/>
    <cellStyle name="Ergebnis 2 14" xfId="39726" hidden="1"/>
    <cellStyle name="Ergebnis 2 14" xfId="39771" hidden="1"/>
    <cellStyle name="Ergebnis 2 14" xfId="39806" hidden="1"/>
    <cellStyle name="Ergebnis 2 14" xfId="39859" hidden="1"/>
    <cellStyle name="Ergebnis 2 14" xfId="39925" hidden="1"/>
    <cellStyle name="Ergebnis 2 14" xfId="39943" hidden="1"/>
    <cellStyle name="Ergebnis 2 14" xfId="39988" hidden="1"/>
    <cellStyle name="Ergebnis 2 14" xfId="40023" hidden="1"/>
    <cellStyle name="Ergebnis 2 14" xfId="40091" hidden="1"/>
    <cellStyle name="Ergebnis 2 14" xfId="40217" hidden="1"/>
    <cellStyle name="Ergebnis 2 14" xfId="40235" hidden="1"/>
    <cellStyle name="Ergebnis 2 14" xfId="40280" hidden="1"/>
    <cellStyle name="Ergebnis 2 14" xfId="40315" hidden="1"/>
    <cellStyle name="Ergebnis 2 14" xfId="40141" hidden="1"/>
    <cellStyle name="Ergebnis 2 14" xfId="40359" hidden="1"/>
    <cellStyle name="Ergebnis 2 14" xfId="40377" hidden="1"/>
    <cellStyle name="Ergebnis 2 14" xfId="40422" hidden="1"/>
    <cellStyle name="Ergebnis 2 14" xfId="40457" hidden="1"/>
    <cellStyle name="Ergebnis 2 14" xfId="40510" hidden="1"/>
    <cellStyle name="Ergebnis 2 14" xfId="40576" hidden="1"/>
    <cellStyle name="Ergebnis 2 14" xfId="40594" hidden="1"/>
    <cellStyle name="Ergebnis 2 14" xfId="40639" hidden="1"/>
    <cellStyle name="Ergebnis 2 14" xfId="40674" hidden="1"/>
    <cellStyle name="Ergebnis 2 14" xfId="40761" hidden="1"/>
    <cellStyle name="Ergebnis 2 14" xfId="40967" hidden="1"/>
    <cellStyle name="Ergebnis 2 14" xfId="40985" hidden="1"/>
    <cellStyle name="Ergebnis 2 14" xfId="41030" hidden="1"/>
    <cellStyle name="Ergebnis 2 14" xfId="41065" hidden="1"/>
    <cellStyle name="Ergebnis 2 14" xfId="41150" hidden="1"/>
    <cellStyle name="Ergebnis 2 14" xfId="41276" hidden="1"/>
    <cellStyle name="Ergebnis 2 14" xfId="41294" hidden="1"/>
    <cellStyle name="Ergebnis 2 14" xfId="41339" hidden="1"/>
    <cellStyle name="Ergebnis 2 14" xfId="41374" hidden="1"/>
    <cellStyle name="Ergebnis 2 14" xfId="41200" hidden="1"/>
    <cellStyle name="Ergebnis 2 14" xfId="41420" hidden="1"/>
    <cellStyle name="Ergebnis 2 14" xfId="41438" hidden="1"/>
    <cellStyle name="Ergebnis 2 14" xfId="41483" hidden="1"/>
    <cellStyle name="Ergebnis 2 14" xfId="41518" hidden="1"/>
    <cellStyle name="Ergebnis 2 14" xfId="40847" hidden="1"/>
    <cellStyle name="Ergebnis 2 14" xfId="41577" hidden="1"/>
    <cellStyle name="Ergebnis 2 14" xfId="41595" hidden="1"/>
    <cellStyle name="Ergebnis 2 14" xfId="41640" hidden="1"/>
    <cellStyle name="Ergebnis 2 14" xfId="41675" hidden="1"/>
    <cellStyle name="Ergebnis 2 14" xfId="41784" hidden="1"/>
    <cellStyle name="Ergebnis 2 14" xfId="41947" hidden="1"/>
    <cellStyle name="Ergebnis 2 14" xfId="41965" hidden="1"/>
    <cellStyle name="Ergebnis 2 14" xfId="42010" hidden="1"/>
    <cellStyle name="Ergebnis 2 14" xfId="42045" hidden="1"/>
    <cellStyle name="Ergebnis 2 14" xfId="41847" hidden="1"/>
    <cellStyle name="Ergebnis 2 14" xfId="42096" hidden="1"/>
    <cellStyle name="Ergebnis 2 14" xfId="42114" hidden="1"/>
    <cellStyle name="Ergebnis 2 14" xfId="42159" hidden="1"/>
    <cellStyle name="Ergebnis 2 14" xfId="42194" hidden="1"/>
    <cellStyle name="Ergebnis 2 14" xfId="41722" hidden="1"/>
    <cellStyle name="Ergebnis 2 14" xfId="42239" hidden="1"/>
    <cellStyle name="Ergebnis 2 14" xfId="42257" hidden="1"/>
    <cellStyle name="Ergebnis 2 14" xfId="42302" hidden="1"/>
    <cellStyle name="Ergebnis 2 14" xfId="42337" hidden="1"/>
    <cellStyle name="Ergebnis 2 14" xfId="42392" hidden="1"/>
    <cellStyle name="Ergebnis 2 14" xfId="42458" hidden="1"/>
    <cellStyle name="Ergebnis 2 14" xfId="42476" hidden="1"/>
    <cellStyle name="Ergebnis 2 14" xfId="42521" hidden="1"/>
    <cellStyle name="Ergebnis 2 14" xfId="42556" hidden="1"/>
    <cellStyle name="Ergebnis 2 14" xfId="42624" hidden="1"/>
    <cellStyle name="Ergebnis 2 14" xfId="42750" hidden="1"/>
    <cellStyle name="Ergebnis 2 14" xfId="42768" hidden="1"/>
    <cellStyle name="Ergebnis 2 14" xfId="42813" hidden="1"/>
    <cellStyle name="Ergebnis 2 14" xfId="42848" hidden="1"/>
    <cellStyle name="Ergebnis 2 14" xfId="42674" hidden="1"/>
    <cellStyle name="Ergebnis 2 14" xfId="42892" hidden="1"/>
    <cellStyle name="Ergebnis 2 14" xfId="42910" hidden="1"/>
    <cellStyle name="Ergebnis 2 14" xfId="42955" hidden="1"/>
    <cellStyle name="Ergebnis 2 14" xfId="42990" hidden="1"/>
    <cellStyle name="Ergebnis 2 14" xfId="40896" hidden="1"/>
    <cellStyle name="Ergebnis 2 14" xfId="43032" hidden="1"/>
    <cellStyle name="Ergebnis 2 14" xfId="43050" hidden="1"/>
    <cellStyle name="Ergebnis 2 14" xfId="43095" hidden="1"/>
    <cellStyle name="Ergebnis 2 14" xfId="43130" hidden="1"/>
    <cellStyle name="Ergebnis 2 14" xfId="43236" hidden="1"/>
    <cellStyle name="Ergebnis 2 14" xfId="43398" hidden="1"/>
    <cellStyle name="Ergebnis 2 14" xfId="43416" hidden="1"/>
    <cellStyle name="Ergebnis 2 14" xfId="43461" hidden="1"/>
    <cellStyle name="Ergebnis 2 14" xfId="43496" hidden="1"/>
    <cellStyle name="Ergebnis 2 14" xfId="43299" hidden="1"/>
    <cellStyle name="Ergebnis 2 14" xfId="43547" hidden="1"/>
    <cellStyle name="Ergebnis 2 14" xfId="43565" hidden="1"/>
    <cellStyle name="Ergebnis 2 14" xfId="43610" hidden="1"/>
    <cellStyle name="Ergebnis 2 14" xfId="43645" hidden="1"/>
    <cellStyle name="Ergebnis 2 14" xfId="43174" hidden="1"/>
    <cellStyle name="Ergebnis 2 14" xfId="43690" hidden="1"/>
    <cellStyle name="Ergebnis 2 14" xfId="43708" hidden="1"/>
    <cellStyle name="Ergebnis 2 14" xfId="43753" hidden="1"/>
    <cellStyle name="Ergebnis 2 14" xfId="43788" hidden="1"/>
    <cellStyle name="Ergebnis 2 14" xfId="43842" hidden="1"/>
    <cellStyle name="Ergebnis 2 14" xfId="43908" hidden="1"/>
    <cellStyle name="Ergebnis 2 14" xfId="43926" hidden="1"/>
    <cellStyle name="Ergebnis 2 14" xfId="43971" hidden="1"/>
    <cellStyle name="Ergebnis 2 14" xfId="44006" hidden="1"/>
    <cellStyle name="Ergebnis 2 14" xfId="44074" hidden="1"/>
    <cellStyle name="Ergebnis 2 14" xfId="44200" hidden="1"/>
    <cellStyle name="Ergebnis 2 14" xfId="44218" hidden="1"/>
    <cellStyle name="Ergebnis 2 14" xfId="44263" hidden="1"/>
    <cellStyle name="Ergebnis 2 14" xfId="44298" hidden="1"/>
    <cellStyle name="Ergebnis 2 14" xfId="44124" hidden="1"/>
    <cellStyle name="Ergebnis 2 14" xfId="44342" hidden="1"/>
    <cellStyle name="Ergebnis 2 14" xfId="44360" hidden="1"/>
    <cellStyle name="Ergebnis 2 14" xfId="44405" hidden="1"/>
    <cellStyle name="Ergebnis 2 14" xfId="44440" hidden="1"/>
    <cellStyle name="Ergebnis 2 14" xfId="40890" hidden="1"/>
    <cellStyle name="Ergebnis 2 14" xfId="44482" hidden="1"/>
    <cellStyle name="Ergebnis 2 14" xfId="44500" hidden="1"/>
    <cellStyle name="Ergebnis 2 14" xfId="44545" hidden="1"/>
    <cellStyle name="Ergebnis 2 14" xfId="44580" hidden="1"/>
    <cellStyle name="Ergebnis 2 14" xfId="44683" hidden="1"/>
    <cellStyle name="Ergebnis 2 14" xfId="44845" hidden="1"/>
    <cellStyle name="Ergebnis 2 14" xfId="44863" hidden="1"/>
    <cellStyle name="Ergebnis 2 14" xfId="44908" hidden="1"/>
    <cellStyle name="Ergebnis 2 14" xfId="44943" hidden="1"/>
    <cellStyle name="Ergebnis 2 14" xfId="44746" hidden="1"/>
    <cellStyle name="Ergebnis 2 14" xfId="44992" hidden="1"/>
    <cellStyle name="Ergebnis 2 14" xfId="45010" hidden="1"/>
    <cellStyle name="Ergebnis 2 14" xfId="45055" hidden="1"/>
    <cellStyle name="Ergebnis 2 14" xfId="45090" hidden="1"/>
    <cellStyle name="Ergebnis 2 14" xfId="44621" hidden="1"/>
    <cellStyle name="Ergebnis 2 14" xfId="45133" hidden="1"/>
    <cellStyle name="Ergebnis 2 14" xfId="45151" hidden="1"/>
    <cellStyle name="Ergebnis 2 14" xfId="45196" hidden="1"/>
    <cellStyle name="Ergebnis 2 14" xfId="45231" hidden="1"/>
    <cellStyle name="Ergebnis 2 14" xfId="45284" hidden="1"/>
    <cellStyle name="Ergebnis 2 14" xfId="45350" hidden="1"/>
    <cellStyle name="Ergebnis 2 14" xfId="45368" hidden="1"/>
    <cellStyle name="Ergebnis 2 14" xfId="45413" hidden="1"/>
    <cellStyle name="Ergebnis 2 14" xfId="45448" hidden="1"/>
    <cellStyle name="Ergebnis 2 14" xfId="45516" hidden="1"/>
    <cellStyle name="Ergebnis 2 14" xfId="45642" hidden="1"/>
    <cellStyle name="Ergebnis 2 14" xfId="45660" hidden="1"/>
    <cellStyle name="Ergebnis 2 14" xfId="45705" hidden="1"/>
    <cellStyle name="Ergebnis 2 14" xfId="45740" hidden="1"/>
    <cellStyle name="Ergebnis 2 14" xfId="45566" hidden="1"/>
    <cellStyle name="Ergebnis 2 14" xfId="45784" hidden="1"/>
    <cellStyle name="Ergebnis 2 14" xfId="45802" hidden="1"/>
    <cellStyle name="Ergebnis 2 14" xfId="45847" hidden="1"/>
    <cellStyle name="Ergebnis 2 14" xfId="45882" hidden="1"/>
    <cellStyle name="Ergebnis 2 14" xfId="45937" hidden="1"/>
    <cellStyle name="Ergebnis 2 14" xfId="46077" hidden="1"/>
    <cellStyle name="Ergebnis 2 14" xfId="46095" hidden="1"/>
    <cellStyle name="Ergebnis 2 14" xfId="46140" hidden="1"/>
    <cellStyle name="Ergebnis 2 14" xfId="46175" hidden="1"/>
    <cellStyle name="Ergebnis 2 14" xfId="46279" hidden="1"/>
    <cellStyle name="Ergebnis 2 14" xfId="46441" hidden="1"/>
    <cellStyle name="Ergebnis 2 14" xfId="46459" hidden="1"/>
    <cellStyle name="Ergebnis 2 14" xfId="46504" hidden="1"/>
    <cellStyle name="Ergebnis 2 14" xfId="46539" hidden="1"/>
    <cellStyle name="Ergebnis 2 14" xfId="46342" hidden="1"/>
    <cellStyle name="Ergebnis 2 14" xfId="46588" hidden="1"/>
    <cellStyle name="Ergebnis 2 14" xfId="46606" hidden="1"/>
    <cellStyle name="Ergebnis 2 14" xfId="46651" hidden="1"/>
    <cellStyle name="Ergebnis 2 14" xfId="46686" hidden="1"/>
    <cellStyle name="Ergebnis 2 14" xfId="46217" hidden="1"/>
    <cellStyle name="Ergebnis 2 14" xfId="46729" hidden="1"/>
    <cellStyle name="Ergebnis 2 14" xfId="46747" hidden="1"/>
    <cellStyle name="Ergebnis 2 14" xfId="46792" hidden="1"/>
    <cellStyle name="Ergebnis 2 14" xfId="46827" hidden="1"/>
    <cellStyle name="Ergebnis 2 14" xfId="46880" hidden="1"/>
    <cellStyle name="Ergebnis 2 14" xfId="46946" hidden="1"/>
    <cellStyle name="Ergebnis 2 14" xfId="46964" hidden="1"/>
    <cellStyle name="Ergebnis 2 14" xfId="47009" hidden="1"/>
    <cellStyle name="Ergebnis 2 14" xfId="47044" hidden="1"/>
    <cellStyle name="Ergebnis 2 14" xfId="47112" hidden="1"/>
    <cellStyle name="Ergebnis 2 14" xfId="47238" hidden="1"/>
    <cellStyle name="Ergebnis 2 14" xfId="47256" hidden="1"/>
    <cellStyle name="Ergebnis 2 14" xfId="47301" hidden="1"/>
    <cellStyle name="Ergebnis 2 14" xfId="47336" hidden="1"/>
    <cellStyle name="Ergebnis 2 14" xfId="47162" hidden="1"/>
    <cellStyle name="Ergebnis 2 14" xfId="47380" hidden="1"/>
    <cellStyle name="Ergebnis 2 14" xfId="47398" hidden="1"/>
    <cellStyle name="Ergebnis 2 14" xfId="47443" hidden="1"/>
    <cellStyle name="Ergebnis 2 14" xfId="47478" hidden="1"/>
    <cellStyle name="Ergebnis 2 14" xfId="45989" hidden="1"/>
    <cellStyle name="Ergebnis 2 14" xfId="47520" hidden="1"/>
    <cellStyle name="Ergebnis 2 14" xfId="47538" hidden="1"/>
    <cellStyle name="Ergebnis 2 14" xfId="47583" hidden="1"/>
    <cellStyle name="Ergebnis 2 14" xfId="47618" hidden="1"/>
    <cellStyle name="Ergebnis 2 14" xfId="47721" hidden="1"/>
    <cellStyle name="Ergebnis 2 14" xfId="47883" hidden="1"/>
    <cellStyle name="Ergebnis 2 14" xfId="47901" hidden="1"/>
    <cellStyle name="Ergebnis 2 14" xfId="47946" hidden="1"/>
    <cellStyle name="Ergebnis 2 14" xfId="47981" hidden="1"/>
    <cellStyle name="Ergebnis 2 14" xfId="47784" hidden="1"/>
    <cellStyle name="Ergebnis 2 14" xfId="48030" hidden="1"/>
    <cellStyle name="Ergebnis 2 14" xfId="48048" hidden="1"/>
    <cellStyle name="Ergebnis 2 14" xfId="48093" hidden="1"/>
    <cellStyle name="Ergebnis 2 14" xfId="48128" hidden="1"/>
    <cellStyle name="Ergebnis 2 14" xfId="47659" hidden="1"/>
    <cellStyle name="Ergebnis 2 14" xfId="48171" hidden="1"/>
    <cellStyle name="Ergebnis 2 14" xfId="48189" hidden="1"/>
    <cellStyle name="Ergebnis 2 14" xfId="48234" hidden="1"/>
    <cellStyle name="Ergebnis 2 14" xfId="48269" hidden="1"/>
    <cellStyle name="Ergebnis 2 14" xfId="48322" hidden="1"/>
    <cellStyle name="Ergebnis 2 14" xfId="48388" hidden="1"/>
    <cellStyle name="Ergebnis 2 14" xfId="48406" hidden="1"/>
    <cellStyle name="Ergebnis 2 14" xfId="48451" hidden="1"/>
    <cellStyle name="Ergebnis 2 14" xfId="48486" hidden="1"/>
    <cellStyle name="Ergebnis 2 14" xfId="48554" hidden="1"/>
    <cellStyle name="Ergebnis 2 14" xfId="48680" hidden="1"/>
    <cellStyle name="Ergebnis 2 14" xfId="48698" hidden="1"/>
    <cellStyle name="Ergebnis 2 14" xfId="48743" hidden="1"/>
    <cellStyle name="Ergebnis 2 14" xfId="48778" hidden="1"/>
    <cellStyle name="Ergebnis 2 14" xfId="48604" hidden="1"/>
    <cellStyle name="Ergebnis 2 14" xfId="48822" hidden="1"/>
    <cellStyle name="Ergebnis 2 14" xfId="48840" hidden="1"/>
    <cellStyle name="Ergebnis 2 14" xfId="48885" hidden="1"/>
    <cellStyle name="Ergebnis 2 14" xfId="48920" hidden="1"/>
    <cellStyle name="Ergebnis 2 14" xfId="48973" hidden="1"/>
    <cellStyle name="Ergebnis 2 14" xfId="49039" hidden="1"/>
    <cellStyle name="Ergebnis 2 14" xfId="49057" hidden="1"/>
    <cellStyle name="Ergebnis 2 14" xfId="49102" hidden="1"/>
    <cellStyle name="Ergebnis 2 14" xfId="49137" hidden="1"/>
    <cellStyle name="Ergebnis 2 14" xfId="49240" hidden="1"/>
    <cellStyle name="Ergebnis 2 14" xfId="49402" hidden="1"/>
    <cellStyle name="Ergebnis 2 14" xfId="49420" hidden="1"/>
    <cellStyle name="Ergebnis 2 14" xfId="49465" hidden="1"/>
    <cellStyle name="Ergebnis 2 14" xfId="49500" hidden="1"/>
    <cellStyle name="Ergebnis 2 14" xfId="49303" hidden="1"/>
    <cellStyle name="Ergebnis 2 14" xfId="49549" hidden="1"/>
    <cellStyle name="Ergebnis 2 14" xfId="49567" hidden="1"/>
    <cellStyle name="Ergebnis 2 14" xfId="49612" hidden="1"/>
    <cellStyle name="Ergebnis 2 14" xfId="49647" hidden="1"/>
    <cellStyle name="Ergebnis 2 14" xfId="49178" hidden="1"/>
    <cellStyle name="Ergebnis 2 14" xfId="49690" hidden="1"/>
    <cellStyle name="Ergebnis 2 14" xfId="49708" hidden="1"/>
    <cellStyle name="Ergebnis 2 14" xfId="49753" hidden="1"/>
    <cellStyle name="Ergebnis 2 14" xfId="49788" hidden="1"/>
    <cellStyle name="Ergebnis 2 14" xfId="49841" hidden="1"/>
    <cellStyle name="Ergebnis 2 14" xfId="49907" hidden="1"/>
    <cellStyle name="Ergebnis 2 14" xfId="49925" hidden="1"/>
    <cellStyle name="Ergebnis 2 14" xfId="49970" hidden="1"/>
    <cellStyle name="Ergebnis 2 14" xfId="50005" hidden="1"/>
    <cellStyle name="Ergebnis 2 14" xfId="50073" hidden="1"/>
    <cellStyle name="Ergebnis 2 14" xfId="50199" hidden="1"/>
    <cellStyle name="Ergebnis 2 14" xfId="50217" hidden="1"/>
    <cellStyle name="Ergebnis 2 14" xfId="50262" hidden="1"/>
    <cellStyle name="Ergebnis 2 14" xfId="50297" hidden="1"/>
    <cellStyle name="Ergebnis 2 14" xfId="50123" hidden="1"/>
    <cellStyle name="Ergebnis 2 14" xfId="50341" hidden="1"/>
    <cellStyle name="Ergebnis 2 14" xfId="50359" hidden="1"/>
    <cellStyle name="Ergebnis 2 14" xfId="50404" hidden="1"/>
    <cellStyle name="Ergebnis 2 14" xfId="50439" hidden="1"/>
    <cellStyle name="Ergebnis 2 14" xfId="50492" hidden="1"/>
    <cellStyle name="Ergebnis 2 14" xfId="50558" hidden="1"/>
    <cellStyle name="Ergebnis 2 14" xfId="50576" hidden="1"/>
    <cellStyle name="Ergebnis 2 14" xfId="50621" hidden="1"/>
    <cellStyle name="Ergebnis 2 14" xfId="50656" hidden="1"/>
    <cellStyle name="Ergebnis 2 14" xfId="50743" hidden="1"/>
    <cellStyle name="Ergebnis 2 14" xfId="50949" hidden="1"/>
    <cellStyle name="Ergebnis 2 14" xfId="50967" hidden="1"/>
    <cellStyle name="Ergebnis 2 14" xfId="51012" hidden="1"/>
    <cellStyle name="Ergebnis 2 14" xfId="51047" hidden="1"/>
    <cellStyle name="Ergebnis 2 14" xfId="51132" hidden="1"/>
    <cellStyle name="Ergebnis 2 14" xfId="51258" hidden="1"/>
    <cellStyle name="Ergebnis 2 14" xfId="51276" hidden="1"/>
    <cellStyle name="Ergebnis 2 14" xfId="51321" hidden="1"/>
    <cellStyle name="Ergebnis 2 14" xfId="51356" hidden="1"/>
    <cellStyle name="Ergebnis 2 14" xfId="51182" hidden="1"/>
    <cellStyle name="Ergebnis 2 14" xfId="51402" hidden="1"/>
    <cellStyle name="Ergebnis 2 14" xfId="51420" hidden="1"/>
    <cellStyle name="Ergebnis 2 14" xfId="51465" hidden="1"/>
    <cellStyle name="Ergebnis 2 14" xfId="51500" hidden="1"/>
    <cellStyle name="Ergebnis 2 14" xfId="50829" hidden="1"/>
    <cellStyle name="Ergebnis 2 14" xfId="51559" hidden="1"/>
    <cellStyle name="Ergebnis 2 14" xfId="51577" hidden="1"/>
    <cellStyle name="Ergebnis 2 14" xfId="51622" hidden="1"/>
    <cellStyle name="Ergebnis 2 14" xfId="51657" hidden="1"/>
    <cellStyle name="Ergebnis 2 14" xfId="51766" hidden="1"/>
    <cellStyle name="Ergebnis 2 14" xfId="51929" hidden="1"/>
    <cellStyle name="Ergebnis 2 14" xfId="51947" hidden="1"/>
    <cellStyle name="Ergebnis 2 14" xfId="51992" hidden="1"/>
    <cellStyle name="Ergebnis 2 14" xfId="52027" hidden="1"/>
    <cellStyle name="Ergebnis 2 14" xfId="51829" hidden="1"/>
    <cellStyle name="Ergebnis 2 14" xfId="52078" hidden="1"/>
    <cellStyle name="Ergebnis 2 14" xfId="52096" hidden="1"/>
    <cellStyle name="Ergebnis 2 14" xfId="52141" hidden="1"/>
    <cellStyle name="Ergebnis 2 14" xfId="52176" hidden="1"/>
    <cellStyle name="Ergebnis 2 14" xfId="51704" hidden="1"/>
    <cellStyle name="Ergebnis 2 14" xfId="52221" hidden="1"/>
    <cellStyle name="Ergebnis 2 14" xfId="52239" hidden="1"/>
    <cellStyle name="Ergebnis 2 14" xfId="52284" hidden="1"/>
    <cellStyle name="Ergebnis 2 14" xfId="52319" hidden="1"/>
    <cellStyle name="Ergebnis 2 14" xfId="52374" hidden="1"/>
    <cellStyle name="Ergebnis 2 14" xfId="52440" hidden="1"/>
    <cellStyle name="Ergebnis 2 14" xfId="52458" hidden="1"/>
    <cellStyle name="Ergebnis 2 14" xfId="52503" hidden="1"/>
    <cellStyle name="Ergebnis 2 14" xfId="52538" hidden="1"/>
    <cellStyle name="Ergebnis 2 14" xfId="52606" hidden="1"/>
    <cellStyle name="Ergebnis 2 14" xfId="52732" hidden="1"/>
    <cellStyle name="Ergebnis 2 14" xfId="52750" hidden="1"/>
    <cellStyle name="Ergebnis 2 14" xfId="52795" hidden="1"/>
    <cellStyle name="Ergebnis 2 14" xfId="52830" hidden="1"/>
    <cellStyle name="Ergebnis 2 14" xfId="52656" hidden="1"/>
    <cellStyle name="Ergebnis 2 14" xfId="52874" hidden="1"/>
    <cellStyle name="Ergebnis 2 14" xfId="52892" hidden="1"/>
    <cellStyle name="Ergebnis 2 14" xfId="52937" hidden="1"/>
    <cellStyle name="Ergebnis 2 14" xfId="52972" hidden="1"/>
    <cellStyle name="Ergebnis 2 14" xfId="50878" hidden="1"/>
    <cellStyle name="Ergebnis 2 14" xfId="53014" hidden="1"/>
    <cellStyle name="Ergebnis 2 14" xfId="53032" hidden="1"/>
    <cellStyle name="Ergebnis 2 14" xfId="53077" hidden="1"/>
    <cellStyle name="Ergebnis 2 14" xfId="53112" hidden="1"/>
    <cellStyle name="Ergebnis 2 14" xfId="53218" hidden="1"/>
    <cellStyle name="Ergebnis 2 14" xfId="53380" hidden="1"/>
    <cellStyle name="Ergebnis 2 14" xfId="53398" hidden="1"/>
    <cellStyle name="Ergebnis 2 14" xfId="53443" hidden="1"/>
    <cellStyle name="Ergebnis 2 14" xfId="53478" hidden="1"/>
    <cellStyle name="Ergebnis 2 14" xfId="53281" hidden="1"/>
    <cellStyle name="Ergebnis 2 14" xfId="53529" hidden="1"/>
    <cellStyle name="Ergebnis 2 14" xfId="53547" hidden="1"/>
    <cellStyle name="Ergebnis 2 14" xfId="53592" hidden="1"/>
    <cellStyle name="Ergebnis 2 14" xfId="53627" hidden="1"/>
    <cellStyle name="Ergebnis 2 14" xfId="53156" hidden="1"/>
    <cellStyle name="Ergebnis 2 14" xfId="53672" hidden="1"/>
    <cellStyle name="Ergebnis 2 14" xfId="53690" hidden="1"/>
    <cellStyle name="Ergebnis 2 14" xfId="53735" hidden="1"/>
    <cellStyle name="Ergebnis 2 14" xfId="53770" hidden="1"/>
    <cellStyle name="Ergebnis 2 14" xfId="53824" hidden="1"/>
    <cellStyle name="Ergebnis 2 14" xfId="53890" hidden="1"/>
    <cellStyle name="Ergebnis 2 14" xfId="53908" hidden="1"/>
    <cellStyle name="Ergebnis 2 14" xfId="53953" hidden="1"/>
    <cellStyle name="Ergebnis 2 14" xfId="53988" hidden="1"/>
    <cellStyle name="Ergebnis 2 14" xfId="54056" hidden="1"/>
    <cellStyle name="Ergebnis 2 14" xfId="54182" hidden="1"/>
    <cellStyle name="Ergebnis 2 14" xfId="54200" hidden="1"/>
    <cellStyle name="Ergebnis 2 14" xfId="54245" hidden="1"/>
    <cellStyle name="Ergebnis 2 14" xfId="54280" hidden="1"/>
    <cellStyle name="Ergebnis 2 14" xfId="54106" hidden="1"/>
    <cellStyle name="Ergebnis 2 14" xfId="54324" hidden="1"/>
    <cellStyle name="Ergebnis 2 14" xfId="54342" hidden="1"/>
    <cellStyle name="Ergebnis 2 14" xfId="54387" hidden="1"/>
    <cellStyle name="Ergebnis 2 14" xfId="54422" hidden="1"/>
    <cellStyle name="Ergebnis 2 14" xfId="50872" hidden="1"/>
    <cellStyle name="Ergebnis 2 14" xfId="54464" hidden="1"/>
    <cellStyle name="Ergebnis 2 14" xfId="54482" hidden="1"/>
    <cellStyle name="Ergebnis 2 14" xfId="54527" hidden="1"/>
    <cellStyle name="Ergebnis 2 14" xfId="54562" hidden="1"/>
    <cellStyle name="Ergebnis 2 14" xfId="54665" hidden="1"/>
    <cellStyle name="Ergebnis 2 14" xfId="54827" hidden="1"/>
    <cellStyle name="Ergebnis 2 14" xfId="54845" hidden="1"/>
    <cellStyle name="Ergebnis 2 14" xfId="54890" hidden="1"/>
    <cellStyle name="Ergebnis 2 14" xfId="54925" hidden="1"/>
    <cellStyle name="Ergebnis 2 14" xfId="54728" hidden="1"/>
    <cellStyle name="Ergebnis 2 14" xfId="54974" hidden="1"/>
    <cellStyle name="Ergebnis 2 14" xfId="54992" hidden="1"/>
    <cellStyle name="Ergebnis 2 14" xfId="55037" hidden="1"/>
    <cellStyle name="Ergebnis 2 14" xfId="55072" hidden="1"/>
    <cellStyle name="Ergebnis 2 14" xfId="54603" hidden="1"/>
    <cellStyle name="Ergebnis 2 14" xfId="55115" hidden="1"/>
    <cellStyle name="Ergebnis 2 14" xfId="55133" hidden="1"/>
    <cellStyle name="Ergebnis 2 14" xfId="55178" hidden="1"/>
    <cellStyle name="Ergebnis 2 14" xfId="55213" hidden="1"/>
    <cellStyle name="Ergebnis 2 14" xfId="55266" hidden="1"/>
    <cellStyle name="Ergebnis 2 14" xfId="55332" hidden="1"/>
    <cellStyle name="Ergebnis 2 14" xfId="55350" hidden="1"/>
    <cellStyle name="Ergebnis 2 14" xfId="55395" hidden="1"/>
    <cellStyle name="Ergebnis 2 14" xfId="55430" hidden="1"/>
    <cellStyle name="Ergebnis 2 14" xfId="55498" hidden="1"/>
    <cellStyle name="Ergebnis 2 14" xfId="55624" hidden="1"/>
    <cellStyle name="Ergebnis 2 14" xfId="55642" hidden="1"/>
    <cellStyle name="Ergebnis 2 14" xfId="55687" hidden="1"/>
    <cellStyle name="Ergebnis 2 14" xfId="55722" hidden="1"/>
    <cellStyle name="Ergebnis 2 14" xfId="55548" hidden="1"/>
    <cellStyle name="Ergebnis 2 14" xfId="55766" hidden="1"/>
    <cellStyle name="Ergebnis 2 14" xfId="55784" hidden="1"/>
    <cellStyle name="Ergebnis 2 14" xfId="55829" hidden="1"/>
    <cellStyle name="Ergebnis 2 14" xfId="55864" hidden="1"/>
    <cellStyle name="Ergebnis 2 14" xfId="55919" hidden="1"/>
    <cellStyle name="Ergebnis 2 14" xfId="56059" hidden="1"/>
    <cellStyle name="Ergebnis 2 14" xfId="56077" hidden="1"/>
    <cellStyle name="Ergebnis 2 14" xfId="56122" hidden="1"/>
    <cellStyle name="Ergebnis 2 14" xfId="56157" hidden="1"/>
    <cellStyle name="Ergebnis 2 14" xfId="56261" hidden="1"/>
    <cellStyle name="Ergebnis 2 14" xfId="56423" hidden="1"/>
    <cellStyle name="Ergebnis 2 14" xfId="56441" hidden="1"/>
    <cellStyle name="Ergebnis 2 14" xfId="56486" hidden="1"/>
    <cellStyle name="Ergebnis 2 14" xfId="56521" hidden="1"/>
    <cellStyle name="Ergebnis 2 14" xfId="56324" hidden="1"/>
    <cellStyle name="Ergebnis 2 14" xfId="56570" hidden="1"/>
    <cellStyle name="Ergebnis 2 14" xfId="56588" hidden="1"/>
    <cellStyle name="Ergebnis 2 14" xfId="56633" hidden="1"/>
    <cellStyle name="Ergebnis 2 14" xfId="56668" hidden="1"/>
    <cellStyle name="Ergebnis 2 14" xfId="56199" hidden="1"/>
    <cellStyle name="Ergebnis 2 14" xfId="56711" hidden="1"/>
    <cellStyle name="Ergebnis 2 14" xfId="56729" hidden="1"/>
    <cellStyle name="Ergebnis 2 14" xfId="56774" hidden="1"/>
    <cellStyle name="Ergebnis 2 14" xfId="56809" hidden="1"/>
    <cellStyle name="Ergebnis 2 14" xfId="56862" hidden="1"/>
    <cellStyle name="Ergebnis 2 14" xfId="56928" hidden="1"/>
    <cellStyle name="Ergebnis 2 14" xfId="56946" hidden="1"/>
    <cellStyle name="Ergebnis 2 14" xfId="56991" hidden="1"/>
    <cellStyle name="Ergebnis 2 14" xfId="57026" hidden="1"/>
    <cellStyle name="Ergebnis 2 14" xfId="57094" hidden="1"/>
    <cellStyle name="Ergebnis 2 14" xfId="57220" hidden="1"/>
    <cellStyle name="Ergebnis 2 14" xfId="57238" hidden="1"/>
    <cellStyle name="Ergebnis 2 14" xfId="57283" hidden="1"/>
    <cellStyle name="Ergebnis 2 14" xfId="57318" hidden="1"/>
    <cellStyle name="Ergebnis 2 14" xfId="57144" hidden="1"/>
    <cellStyle name="Ergebnis 2 14" xfId="57362" hidden="1"/>
    <cellStyle name="Ergebnis 2 14" xfId="57380" hidden="1"/>
    <cellStyle name="Ergebnis 2 14" xfId="57425" hidden="1"/>
    <cellStyle name="Ergebnis 2 14" xfId="57460" hidden="1"/>
    <cellStyle name="Ergebnis 2 14" xfId="55971" hidden="1"/>
    <cellStyle name="Ergebnis 2 14" xfId="57502" hidden="1"/>
    <cellStyle name="Ergebnis 2 14" xfId="57520" hidden="1"/>
    <cellStyle name="Ergebnis 2 14" xfId="57565" hidden="1"/>
    <cellStyle name="Ergebnis 2 14" xfId="57600" hidden="1"/>
    <cellStyle name="Ergebnis 2 14" xfId="57703" hidden="1"/>
    <cellStyle name="Ergebnis 2 14" xfId="57865" hidden="1"/>
    <cellStyle name="Ergebnis 2 14" xfId="57883" hidden="1"/>
    <cellStyle name="Ergebnis 2 14" xfId="57928" hidden="1"/>
    <cellStyle name="Ergebnis 2 14" xfId="57963" hidden="1"/>
    <cellStyle name="Ergebnis 2 14" xfId="57766" hidden="1"/>
    <cellStyle name="Ergebnis 2 14" xfId="58012" hidden="1"/>
    <cellStyle name="Ergebnis 2 14" xfId="58030" hidden="1"/>
    <cellStyle name="Ergebnis 2 14" xfId="58075" hidden="1"/>
    <cellStyle name="Ergebnis 2 14" xfId="58110" hidden="1"/>
    <cellStyle name="Ergebnis 2 14" xfId="57641" hidden="1"/>
    <cellStyle name="Ergebnis 2 14" xfId="58153" hidden="1"/>
    <cellStyle name="Ergebnis 2 14" xfId="58171" hidden="1"/>
    <cellStyle name="Ergebnis 2 14" xfId="58216" hidden="1"/>
    <cellStyle name="Ergebnis 2 14" xfId="58251" hidden="1"/>
    <cellStyle name="Ergebnis 2 14" xfId="58304" hidden="1"/>
    <cellStyle name="Ergebnis 2 14" xfId="58370" hidden="1"/>
    <cellStyle name="Ergebnis 2 14" xfId="58388" hidden="1"/>
    <cellStyle name="Ergebnis 2 14" xfId="58433" hidden="1"/>
    <cellStyle name="Ergebnis 2 14" xfId="58468" hidden="1"/>
    <cellStyle name="Ergebnis 2 14" xfId="58536" hidden="1"/>
    <cellStyle name="Ergebnis 2 14" xfId="58662" hidden="1"/>
    <cellStyle name="Ergebnis 2 14" xfId="58680" hidden="1"/>
    <cellStyle name="Ergebnis 2 14" xfId="58725" hidden="1"/>
    <cellStyle name="Ergebnis 2 14" xfId="58760" hidden="1"/>
    <cellStyle name="Ergebnis 2 14" xfId="58586" hidden="1"/>
    <cellStyle name="Ergebnis 2 14" xfId="58804" hidden="1"/>
    <cellStyle name="Ergebnis 2 14" xfId="58822" hidden="1"/>
    <cellStyle name="Ergebnis 2 14" xfId="58867" hidden="1"/>
    <cellStyle name="Ergebnis 2 14" xfId="58902" hidden="1"/>
    <cellStyle name="Ergebnis 2 15" xfId="202" hidden="1"/>
    <cellStyle name="Ergebnis 2 15" xfId="797" hidden="1"/>
    <cellStyle name="Ergebnis 2 15" xfId="917" hidden="1"/>
    <cellStyle name="Ergebnis 2 15" xfId="789" hidden="1"/>
    <cellStyle name="Ergebnis 2 15" xfId="1398" hidden="1"/>
    <cellStyle name="Ergebnis 2 15" xfId="1630" hidden="1"/>
    <cellStyle name="Ergebnis 2 15" xfId="1727" hidden="1"/>
    <cellStyle name="Ergebnis 2 15" xfId="2125" hidden="1"/>
    <cellStyle name="Ergebnis 2 15" xfId="2667" hidden="1"/>
    <cellStyle name="Ergebnis 2 15" xfId="2787" hidden="1"/>
    <cellStyle name="Ergebnis 2 15" xfId="2659" hidden="1"/>
    <cellStyle name="Ergebnis 2 15" xfId="3268" hidden="1"/>
    <cellStyle name="Ergebnis 2 15" xfId="3500" hidden="1"/>
    <cellStyle name="Ergebnis 2 15" xfId="3597" hidden="1"/>
    <cellStyle name="Ergebnis 2 15" xfId="2202" hidden="1"/>
    <cellStyle name="Ergebnis 2 15" xfId="4173" hidden="1"/>
    <cellStyle name="Ergebnis 2 15" xfId="4293" hidden="1"/>
    <cellStyle name="Ergebnis 2 15" xfId="4165" hidden="1"/>
    <cellStyle name="Ergebnis 2 15" xfId="4774" hidden="1"/>
    <cellStyle name="Ergebnis 2 15" xfId="5006" hidden="1"/>
    <cellStyle name="Ergebnis 2 15" xfId="5103" hidden="1"/>
    <cellStyle name="Ergebnis 2 15" xfId="2358" hidden="1"/>
    <cellStyle name="Ergebnis 2 15" xfId="5677" hidden="1"/>
    <cellStyle name="Ergebnis 2 15" xfId="5797" hidden="1"/>
    <cellStyle name="Ergebnis 2 15" xfId="5669" hidden="1"/>
    <cellStyle name="Ergebnis 2 15" xfId="6278" hidden="1"/>
    <cellStyle name="Ergebnis 2 15" xfId="6510" hidden="1"/>
    <cellStyle name="Ergebnis 2 15" xfId="6607" hidden="1"/>
    <cellStyle name="Ergebnis 2 15" xfId="2318" hidden="1"/>
    <cellStyle name="Ergebnis 2 15" xfId="7175" hidden="1"/>
    <cellStyle name="Ergebnis 2 15" xfId="7295" hidden="1"/>
    <cellStyle name="Ergebnis 2 15" xfId="7167" hidden="1"/>
    <cellStyle name="Ergebnis 2 15" xfId="7776" hidden="1"/>
    <cellStyle name="Ergebnis 2 15" xfId="8008" hidden="1"/>
    <cellStyle name="Ergebnis 2 15" xfId="8105" hidden="1"/>
    <cellStyle name="Ergebnis 2 15" xfId="2035" hidden="1"/>
    <cellStyle name="Ergebnis 2 15" xfId="8668" hidden="1"/>
    <cellStyle name="Ergebnis 2 15" xfId="8788" hidden="1"/>
    <cellStyle name="Ergebnis 2 15" xfId="8660" hidden="1"/>
    <cellStyle name="Ergebnis 2 15" xfId="9269" hidden="1"/>
    <cellStyle name="Ergebnis 2 15" xfId="9501" hidden="1"/>
    <cellStyle name="Ergebnis 2 15" xfId="9598" hidden="1"/>
    <cellStyle name="Ergebnis 2 15" xfId="2252" hidden="1"/>
    <cellStyle name="Ergebnis 2 15" xfId="10154" hidden="1"/>
    <cellStyle name="Ergebnis 2 15" xfId="10274" hidden="1"/>
    <cellStyle name="Ergebnis 2 15" xfId="10146" hidden="1"/>
    <cellStyle name="Ergebnis 2 15" xfId="10755" hidden="1"/>
    <cellStyle name="Ergebnis 2 15" xfId="10987" hidden="1"/>
    <cellStyle name="Ergebnis 2 15" xfId="11084" hidden="1"/>
    <cellStyle name="Ergebnis 2 15" xfId="2578" hidden="1"/>
    <cellStyle name="Ergebnis 2 15" xfId="11634" hidden="1"/>
    <cellStyle name="Ergebnis 2 15" xfId="11754" hidden="1"/>
    <cellStyle name="Ergebnis 2 15" xfId="11626" hidden="1"/>
    <cellStyle name="Ergebnis 2 15" xfId="12235" hidden="1"/>
    <cellStyle name="Ergebnis 2 15" xfId="12467" hidden="1"/>
    <cellStyle name="Ergebnis 2 15" xfId="12564" hidden="1"/>
    <cellStyle name="Ergebnis 2 15" xfId="4084" hidden="1"/>
    <cellStyle name="Ergebnis 2 15" xfId="13105" hidden="1"/>
    <cellStyle name="Ergebnis 2 15" xfId="13225" hidden="1"/>
    <cellStyle name="Ergebnis 2 15" xfId="13097" hidden="1"/>
    <cellStyle name="Ergebnis 2 15" xfId="13706" hidden="1"/>
    <cellStyle name="Ergebnis 2 15" xfId="13938" hidden="1"/>
    <cellStyle name="Ergebnis 2 15" xfId="14035" hidden="1"/>
    <cellStyle name="Ergebnis 2 15" xfId="5588" hidden="1"/>
    <cellStyle name="Ergebnis 2 15" xfId="14567" hidden="1"/>
    <cellStyle name="Ergebnis 2 15" xfId="14687" hidden="1"/>
    <cellStyle name="Ergebnis 2 15" xfId="14559" hidden="1"/>
    <cellStyle name="Ergebnis 2 15" xfId="15168" hidden="1"/>
    <cellStyle name="Ergebnis 2 15" xfId="15400" hidden="1"/>
    <cellStyle name="Ergebnis 2 15" xfId="15497" hidden="1"/>
    <cellStyle name="Ergebnis 2 15" xfId="7086" hidden="1"/>
    <cellStyle name="Ergebnis 2 15" xfId="16023" hidden="1"/>
    <cellStyle name="Ergebnis 2 15" xfId="16143" hidden="1"/>
    <cellStyle name="Ergebnis 2 15" xfId="16015" hidden="1"/>
    <cellStyle name="Ergebnis 2 15" xfId="16624" hidden="1"/>
    <cellStyle name="Ergebnis 2 15" xfId="16856" hidden="1"/>
    <cellStyle name="Ergebnis 2 15" xfId="16953" hidden="1"/>
    <cellStyle name="Ergebnis 2 15" xfId="8579" hidden="1"/>
    <cellStyle name="Ergebnis 2 15" xfId="17465" hidden="1"/>
    <cellStyle name="Ergebnis 2 15" xfId="17585" hidden="1"/>
    <cellStyle name="Ergebnis 2 15" xfId="17457" hidden="1"/>
    <cellStyle name="Ergebnis 2 15" xfId="18066" hidden="1"/>
    <cellStyle name="Ergebnis 2 15" xfId="18298" hidden="1"/>
    <cellStyle name="Ergebnis 2 15" xfId="18395" hidden="1"/>
    <cellStyle name="Ergebnis 2 15" xfId="18939" hidden="1"/>
    <cellStyle name="Ergebnis 2 15" xfId="19272" hidden="1"/>
    <cellStyle name="Ergebnis 2 15" xfId="19392" hidden="1"/>
    <cellStyle name="Ergebnis 2 15" xfId="19264" hidden="1"/>
    <cellStyle name="Ergebnis 2 15" xfId="19873" hidden="1"/>
    <cellStyle name="Ergebnis 2 15" xfId="20105" hidden="1"/>
    <cellStyle name="Ergebnis 2 15" xfId="20202" hidden="1"/>
    <cellStyle name="Ergebnis 2 15" xfId="20524" hidden="1"/>
    <cellStyle name="Ergebnis 2 15" xfId="20775" hidden="1"/>
    <cellStyle name="Ergebnis 2 15" xfId="21164" hidden="1"/>
    <cellStyle name="Ergebnis 2 15" xfId="21261" hidden="1"/>
    <cellStyle name="Ergebnis 2 15" xfId="20859" hidden="1"/>
    <cellStyle name="Ergebnis 2 15" xfId="21798" hidden="1"/>
    <cellStyle name="Ergebnis 2 15" xfId="21919" hidden="1"/>
    <cellStyle name="Ergebnis 2 15" xfId="21790" hidden="1"/>
    <cellStyle name="Ergebnis 2 15" xfId="22406" hidden="1"/>
    <cellStyle name="Ergebnis 2 15" xfId="22638" hidden="1"/>
    <cellStyle name="Ergebnis 2 15" xfId="22735" hidden="1"/>
    <cellStyle name="Ergebnis 2 15" xfId="20709" hidden="1"/>
    <cellStyle name="Ergebnis 2 15" xfId="23251" hidden="1"/>
    <cellStyle name="Ergebnis 2 15" xfId="23371" hidden="1"/>
    <cellStyle name="Ergebnis 2 15" xfId="23243" hidden="1"/>
    <cellStyle name="Ergebnis 2 15" xfId="23857" hidden="1"/>
    <cellStyle name="Ergebnis 2 15" xfId="24089" hidden="1"/>
    <cellStyle name="Ergebnis 2 15" xfId="24186" hidden="1"/>
    <cellStyle name="Ergebnis 2 15" xfId="21706" hidden="1"/>
    <cellStyle name="Ergebnis 2 15" xfId="24698" hidden="1"/>
    <cellStyle name="Ergebnis 2 15" xfId="24818" hidden="1"/>
    <cellStyle name="Ergebnis 2 15" xfId="24690" hidden="1"/>
    <cellStyle name="Ergebnis 2 15" xfId="25299" hidden="1"/>
    <cellStyle name="Ergebnis 2 15" xfId="25531" hidden="1"/>
    <cellStyle name="Ergebnis 2 15" xfId="25628" hidden="1"/>
    <cellStyle name="Ergebnis 2 15" xfId="25952" hidden="1"/>
    <cellStyle name="Ergebnis 2 15" xfId="26294" hidden="1"/>
    <cellStyle name="Ergebnis 2 15" xfId="26414" hidden="1"/>
    <cellStyle name="Ergebnis 2 15" xfId="26286" hidden="1"/>
    <cellStyle name="Ergebnis 2 15" xfId="26895" hidden="1"/>
    <cellStyle name="Ergebnis 2 15" xfId="27127" hidden="1"/>
    <cellStyle name="Ergebnis 2 15" xfId="27224" hidden="1"/>
    <cellStyle name="Ergebnis 2 15" xfId="26002" hidden="1"/>
    <cellStyle name="Ergebnis 2 15" xfId="27736" hidden="1"/>
    <cellStyle name="Ergebnis 2 15" xfId="27856" hidden="1"/>
    <cellStyle name="Ergebnis 2 15" xfId="27728" hidden="1"/>
    <cellStyle name="Ergebnis 2 15" xfId="28337" hidden="1"/>
    <cellStyle name="Ergebnis 2 15" xfId="28569" hidden="1"/>
    <cellStyle name="Ergebnis 2 15" xfId="28666" hidden="1"/>
    <cellStyle name="Ergebnis 2 15" xfId="28989" hidden="1"/>
    <cellStyle name="Ergebnis 2 15" xfId="29256" hidden="1"/>
    <cellStyle name="Ergebnis 2 15" xfId="29376" hidden="1"/>
    <cellStyle name="Ergebnis 2 15" xfId="29248" hidden="1"/>
    <cellStyle name="Ergebnis 2 15" xfId="29857" hidden="1"/>
    <cellStyle name="Ergebnis 2 15" xfId="30089" hidden="1"/>
    <cellStyle name="Ergebnis 2 15" xfId="30186" hidden="1"/>
    <cellStyle name="Ergebnis 2 15" xfId="30508" hidden="1"/>
    <cellStyle name="Ergebnis 2 15" xfId="30759" hidden="1"/>
    <cellStyle name="Ergebnis 2 15" xfId="31148" hidden="1"/>
    <cellStyle name="Ergebnis 2 15" xfId="31245" hidden="1"/>
    <cellStyle name="Ergebnis 2 15" xfId="30843" hidden="1"/>
    <cellStyle name="Ergebnis 2 15" xfId="31782" hidden="1"/>
    <cellStyle name="Ergebnis 2 15" xfId="31903" hidden="1"/>
    <cellStyle name="Ergebnis 2 15" xfId="31774" hidden="1"/>
    <cellStyle name="Ergebnis 2 15" xfId="32390" hidden="1"/>
    <cellStyle name="Ergebnis 2 15" xfId="32622" hidden="1"/>
    <cellStyle name="Ergebnis 2 15" xfId="32719" hidden="1"/>
    <cellStyle name="Ergebnis 2 15" xfId="30693" hidden="1"/>
    <cellStyle name="Ergebnis 2 15" xfId="33234" hidden="1"/>
    <cellStyle name="Ergebnis 2 15" xfId="33354" hidden="1"/>
    <cellStyle name="Ergebnis 2 15" xfId="33226" hidden="1"/>
    <cellStyle name="Ergebnis 2 15" xfId="33840" hidden="1"/>
    <cellStyle name="Ergebnis 2 15" xfId="34072" hidden="1"/>
    <cellStyle name="Ergebnis 2 15" xfId="34169" hidden="1"/>
    <cellStyle name="Ergebnis 2 15" xfId="31690" hidden="1"/>
    <cellStyle name="Ergebnis 2 15" xfId="34681" hidden="1"/>
    <cellStyle name="Ergebnis 2 15" xfId="34801" hidden="1"/>
    <cellStyle name="Ergebnis 2 15" xfId="34673" hidden="1"/>
    <cellStyle name="Ergebnis 2 15" xfId="35282" hidden="1"/>
    <cellStyle name="Ergebnis 2 15" xfId="35514" hidden="1"/>
    <cellStyle name="Ergebnis 2 15" xfId="35611" hidden="1"/>
    <cellStyle name="Ergebnis 2 15" xfId="35935" hidden="1"/>
    <cellStyle name="Ergebnis 2 15" xfId="36277" hidden="1"/>
    <cellStyle name="Ergebnis 2 15" xfId="36397" hidden="1"/>
    <cellStyle name="Ergebnis 2 15" xfId="36269" hidden="1"/>
    <cellStyle name="Ergebnis 2 15" xfId="36878" hidden="1"/>
    <cellStyle name="Ergebnis 2 15" xfId="37110" hidden="1"/>
    <cellStyle name="Ergebnis 2 15" xfId="37207" hidden="1"/>
    <cellStyle name="Ergebnis 2 15" xfId="35985" hidden="1"/>
    <cellStyle name="Ergebnis 2 15" xfId="37719" hidden="1"/>
    <cellStyle name="Ergebnis 2 15" xfId="37839" hidden="1"/>
    <cellStyle name="Ergebnis 2 15" xfId="37711" hidden="1"/>
    <cellStyle name="Ergebnis 2 15" xfId="38320" hidden="1"/>
    <cellStyle name="Ergebnis 2 15" xfId="38552" hidden="1"/>
    <cellStyle name="Ergebnis 2 15" xfId="38649" hidden="1"/>
    <cellStyle name="Ergebnis 2 15" xfId="38981" hidden="1"/>
    <cellStyle name="Ergebnis 2 15" xfId="39259" hidden="1"/>
    <cellStyle name="Ergebnis 2 15" xfId="39379" hidden="1"/>
    <cellStyle name="Ergebnis 2 15" xfId="39251" hidden="1"/>
    <cellStyle name="Ergebnis 2 15" xfId="39860" hidden="1"/>
    <cellStyle name="Ergebnis 2 15" xfId="40092" hidden="1"/>
    <cellStyle name="Ergebnis 2 15" xfId="40189" hidden="1"/>
    <cellStyle name="Ergebnis 2 15" xfId="40511" hidden="1"/>
    <cellStyle name="Ergebnis 2 15" xfId="40762" hidden="1"/>
    <cellStyle name="Ergebnis 2 15" xfId="41151" hidden="1"/>
    <cellStyle name="Ergebnis 2 15" xfId="41248" hidden="1"/>
    <cellStyle name="Ergebnis 2 15" xfId="40846" hidden="1"/>
    <cellStyle name="Ergebnis 2 15" xfId="41785" hidden="1"/>
    <cellStyle name="Ergebnis 2 15" xfId="41906" hidden="1"/>
    <cellStyle name="Ergebnis 2 15" xfId="41777" hidden="1"/>
    <cellStyle name="Ergebnis 2 15" xfId="42393" hidden="1"/>
    <cellStyle name="Ergebnis 2 15" xfId="42625" hidden="1"/>
    <cellStyle name="Ergebnis 2 15" xfId="42722" hidden="1"/>
    <cellStyle name="Ergebnis 2 15" xfId="40696" hidden="1"/>
    <cellStyle name="Ergebnis 2 15" xfId="43237" hidden="1"/>
    <cellStyle name="Ergebnis 2 15" xfId="43357" hidden="1"/>
    <cellStyle name="Ergebnis 2 15" xfId="43229" hidden="1"/>
    <cellStyle name="Ergebnis 2 15" xfId="43843" hidden="1"/>
    <cellStyle name="Ergebnis 2 15" xfId="44075" hidden="1"/>
    <cellStyle name="Ergebnis 2 15" xfId="44172" hidden="1"/>
    <cellStyle name="Ergebnis 2 15" xfId="41693" hidden="1"/>
    <cellStyle name="Ergebnis 2 15" xfId="44684" hidden="1"/>
    <cellStyle name="Ergebnis 2 15" xfId="44804" hidden="1"/>
    <cellStyle name="Ergebnis 2 15" xfId="44676" hidden="1"/>
    <cellStyle name="Ergebnis 2 15" xfId="45285" hidden="1"/>
    <cellStyle name="Ergebnis 2 15" xfId="45517" hidden="1"/>
    <cellStyle name="Ergebnis 2 15" xfId="45614" hidden="1"/>
    <cellStyle name="Ergebnis 2 15" xfId="45938" hidden="1"/>
    <cellStyle name="Ergebnis 2 15" xfId="46280" hidden="1"/>
    <cellStyle name="Ergebnis 2 15" xfId="46400" hidden="1"/>
    <cellStyle name="Ergebnis 2 15" xfId="46272" hidden="1"/>
    <cellStyle name="Ergebnis 2 15" xfId="46881" hidden="1"/>
    <cellStyle name="Ergebnis 2 15" xfId="47113" hidden="1"/>
    <cellStyle name="Ergebnis 2 15" xfId="47210" hidden="1"/>
    <cellStyle name="Ergebnis 2 15" xfId="45988" hidden="1"/>
    <cellStyle name="Ergebnis 2 15" xfId="47722" hidden="1"/>
    <cellStyle name="Ergebnis 2 15" xfId="47842" hidden="1"/>
    <cellStyle name="Ergebnis 2 15" xfId="47714" hidden="1"/>
    <cellStyle name="Ergebnis 2 15" xfId="48323" hidden="1"/>
    <cellStyle name="Ergebnis 2 15" xfId="48555" hidden="1"/>
    <cellStyle name="Ergebnis 2 15" xfId="48652" hidden="1"/>
    <cellStyle name="Ergebnis 2 15" xfId="48974" hidden="1"/>
    <cellStyle name="Ergebnis 2 15" xfId="49241" hidden="1"/>
    <cellStyle name="Ergebnis 2 15" xfId="49361" hidden="1"/>
    <cellStyle name="Ergebnis 2 15" xfId="49233" hidden="1"/>
    <cellStyle name="Ergebnis 2 15" xfId="49842" hidden="1"/>
    <cellStyle name="Ergebnis 2 15" xfId="50074" hidden="1"/>
    <cellStyle name="Ergebnis 2 15" xfId="50171" hidden="1"/>
    <cellStyle name="Ergebnis 2 15" xfId="50493" hidden="1"/>
    <cellStyle name="Ergebnis 2 15" xfId="50744" hidden="1"/>
    <cellStyle name="Ergebnis 2 15" xfId="51133" hidden="1"/>
    <cellStyle name="Ergebnis 2 15" xfId="51230" hidden="1"/>
    <cellStyle name="Ergebnis 2 15" xfId="50828" hidden="1"/>
    <cellStyle name="Ergebnis 2 15" xfId="51767" hidden="1"/>
    <cellStyle name="Ergebnis 2 15" xfId="51888" hidden="1"/>
    <cellStyle name="Ergebnis 2 15" xfId="51759" hidden="1"/>
    <cellStyle name="Ergebnis 2 15" xfId="52375" hidden="1"/>
    <cellStyle name="Ergebnis 2 15" xfId="52607" hidden="1"/>
    <cellStyle name="Ergebnis 2 15" xfId="52704" hidden="1"/>
    <cellStyle name="Ergebnis 2 15" xfId="50678" hidden="1"/>
    <cellStyle name="Ergebnis 2 15" xfId="53219" hidden="1"/>
    <cellStyle name="Ergebnis 2 15" xfId="53339" hidden="1"/>
    <cellStyle name="Ergebnis 2 15" xfId="53211" hidden="1"/>
    <cellStyle name="Ergebnis 2 15" xfId="53825" hidden="1"/>
    <cellStyle name="Ergebnis 2 15" xfId="54057" hidden="1"/>
    <cellStyle name="Ergebnis 2 15" xfId="54154" hidden="1"/>
    <cellStyle name="Ergebnis 2 15" xfId="51675" hidden="1"/>
    <cellStyle name="Ergebnis 2 15" xfId="54666" hidden="1"/>
    <cellStyle name="Ergebnis 2 15" xfId="54786" hidden="1"/>
    <cellStyle name="Ergebnis 2 15" xfId="54658" hidden="1"/>
    <cellStyle name="Ergebnis 2 15" xfId="55267" hidden="1"/>
    <cellStyle name="Ergebnis 2 15" xfId="55499" hidden="1"/>
    <cellStyle name="Ergebnis 2 15" xfId="55596" hidden="1"/>
    <cellStyle name="Ergebnis 2 15" xfId="55920" hidden="1"/>
    <cellStyle name="Ergebnis 2 15" xfId="56262" hidden="1"/>
    <cellStyle name="Ergebnis 2 15" xfId="56382" hidden="1"/>
    <cellStyle name="Ergebnis 2 15" xfId="56254" hidden="1"/>
    <cellStyle name="Ergebnis 2 15" xfId="56863" hidden="1"/>
    <cellStyle name="Ergebnis 2 15" xfId="57095" hidden="1"/>
    <cellStyle name="Ergebnis 2 15" xfId="57192" hidden="1"/>
    <cellStyle name="Ergebnis 2 15" xfId="55970" hidden="1"/>
    <cellStyle name="Ergebnis 2 15" xfId="57704" hidden="1"/>
    <cellStyle name="Ergebnis 2 15" xfId="57824" hidden="1"/>
    <cellStyle name="Ergebnis 2 15" xfId="57696" hidden="1"/>
    <cellStyle name="Ergebnis 2 15" xfId="58305" hidden="1"/>
    <cellStyle name="Ergebnis 2 15" xfId="58537" hidden="1"/>
    <cellStyle name="Ergebnis 2 15" xfId="58634" hidden="1"/>
    <cellStyle name="Ergebnis 2 16" xfId="203" hidden="1"/>
    <cellStyle name="Ergebnis 2 16" xfId="798" hidden="1"/>
    <cellStyle name="Ergebnis 2 16" xfId="858" hidden="1"/>
    <cellStyle name="Ergebnis 2 16" xfId="928" hidden="1"/>
    <cellStyle name="Ergebnis 2 16" xfId="1399" hidden="1"/>
    <cellStyle name="Ergebnis 2 16" xfId="1631" hidden="1"/>
    <cellStyle name="Ergebnis 2 16" xfId="1678" hidden="1"/>
    <cellStyle name="Ergebnis 2 16" xfId="2126" hidden="1"/>
    <cellStyle name="Ergebnis 2 16" xfId="2668" hidden="1"/>
    <cellStyle name="Ergebnis 2 16" xfId="2728" hidden="1"/>
    <cellStyle name="Ergebnis 2 16" xfId="2798" hidden="1"/>
    <cellStyle name="Ergebnis 2 16" xfId="3269" hidden="1"/>
    <cellStyle name="Ergebnis 2 16" xfId="3501" hidden="1"/>
    <cellStyle name="Ergebnis 2 16" xfId="3548" hidden="1"/>
    <cellStyle name="Ergebnis 2 16" xfId="2201" hidden="1"/>
    <cellStyle name="Ergebnis 2 16" xfId="4174" hidden="1"/>
    <cellStyle name="Ergebnis 2 16" xfId="4234" hidden="1"/>
    <cellStyle name="Ergebnis 2 16" xfId="4304" hidden="1"/>
    <cellStyle name="Ergebnis 2 16" xfId="4775" hidden="1"/>
    <cellStyle name="Ergebnis 2 16" xfId="5007" hidden="1"/>
    <cellStyle name="Ergebnis 2 16" xfId="5054" hidden="1"/>
    <cellStyle name="Ergebnis 2 16" xfId="2359" hidden="1"/>
    <cellStyle name="Ergebnis 2 16" xfId="5678" hidden="1"/>
    <cellStyle name="Ergebnis 2 16" xfId="5738" hidden="1"/>
    <cellStyle name="Ergebnis 2 16" xfId="5808" hidden="1"/>
    <cellStyle name="Ergebnis 2 16" xfId="6279" hidden="1"/>
    <cellStyle name="Ergebnis 2 16" xfId="6511" hidden="1"/>
    <cellStyle name="Ergebnis 2 16" xfId="6558" hidden="1"/>
    <cellStyle name="Ergebnis 2 16" xfId="2551" hidden="1"/>
    <cellStyle name="Ergebnis 2 16" xfId="7176" hidden="1"/>
    <cellStyle name="Ergebnis 2 16" xfId="7236" hidden="1"/>
    <cellStyle name="Ergebnis 2 16" xfId="7306" hidden="1"/>
    <cellStyle name="Ergebnis 2 16" xfId="7777" hidden="1"/>
    <cellStyle name="Ergebnis 2 16" xfId="8009" hidden="1"/>
    <cellStyle name="Ergebnis 2 16" xfId="8056" hidden="1"/>
    <cellStyle name="Ergebnis 2 16" xfId="4057" hidden="1"/>
    <cellStyle name="Ergebnis 2 16" xfId="8669" hidden="1"/>
    <cellStyle name="Ergebnis 2 16" xfId="8729" hidden="1"/>
    <cellStyle name="Ergebnis 2 16" xfId="8799" hidden="1"/>
    <cellStyle name="Ergebnis 2 16" xfId="9270" hidden="1"/>
    <cellStyle name="Ergebnis 2 16" xfId="9502" hidden="1"/>
    <cellStyle name="Ergebnis 2 16" xfId="9549" hidden="1"/>
    <cellStyle name="Ergebnis 2 16" xfId="5561" hidden="1"/>
    <cellStyle name="Ergebnis 2 16" xfId="10155" hidden="1"/>
    <cellStyle name="Ergebnis 2 16" xfId="10215" hidden="1"/>
    <cellStyle name="Ergebnis 2 16" xfId="10285" hidden="1"/>
    <cellStyle name="Ergebnis 2 16" xfId="10756" hidden="1"/>
    <cellStyle name="Ergebnis 2 16" xfId="10988" hidden="1"/>
    <cellStyle name="Ergebnis 2 16" xfId="11035" hidden="1"/>
    <cellStyle name="Ergebnis 2 16" xfId="7063" hidden="1"/>
    <cellStyle name="Ergebnis 2 16" xfId="11635" hidden="1"/>
    <cellStyle name="Ergebnis 2 16" xfId="11695" hidden="1"/>
    <cellStyle name="Ergebnis 2 16" xfId="11765" hidden="1"/>
    <cellStyle name="Ergebnis 2 16" xfId="12236" hidden="1"/>
    <cellStyle name="Ergebnis 2 16" xfId="12468" hidden="1"/>
    <cellStyle name="Ergebnis 2 16" xfId="12515" hidden="1"/>
    <cellStyle name="Ergebnis 2 16" xfId="8557" hidden="1"/>
    <cellStyle name="Ergebnis 2 16" xfId="13106" hidden="1"/>
    <cellStyle name="Ergebnis 2 16" xfId="13166" hidden="1"/>
    <cellStyle name="Ergebnis 2 16" xfId="13236" hidden="1"/>
    <cellStyle name="Ergebnis 2 16" xfId="13707" hidden="1"/>
    <cellStyle name="Ergebnis 2 16" xfId="13939" hidden="1"/>
    <cellStyle name="Ergebnis 2 16" xfId="13986" hidden="1"/>
    <cellStyle name="Ergebnis 2 16" xfId="10048" hidden="1"/>
    <cellStyle name="Ergebnis 2 16" xfId="14568" hidden="1"/>
    <cellStyle name="Ergebnis 2 16" xfId="14628" hidden="1"/>
    <cellStyle name="Ergebnis 2 16" xfId="14698" hidden="1"/>
    <cellStyle name="Ergebnis 2 16" xfId="15169" hidden="1"/>
    <cellStyle name="Ergebnis 2 16" xfId="15401" hidden="1"/>
    <cellStyle name="Ergebnis 2 16" xfId="15448" hidden="1"/>
    <cellStyle name="Ergebnis 2 16" xfId="11531" hidden="1"/>
    <cellStyle name="Ergebnis 2 16" xfId="16024" hidden="1"/>
    <cellStyle name="Ergebnis 2 16" xfId="16084" hidden="1"/>
    <cellStyle name="Ergebnis 2 16" xfId="16154" hidden="1"/>
    <cellStyle name="Ergebnis 2 16" xfId="16625" hidden="1"/>
    <cellStyle name="Ergebnis 2 16" xfId="16857" hidden="1"/>
    <cellStyle name="Ergebnis 2 16" xfId="16904" hidden="1"/>
    <cellStyle name="Ergebnis 2 16" xfId="13007" hidden="1"/>
    <cellStyle name="Ergebnis 2 16" xfId="17466" hidden="1"/>
    <cellStyle name="Ergebnis 2 16" xfId="17526" hidden="1"/>
    <cellStyle name="Ergebnis 2 16" xfId="17596" hidden="1"/>
    <cellStyle name="Ergebnis 2 16" xfId="18067" hidden="1"/>
    <cellStyle name="Ergebnis 2 16" xfId="18299" hidden="1"/>
    <cellStyle name="Ergebnis 2 16" xfId="18346" hidden="1"/>
    <cellStyle name="Ergebnis 2 16" xfId="18940" hidden="1"/>
    <cellStyle name="Ergebnis 2 16" xfId="19273" hidden="1"/>
    <cellStyle name="Ergebnis 2 16" xfId="19333" hidden="1"/>
    <cellStyle name="Ergebnis 2 16" xfId="19403" hidden="1"/>
    <cellStyle name="Ergebnis 2 16" xfId="19874" hidden="1"/>
    <cellStyle name="Ergebnis 2 16" xfId="20106" hidden="1"/>
    <cellStyle name="Ergebnis 2 16" xfId="20153" hidden="1"/>
    <cellStyle name="Ergebnis 2 16" xfId="20525" hidden="1"/>
    <cellStyle name="Ergebnis 2 16" xfId="20776" hidden="1"/>
    <cellStyle name="Ergebnis 2 16" xfId="21165" hidden="1"/>
    <cellStyle name="Ergebnis 2 16" xfId="21212" hidden="1"/>
    <cellStyle name="Ergebnis 2 16" xfId="20858" hidden="1"/>
    <cellStyle name="Ergebnis 2 16" xfId="21799" hidden="1"/>
    <cellStyle name="Ergebnis 2 16" xfId="21859" hidden="1"/>
    <cellStyle name="Ergebnis 2 16" xfId="21930" hidden="1"/>
    <cellStyle name="Ergebnis 2 16" xfId="22407" hidden="1"/>
    <cellStyle name="Ergebnis 2 16" xfId="22639" hidden="1"/>
    <cellStyle name="Ergebnis 2 16" xfId="22686" hidden="1"/>
    <cellStyle name="Ergebnis 2 16" xfId="21108" hidden="1"/>
    <cellStyle name="Ergebnis 2 16" xfId="23252" hidden="1"/>
    <cellStyle name="Ergebnis 2 16" xfId="23312" hidden="1"/>
    <cellStyle name="Ergebnis 2 16" xfId="23382" hidden="1"/>
    <cellStyle name="Ergebnis 2 16" xfId="23858" hidden="1"/>
    <cellStyle name="Ergebnis 2 16" xfId="24090" hidden="1"/>
    <cellStyle name="Ergebnis 2 16" xfId="24137" hidden="1"/>
    <cellStyle name="Ergebnis 2 16" xfId="21102" hidden="1"/>
    <cellStyle name="Ergebnis 2 16" xfId="24699" hidden="1"/>
    <cellStyle name="Ergebnis 2 16" xfId="24759" hidden="1"/>
    <cellStyle name="Ergebnis 2 16" xfId="24829" hidden="1"/>
    <cellStyle name="Ergebnis 2 16" xfId="25300" hidden="1"/>
    <cellStyle name="Ergebnis 2 16" xfId="25532" hidden="1"/>
    <cellStyle name="Ergebnis 2 16" xfId="25579" hidden="1"/>
    <cellStyle name="Ergebnis 2 16" xfId="25953" hidden="1"/>
    <cellStyle name="Ergebnis 2 16" xfId="26295" hidden="1"/>
    <cellStyle name="Ergebnis 2 16" xfId="26355" hidden="1"/>
    <cellStyle name="Ergebnis 2 16" xfId="26425" hidden="1"/>
    <cellStyle name="Ergebnis 2 16" xfId="26896" hidden="1"/>
    <cellStyle name="Ergebnis 2 16" xfId="27128" hidden="1"/>
    <cellStyle name="Ergebnis 2 16" xfId="27175" hidden="1"/>
    <cellStyle name="Ergebnis 2 16" xfId="26001" hidden="1"/>
    <cellStyle name="Ergebnis 2 16" xfId="27737" hidden="1"/>
    <cellStyle name="Ergebnis 2 16" xfId="27797" hidden="1"/>
    <cellStyle name="Ergebnis 2 16" xfId="27867" hidden="1"/>
    <cellStyle name="Ergebnis 2 16" xfId="28338" hidden="1"/>
    <cellStyle name="Ergebnis 2 16" xfId="28570" hidden="1"/>
    <cellStyle name="Ergebnis 2 16" xfId="28617" hidden="1"/>
    <cellStyle name="Ergebnis 2 16" xfId="28990" hidden="1"/>
    <cellStyle name="Ergebnis 2 16" xfId="29257" hidden="1"/>
    <cellStyle name="Ergebnis 2 16" xfId="29317" hidden="1"/>
    <cellStyle name="Ergebnis 2 16" xfId="29387" hidden="1"/>
    <cellStyle name="Ergebnis 2 16" xfId="29858" hidden="1"/>
    <cellStyle name="Ergebnis 2 16" xfId="30090" hidden="1"/>
    <cellStyle name="Ergebnis 2 16" xfId="30137" hidden="1"/>
    <cellStyle name="Ergebnis 2 16" xfId="30509" hidden="1"/>
    <cellStyle name="Ergebnis 2 16" xfId="30760" hidden="1"/>
    <cellStyle name="Ergebnis 2 16" xfId="31149" hidden="1"/>
    <cellStyle name="Ergebnis 2 16" xfId="31196" hidden="1"/>
    <cellStyle name="Ergebnis 2 16" xfId="30842" hidden="1"/>
    <cellStyle name="Ergebnis 2 16" xfId="31783" hidden="1"/>
    <cellStyle name="Ergebnis 2 16" xfId="31843" hidden="1"/>
    <cellStyle name="Ergebnis 2 16" xfId="31914" hidden="1"/>
    <cellStyle name="Ergebnis 2 16" xfId="32391" hidden="1"/>
    <cellStyle name="Ergebnis 2 16" xfId="32623" hidden="1"/>
    <cellStyle name="Ergebnis 2 16" xfId="32670" hidden="1"/>
    <cellStyle name="Ergebnis 2 16" xfId="31092" hidden="1"/>
    <cellStyle name="Ergebnis 2 16" xfId="33235" hidden="1"/>
    <cellStyle name="Ergebnis 2 16" xfId="33295" hidden="1"/>
    <cellStyle name="Ergebnis 2 16" xfId="33365" hidden="1"/>
    <cellStyle name="Ergebnis 2 16" xfId="33841" hidden="1"/>
    <cellStyle name="Ergebnis 2 16" xfId="34073" hidden="1"/>
    <cellStyle name="Ergebnis 2 16" xfId="34120" hidden="1"/>
    <cellStyle name="Ergebnis 2 16" xfId="31086" hidden="1"/>
    <cellStyle name="Ergebnis 2 16" xfId="34682" hidden="1"/>
    <cellStyle name="Ergebnis 2 16" xfId="34742" hidden="1"/>
    <cellStyle name="Ergebnis 2 16" xfId="34812" hidden="1"/>
    <cellStyle name="Ergebnis 2 16" xfId="35283" hidden="1"/>
    <cellStyle name="Ergebnis 2 16" xfId="35515" hidden="1"/>
    <cellStyle name="Ergebnis 2 16" xfId="35562" hidden="1"/>
    <cellStyle name="Ergebnis 2 16" xfId="35936" hidden="1"/>
    <cellStyle name="Ergebnis 2 16" xfId="36278" hidden="1"/>
    <cellStyle name="Ergebnis 2 16" xfId="36338" hidden="1"/>
    <cellStyle name="Ergebnis 2 16" xfId="36408" hidden="1"/>
    <cellStyle name="Ergebnis 2 16" xfId="36879" hidden="1"/>
    <cellStyle name="Ergebnis 2 16" xfId="37111" hidden="1"/>
    <cellStyle name="Ergebnis 2 16" xfId="37158" hidden="1"/>
    <cellStyle name="Ergebnis 2 16" xfId="35984" hidden="1"/>
    <cellStyle name="Ergebnis 2 16" xfId="37720" hidden="1"/>
    <cellStyle name="Ergebnis 2 16" xfId="37780" hidden="1"/>
    <cellStyle name="Ergebnis 2 16" xfId="37850" hidden="1"/>
    <cellStyle name="Ergebnis 2 16" xfId="38321" hidden="1"/>
    <cellStyle name="Ergebnis 2 16" xfId="38553" hidden="1"/>
    <cellStyle name="Ergebnis 2 16" xfId="38600" hidden="1"/>
    <cellStyle name="Ergebnis 2 16" xfId="38982" hidden="1"/>
    <cellStyle name="Ergebnis 2 16" xfId="39260" hidden="1"/>
    <cellStyle name="Ergebnis 2 16" xfId="39320" hidden="1"/>
    <cellStyle name="Ergebnis 2 16" xfId="39390" hidden="1"/>
    <cellStyle name="Ergebnis 2 16" xfId="39861" hidden="1"/>
    <cellStyle name="Ergebnis 2 16" xfId="40093" hidden="1"/>
    <cellStyle name="Ergebnis 2 16" xfId="40140" hidden="1"/>
    <cellStyle name="Ergebnis 2 16" xfId="40512" hidden="1"/>
    <cellStyle name="Ergebnis 2 16" xfId="40763" hidden="1"/>
    <cellStyle name="Ergebnis 2 16" xfId="41152" hidden="1"/>
    <cellStyle name="Ergebnis 2 16" xfId="41199" hidden="1"/>
    <cellStyle name="Ergebnis 2 16" xfId="40845" hidden="1"/>
    <cellStyle name="Ergebnis 2 16" xfId="41786" hidden="1"/>
    <cellStyle name="Ergebnis 2 16" xfId="41846" hidden="1"/>
    <cellStyle name="Ergebnis 2 16" xfId="41917" hidden="1"/>
    <cellStyle name="Ergebnis 2 16" xfId="42394" hidden="1"/>
    <cellStyle name="Ergebnis 2 16" xfId="42626" hidden="1"/>
    <cellStyle name="Ergebnis 2 16" xfId="42673" hidden="1"/>
    <cellStyle name="Ergebnis 2 16" xfId="41095" hidden="1"/>
    <cellStyle name="Ergebnis 2 16" xfId="43238" hidden="1"/>
    <cellStyle name="Ergebnis 2 16" xfId="43298" hidden="1"/>
    <cellStyle name="Ergebnis 2 16" xfId="43368" hidden="1"/>
    <cellStyle name="Ergebnis 2 16" xfId="43844" hidden="1"/>
    <cellStyle name="Ergebnis 2 16" xfId="44076" hidden="1"/>
    <cellStyle name="Ergebnis 2 16" xfId="44123" hidden="1"/>
    <cellStyle name="Ergebnis 2 16" xfId="41089" hidden="1"/>
    <cellStyle name="Ergebnis 2 16" xfId="44685" hidden="1"/>
    <cellStyle name="Ergebnis 2 16" xfId="44745" hidden="1"/>
    <cellStyle name="Ergebnis 2 16" xfId="44815" hidden="1"/>
    <cellStyle name="Ergebnis 2 16" xfId="45286" hidden="1"/>
    <cellStyle name="Ergebnis 2 16" xfId="45518" hidden="1"/>
    <cellStyle name="Ergebnis 2 16" xfId="45565" hidden="1"/>
    <cellStyle name="Ergebnis 2 16" xfId="45939" hidden="1"/>
    <cellStyle name="Ergebnis 2 16" xfId="46281" hidden="1"/>
    <cellStyle name="Ergebnis 2 16" xfId="46341" hidden="1"/>
    <cellStyle name="Ergebnis 2 16" xfId="46411" hidden="1"/>
    <cellStyle name="Ergebnis 2 16" xfId="46882" hidden="1"/>
    <cellStyle name="Ergebnis 2 16" xfId="47114" hidden="1"/>
    <cellStyle name="Ergebnis 2 16" xfId="47161" hidden="1"/>
    <cellStyle name="Ergebnis 2 16" xfId="45987" hidden="1"/>
    <cellStyle name="Ergebnis 2 16" xfId="47723" hidden="1"/>
    <cellStyle name="Ergebnis 2 16" xfId="47783" hidden="1"/>
    <cellStyle name="Ergebnis 2 16" xfId="47853" hidden="1"/>
    <cellStyle name="Ergebnis 2 16" xfId="48324" hidden="1"/>
    <cellStyle name="Ergebnis 2 16" xfId="48556" hidden="1"/>
    <cellStyle name="Ergebnis 2 16" xfId="48603" hidden="1"/>
    <cellStyle name="Ergebnis 2 16" xfId="48975" hidden="1"/>
    <cellStyle name="Ergebnis 2 16" xfId="49242" hidden="1"/>
    <cellStyle name="Ergebnis 2 16" xfId="49302" hidden="1"/>
    <cellStyle name="Ergebnis 2 16" xfId="49372" hidden="1"/>
    <cellStyle name="Ergebnis 2 16" xfId="49843" hidden="1"/>
    <cellStyle name="Ergebnis 2 16" xfId="50075" hidden="1"/>
    <cellStyle name="Ergebnis 2 16" xfId="50122" hidden="1"/>
    <cellStyle name="Ergebnis 2 16" xfId="50494" hidden="1"/>
    <cellStyle name="Ergebnis 2 16" xfId="50745" hidden="1"/>
    <cellStyle name="Ergebnis 2 16" xfId="51134" hidden="1"/>
    <cellStyle name="Ergebnis 2 16" xfId="51181" hidden="1"/>
    <cellStyle name="Ergebnis 2 16" xfId="50827" hidden="1"/>
    <cellStyle name="Ergebnis 2 16" xfId="51768" hidden="1"/>
    <cellStyle name="Ergebnis 2 16" xfId="51828" hidden="1"/>
    <cellStyle name="Ergebnis 2 16" xfId="51899" hidden="1"/>
    <cellStyle name="Ergebnis 2 16" xfId="52376" hidden="1"/>
    <cellStyle name="Ergebnis 2 16" xfId="52608" hidden="1"/>
    <cellStyle name="Ergebnis 2 16" xfId="52655" hidden="1"/>
    <cellStyle name="Ergebnis 2 16" xfId="51077" hidden="1"/>
    <cellStyle name="Ergebnis 2 16" xfId="53220" hidden="1"/>
    <cellStyle name="Ergebnis 2 16" xfId="53280" hidden="1"/>
    <cellStyle name="Ergebnis 2 16" xfId="53350" hidden="1"/>
    <cellStyle name="Ergebnis 2 16" xfId="53826" hidden="1"/>
    <cellStyle name="Ergebnis 2 16" xfId="54058" hidden="1"/>
    <cellStyle name="Ergebnis 2 16" xfId="54105" hidden="1"/>
    <cellStyle name="Ergebnis 2 16" xfId="51071" hidden="1"/>
    <cellStyle name="Ergebnis 2 16" xfId="54667" hidden="1"/>
    <cellStyle name="Ergebnis 2 16" xfId="54727" hidden="1"/>
    <cellStyle name="Ergebnis 2 16" xfId="54797" hidden="1"/>
    <cellStyle name="Ergebnis 2 16" xfId="55268" hidden="1"/>
    <cellStyle name="Ergebnis 2 16" xfId="55500" hidden="1"/>
    <cellStyle name="Ergebnis 2 16" xfId="55547" hidden="1"/>
    <cellStyle name="Ergebnis 2 16" xfId="55921" hidden="1"/>
    <cellStyle name="Ergebnis 2 16" xfId="56263" hidden="1"/>
    <cellStyle name="Ergebnis 2 16" xfId="56323" hidden="1"/>
    <cellStyle name="Ergebnis 2 16" xfId="56393" hidden="1"/>
    <cellStyle name="Ergebnis 2 16" xfId="56864" hidden="1"/>
    <cellStyle name="Ergebnis 2 16" xfId="57096" hidden="1"/>
    <cellStyle name="Ergebnis 2 16" xfId="57143" hidden="1"/>
    <cellStyle name="Ergebnis 2 16" xfId="55969" hidden="1"/>
    <cellStyle name="Ergebnis 2 16" xfId="57705" hidden="1"/>
    <cellStyle name="Ergebnis 2 16" xfId="57765" hidden="1"/>
    <cellStyle name="Ergebnis 2 16" xfId="57835" hidden="1"/>
    <cellStyle name="Ergebnis 2 16" xfId="58306" hidden="1"/>
    <cellStyle name="Ergebnis 2 16" xfId="58538" hidden="1"/>
    <cellStyle name="Ergebnis 2 16" xfId="58585" hidden="1"/>
    <cellStyle name="Ergebnis 2 17" xfId="204" hidden="1"/>
    <cellStyle name="Ergebnis 2 17" xfId="799" hidden="1"/>
    <cellStyle name="Ergebnis 2 17" xfId="857" hidden="1"/>
    <cellStyle name="Ergebnis 2 17" xfId="790" hidden="1"/>
    <cellStyle name="Ergebnis 2 17" xfId="1400" hidden="1"/>
    <cellStyle name="Ergebnis 2 17" xfId="1632" hidden="1"/>
    <cellStyle name="Ergebnis 2 17" xfId="1677" hidden="1"/>
    <cellStyle name="Ergebnis 2 17" xfId="2127" hidden="1"/>
    <cellStyle name="Ergebnis 2 17" xfId="2669" hidden="1"/>
    <cellStyle name="Ergebnis 2 17" xfId="2727" hidden="1"/>
    <cellStyle name="Ergebnis 2 17" xfId="2660" hidden="1"/>
    <cellStyle name="Ergebnis 2 17" xfId="3270" hidden="1"/>
    <cellStyle name="Ergebnis 2 17" xfId="3502" hidden="1"/>
    <cellStyle name="Ergebnis 2 17" xfId="3547" hidden="1"/>
    <cellStyle name="Ergebnis 2 17" xfId="2200" hidden="1"/>
    <cellStyle name="Ergebnis 2 17" xfId="4175" hidden="1"/>
    <cellStyle name="Ergebnis 2 17" xfId="4233" hidden="1"/>
    <cellStyle name="Ergebnis 2 17" xfId="4166" hidden="1"/>
    <cellStyle name="Ergebnis 2 17" xfId="4776" hidden="1"/>
    <cellStyle name="Ergebnis 2 17" xfId="5008" hidden="1"/>
    <cellStyle name="Ergebnis 2 17" xfId="5053" hidden="1"/>
    <cellStyle name="Ergebnis 2 17" xfId="2360" hidden="1"/>
    <cellStyle name="Ergebnis 2 17" xfId="5679" hidden="1"/>
    <cellStyle name="Ergebnis 2 17" xfId="5737" hidden="1"/>
    <cellStyle name="Ergebnis 2 17" xfId="5670" hidden="1"/>
    <cellStyle name="Ergebnis 2 17" xfId="6280" hidden="1"/>
    <cellStyle name="Ergebnis 2 17" xfId="6512" hidden="1"/>
    <cellStyle name="Ergebnis 2 17" xfId="6557" hidden="1"/>
    <cellStyle name="Ergebnis 2 17" xfId="2018" hidden="1"/>
    <cellStyle name="Ergebnis 2 17" xfId="7177" hidden="1"/>
    <cellStyle name="Ergebnis 2 17" xfId="7235" hidden="1"/>
    <cellStyle name="Ergebnis 2 17" xfId="7168" hidden="1"/>
    <cellStyle name="Ergebnis 2 17" xfId="7778" hidden="1"/>
    <cellStyle name="Ergebnis 2 17" xfId="8010" hidden="1"/>
    <cellStyle name="Ergebnis 2 17" xfId="8055" hidden="1"/>
    <cellStyle name="Ergebnis 2 17" xfId="2258" hidden="1"/>
    <cellStyle name="Ergebnis 2 17" xfId="8670" hidden="1"/>
    <cellStyle name="Ergebnis 2 17" xfId="8728" hidden="1"/>
    <cellStyle name="Ergebnis 2 17" xfId="8661" hidden="1"/>
    <cellStyle name="Ergebnis 2 17" xfId="9271" hidden="1"/>
    <cellStyle name="Ergebnis 2 17" xfId="9503" hidden="1"/>
    <cellStyle name="Ergebnis 2 17" xfId="9548" hidden="1"/>
    <cellStyle name="Ergebnis 2 17" xfId="2317" hidden="1"/>
    <cellStyle name="Ergebnis 2 17" xfId="10156" hidden="1"/>
    <cellStyle name="Ergebnis 2 17" xfId="10214" hidden="1"/>
    <cellStyle name="Ergebnis 2 17" xfId="10147" hidden="1"/>
    <cellStyle name="Ergebnis 2 17" xfId="10757" hidden="1"/>
    <cellStyle name="Ergebnis 2 17" xfId="10989" hidden="1"/>
    <cellStyle name="Ergebnis 2 17" xfId="11034" hidden="1"/>
    <cellStyle name="Ergebnis 2 17" xfId="2036" hidden="1"/>
    <cellStyle name="Ergebnis 2 17" xfId="11636" hidden="1"/>
    <cellStyle name="Ergebnis 2 17" xfId="11694" hidden="1"/>
    <cellStyle name="Ergebnis 2 17" xfId="11627" hidden="1"/>
    <cellStyle name="Ergebnis 2 17" xfId="12237" hidden="1"/>
    <cellStyle name="Ergebnis 2 17" xfId="12469" hidden="1"/>
    <cellStyle name="Ergebnis 2 17" xfId="12514" hidden="1"/>
    <cellStyle name="Ergebnis 2 17" xfId="2395" hidden="1"/>
    <cellStyle name="Ergebnis 2 17" xfId="13107" hidden="1"/>
    <cellStyle name="Ergebnis 2 17" xfId="13165" hidden="1"/>
    <cellStyle name="Ergebnis 2 17" xfId="13098" hidden="1"/>
    <cellStyle name="Ergebnis 2 17" xfId="13708" hidden="1"/>
    <cellStyle name="Ergebnis 2 17" xfId="13940" hidden="1"/>
    <cellStyle name="Ergebnis 2 17" xfId="13985" hidden="1"/>
    <cellStyle name="Ergebnis 2 17" xfId="3901" hidden="1"/>
    <cellStyle name="Ergebnis 2 17" xfId="14569" hidden="1"/>
    <cellStyle name="Ergebnis 2 17" xfId="14627" hidden="1"/>
    <cellStyle name="Ergebnis 2 17" xfId="14560" hidden="1"/>
    <cellStyle name="Ergebnis 2 17" xfId="15170" hidden="1"/>
    <cellStyle name="Ergebnis 2 17" xfId="15402" hidden="1"/>
    <cellStyle name="Ergebnis 2 17" xfId="15447" hidden="1"/>
    <cellStyle name="Ergebnis 2 17" xfId="5406" hidden="1"/>
    <cellStyle name="Ergebnis 2 17" xfId="16025" hidden="1"/>
    <cellStyle name="Ergebnis 2 17" xfId="16083" hidden="1"/>
    <cellStyle name="Ergebnis 2 17" xfId="16016" hidden="1"/>
    <cellStyle name="Ergebnis 2 17" xfId="16626" hidden="1"/>
    <cellStyle name="Ergebnis 2 17" xfId="16858" hidden="1"/>
    <cellStyle name="Ergebnis 2 17" xfId="16903" hidden="1"/>
    <cellStyle name="Ergebnis 2 17" xfId="6909" hidden="1"/>
    <cellStyle name="Ergebnis 2 17" xfId="17467" hidden="1"/>
    <cellStyle name="Ergebnis 2 17" xfId="17525" hidden="1"/>
    <cellStyle name="Ergebnis 2 17" xfId="17458" hidden="1"/>
    <cellStyle name="Ergebnis 2 17" xfId="18068" hidden="1"/>
    <cellStyle name="Ergebnis 2 17" xfId="18300" hidden="1"/>
    <cellStyle name="Ergebnis 2 17" xfId="18345" hidden="1"/>
    <cellStyle name="Ergebnis 2 17" xfId="18941" hidden="1"/>
    <cellStyle name="Ergebnis 2 17" xfId="19274" hidden="1"/>
    <cellStyle name="Ergebnis 2 17" xfId="19332" hidden="1"/>
    <cellStyle name="Ergebnis 2 17" xfId="19265" hidden="1"/>
    <cellStyle name="Ergebnis 2 17" xfId="19875" hidden="1"/>
    <cellStyle name="Ergebnis 2 17" xfId="20107" hidden="1"/>
    <cellStyle name="Ergebnis 2 17" xfId="20152" hidden="1"/>
    <cellStyle name="Ergebnis 2 17" xfId="20526" hidden="1"/>
    <cellStyle name="Ergebnis 2 17" xfId="20777" hidden="1"/>
    <cellStyle name="Ergebnis 2 17" xfId="21166" hidden="1"/>
    <cellStyle name="Ergebnis 2 17" xfId="21211" hidden="1"/>
    <cellStyle name="Ergebnis 2 17" xfId="20857" hidden="1"/>
    <cellStyle name="Ergebnis 2 17" xfId="21800" hidden="1"/>
    <cellStyle name="Ergebnis 2 17" xfId="21858" hidden="1"/>
    <cellStyle name="Ergebnis 2 17" xfId="21791" hidden="1"/>
    <cellStyle name="Ergebnis 2 17" xfId="22408" hidden="1"/>
    <cellStyle name="Ergebnis 2 17" xfId="22640" hidden="1"/>
    <cellStyle name="Ergebnis 2 17" xfId="22685" hidden="1"/>
    <cellStyle name="Ergebnis 2 17" xfId="20780" hidden="1"/>
    <cellStyle name="Ergebnis 2 17" xfId="23253" hidden="1"/>
    <cellStyle name="Ergebnis 2 17" xfId="23311" hidden="1"/>
    <cellStyle name="Ergebnis 2 17" xfId="23244" hidden="1"/>
    <cellStyle name="Ergebnis 2 17" xfId="23859" hidden="1"/>
    <cellStyle name="Ergebnis 2 17" xfId="24091" hidden="1"/>
    <cellStyle name="Ergebnis 2 17" xfId="24136" hidden="1"/>
    <cellStyle name="Ergebnis 2 17" xfId="20902" hidden="1"/>
    <cellStyle name="Ergebnis 2 17" xfId="24700" hidden="1"/>
    <cellStyle name="Ergebnis 2 17" xfId="24758" hidden="1"/>
    <cellStyle name="Ergebnis 2 17" xfId="24691" hidden="1"/>
    <cellStyle name="Ergebnis 2 17" xfId="25301" hidden="1"/>
    <cellStyle name="Ergebnis 2 17" xfId="25533" hidden="1"/>
    <cellStyle name="Ergebnis 2 17" xfId="25578" hidden="1"/>
    <cellStyle name="Ergebnis 2 17" xfId="25954" hidden="1"/>
    <cellStyle name="Ergebnis 2 17" xfId="26296" hidden="1"/>
    <cellStyle name="Ergebnis 2 17" xfId="26354" hidden="1"/>
    <cellStyle name="Ergebnis 2 17" xfId="26287" hidden="1"/>
    <cellStyle name="Ergebnis 2 17" xfId="26897" hidden="1"/>
    <cellStyle name="Ergebnis 2 17" xfId="27129" hidden="1"/>
    <cellStyle name="Ergebnis 2 17" xfId="27174" hidden="1"/>
    <cellStyle name="Ergebnis 2 17" xfId="26000" hidden="1"/>
    <cellStyle name="Ergebnis 2 17" xfId="27738" hidden="1"/>
    <cellStyle name="Ergebnis 2 17" xfId="27796" hidden="1"/>
    <cellStyle name="Ergebnis 2 17" xfId="27729" hidden="1"/>
    <cellStyle name="Ergebnis 2 17" xfId="28339" hidden="1"/>
    <cellStyle name="Ergebnis 2 17" xfId="28571" hidden="1"/>
    <cellStyle name="Ergebnis 2 17" xfId="28616" hidden="1"/>
    <cellStyle name="Ergebnis 2 17" xfId="28991" hidden="1"/>
    <cellStyle name="Ergebnis 2 17" xfId="29258" hidden="1"/>
    <cellStyle name="Ergebnis 2 17" xfId="29316" hidden="1"/>
    <cellStyle name="Ergebnis 2 17" xfId="29249" hidden="1"/>
    <cellStyle name="Ergebnis 2 17" xfId="29859" hidden="1"/>
    <cellStyle name="Ergebnis 2 17" xfId="30091" hidden="1"/>
    <cellStyle name="Ergebnis 2 17" xfId="30136" hidden="1"/>
    <cellStyle name="Ergebnis 2 17" xfId="30510" hidden="1"/>
    <cellStyle name="Ergebnis 2 17" xfId="30761" hidden="1"/>
    <cellStyle name="Ergebnis 2 17" xfId="31150" hidden="1"/>
    <cellStyle name="Ergebnis 2 17" xfId="31195" hidden="1"/>
    <cellStyle name="Ergebnis 2 17" xfId="30841" hidden="1"/>
    <cellStyle name="Ergebnis 2 17" xfId="31784" hidden="1"/>
    <cellStyle name="Ergebnis 2 17" xfId="31842" hidden="1"/>
    <cellStyle name="Ergebnis 2 17" xfId="31775" hidden="1"/>
    <cellStyle name="Ergebnis 2 17" xfId="32392" hidden="1"/>
    <cellStyle name="Ergebnis 2 17" xfId="32624" hidden="1"/>
    <cellStyle name="Ergebnis 2 17" xfId="32669" hidden="1"/>
    <cellStyle name="Ergebnis 2 17" xfId="30764" hidden="1"/>
    <cellStyle name="Ergebnis 2 17" xfId="33236" hidden="1"/>
    <cellStyle name="Ergebnis 2 17" xfId="33294" hidden="1"/>
    <cellStyle name="Ergebnis 2 17" xfId="33227" hidden="1"/>
    <cellStyle name="Ergebnis 2 17" xfId="33842" hidden="1"/>
    <cellStyle name="Ergebnis 2 17" xfId="34074" hidden="1"/>
    <cellStyle name="Ergebnis 2 17" xfId="34119" hidden="1"/>
    <cellStyle name="Ergebnis 2 17" xfId="30886" hidden="1"/>
    <cellStyle name="Ergebnis 2 17" xfId="34683" hidden="1"/>
    <cellStyle name="Ergebnis 2 17" xfId="34741" hidden="1"/>
    <cellStyle name="Ergebnis 2 17" xfId="34674" hidden="1"/>
    <cellStyle name="Ergebnis 2 17" xfId="35284" hidden="1"/>
    <cellStyle name="Ergebnis 2 17" xfId="35516" hidden="1"/>
    <cellStyle name="Ergebnis 2 17" xfId="35561" hidden="1"/>
    <cellStyle name="Ergebnis 2 17" xfId="35937" hidden="1"/>
    <cellStyle name="Ergebnis 2 17" xfId="36279" hidden="1"/>
    <cellStyle name="Ergebnis 2 17" xfId="36337" hidden="1"/>
    <cellStyle name="Ergebnis 2 17" xfId="36270" hidden="1"/>
    <cellStyle name="Ergebnis 2 17" xfId="36880" hidden="1"/>
    <cellStyle name="Ergebnis 2 17" xfId="37112" hidden="1"/>
    <cellStyle name="Ergebnis 2 17" xfId="37157" hidden="1"/>
    <cellStyle name="Ergebnis 2 17" xfId="35983" hidden="1"/>
    <cellStyle name="Ergebnis 2 17" xfId="37721" hidden="1"/>
    <cellStyle name="Ergebnis 2 17" xfId="37779" hidden="1"/>
    <cellStyle name="Ergebnis 2 17" xfId="37712" hidden="1"/>
    <cellStyle name="Ergebnis 2 17" xfId="38322" hidden="1"/>
    <cellStyle name="Ergebnis 2 17" xfId="38554" hidden="1"/>
    <cellStyle name="Ergebnis 2 17" xfId="38599" hidden="1"/>
    <cellStyle name="Ergebnis 2 17" xfId="38983" hidden="1"/>
    <cellStyle name="Ergebnis 2 17" xfId="39261" hidden="1"/>
    <cellStyle name="Ergebnis 2 17" xfId="39319" hidden="1"/>
    <cellStyle name="Ergebnis 2 17" xfId="39252" hidden="1"/>
    <cellStyle name="Ergebnis 2 17" xfId="39862" hidden="1"/>
    <cellStyle name="Ergebnis 2 17" xfId="40094" hidden="1"/>
    <cellStyle name="Ergebnis 2 17" xfId="40139" hidden="1"/>
    <cellStyle name="Ergebnis 2 17" xfId="40513" hidden="1"/>
    <cellStyle name="Ergebnis 2 17" xfId="40764" hidden="1"/>
    <cellStyle name="Ergebnis 2 17" xfId="41153" hidden="1"/>
    <cellStyle name="Ergebnis 2 17" xfId="41198" hidden="1"/>
    <cellStyle name="Ergebnis 2 17" xfId="40844" hidden="1"/>
    <cellStyle name="Ergebnis 2 17" xfId="41787" hidden="1"/>
    <cellStyle name="Ergebnis 2 17" xfId="41845" hidden="1"/>
    <cellStyle name="Ergebnis 2 17" xfId="41778" hidden="1"/>
    <cellStyle name="Ergebnis 2 17" xfId="42395" hidden="1"/>
    <cellStyle name="Ergebnis 2 17" xfId="42627" hidden="1"/>
    <cellStyle name="Ergebnis 2 17" xfId="42672" hidden="1"/>
    <cellStyle name="Ergebnis 2 17" xfId="40767" hidden="1"/>
    <cellStyle name="Ergebnis 2 17" xfId="43239" hidden="1"/>
    <cellStyle name="Ergebnis 2 17" xfId="43297" hidden="1"/>
    <cellStyle name="Ergebnis 2 17" xfId="43230" hidden="1"/>
    <cellStyle name="Ergebnis 2 17" xfId="43845" hidden="1"/>
    <cellStyle name="Ergebnis 2 17" xfId="44077" hidden="1"/>
    <cellStyle name="Ergebnis 2 17" xfId="44122" hidden="1"/>
    <cellStyle name="Ergebnis 2 17" xfId="40889" hidden="1"/>
    <cellStyle name="Ergebnis 2 17" xfId="44686" hidden="1"/>
    <cellStyle name="Ergebnis 2 17" xfId="44744" hidden="1"/>
    <cellStyle name="Ergebnis 2 17" xfId="44677" hidden="1"/>
    <cellStyle name="Ergebnis 2 17" xfId="45287" hidden="1"/>
    <cellStyle name="Ergebnis 2 17" xfId="45519" hidden="1"/>
    <cellStyle name="Ergebnis 2 17" xfId="45564" hidden="1"/>
    <cellStyle name="Ergebnis 2 17" xfId="45940" hidden="1"/>
    <cellStyle name="Ergebnis 2 17" xfId="46282" hidden="1"/>
    <cellStyle name="Ergebnis 2 17" xfId="46340" hidden="1"/>
    <cellStyle name="Ergebnis 2 17" xfId="46273" hidden="1"/>
    <cellStyle name="Ergebnis 2 17" xfId="46883" hidden="1"/>
    <cellStyle name="Ergebnis 2 17" xfId="47115" hidden="1"/>
    <cellStyle name="Ergebnis 2 17" xfId="47160" hidden="1"/>
    <cellStyle name="Ergebnis 2 17" xfId="45986" hidden="1"/>
    <cellStyle name="Ergebnis 2 17" xfId="47724" hidden="1"/>
    <cellStyle name="Ergebnis 2 17" xfId="47782" hidden="1"/>
    <cellStyle name="Ergebnis 2 17" xfId="47715" hidden="1"/>
    <cellStyle name="Ergebnis 2 17" xfId="48325" hidden="1"/>
    <cellStyle name="Ergebnis 2 17" xfId="48557" hidden="1"/>
    <cellStyle name="Ergebnis 2 17" xfId="48602" hidden="1"/>
    <cellStyle name="Ergebnis 2 17" xfId="48976" hidden="1"/>
    <cellStyle name="Ergebnis 2 17" xfId="49243" hidden="1"/>
    <cellStyle name="Ergebnis 2 17" xfId="49301" hidden="1"/>
    <cellStyle name="Ergebnis 2 17" xfId="49234" hidden="1"/>
    <cellStyle name="Ergebnis 2 17" xfId="49844" hidden="1"/>
    <cellStyle name="Ergebnis 2 17" xfId="50076" hidden="1"/>
    <cellStyle name="Ergebnis 2 17" xfId="50121" hidden="1"/>
    <cellStyle name="Ergebnis 2 17" xfId="50495" hidden="1"/>
    <cellStyle name="Ergebnis 2 17" xfId="50746" hidden="1"/>
    <cellStyle name="Ergebnis 2 17" xfId="51135" hidden="1"/>
    <cellStyle name="Ergebnis 2 17" xfId="51180" hidden="1"/>
    <cellStyle name="Ergebnis 2 17" xfId="50826" hidden="1"/>
    <cellStyle name="Ergebnis 2 17" xfId="51769" hidden="1"/>
    <cellStyle name="Ergebnis 2 17" xfId="51827" hidden="1"/>
    <cellStyle name="Ergebnis 2 17" xfId="51760" hidden="1"/>
    <cellStyle name="Ergebnis 2 17" xfId="52377" hidden="1"/>
    <cellStyle name="Ergebnis 2 17" xfId="52609" hidden="1"/>
    <cellStyle name="Ergebnis 2 17" xfId="52654" hidden="1"/>
    <cellStyle name="Ergebnis 2 17" xfId="50749" hidden="1"/>
    <cellStyle name="Ergebnis 2 17" xfId="53221" hidden="1"/>
    <cellStyle name="Ergebnis 2 17" xfId="53279" hidden="1"/>
    <cellStyle name="Ergebnis 2 17" xfId="53212" hidden="1"/>
    <cellStyle name="Ergebnis 2 17" xfId="53827" hidden="1"/>
    <cellStyle name="Ergebnis 2 17" xfId="54059" hidden="1"/>
    <cellStyle name="Ergebnis 2 17" xfId="54104" hidden="1"/>
    <cellStyle name="Ergebnis 2 17" xfId="50871" hidden="1"/>
    <cellStyle name="Ergebnis 2 17" xfId="54668" hidden="1"/>
    <cellStyle name="Ergebnis 2 17" xfId="54726" hidden="1"/>
    <cellStyle name="Ergebnis 2 17" xfId="54659" hidden="1"/>
    <cellStyle name="Ergebnis 2 17" xfId="55269" hidden="1"/>
    <cellStyle name="Ergebnis 2 17" xfId="55501" hidden="1"/>
    <cellStyle name="Ergebnis 2 17" xfId="55546" hidden="1"/>
    <cellStyle name="Ergebnis 2 17" xfId="55922" hidden="1"/>
    <cellStyle name="Ergebnis 2 17" xfId="56264" hidden="1"/>
    <cellStyle name="Ergebnis 2 17" xfId="56322" hidden="1"/>
    <cellStyle name="Ergebnis 2 17" xfId="56255" hidden="1"/>
    <cellStyle name="Ergebnis 2 17" xfId="56865" hidden="1"/>
    <cellStyle name="Ergebnis 2 17" xfId="57097" hidden="1"/>
    <cellStyle name="Ergebnis 2 17" xfId="57142" hidden="1"/>
    <cellStyle name="Ergebnis 2 17" xfId="55968" hidden="1"/>
    <cellStyle name="Ergebnis 2 17" xfId="57706" hidden="1"/>
    <cellStyle name="Ergebnis 2 17" xfId="57764" hidden="1"/>
    <cellStyle name="Ergebnis 2 17" xfId="57697" hidden="1"/>
    <cellStyle name="Ergebnis 2 17" xfId="58307" hidden="1"/>
    <cellStyle name="Ergebnis 2 17" xfId="58539" hidden="1"/>
    <cellStyle name="Ergebnis 2 17" xfId="58584" hidden="1"/>
    <cellStyle name="Ergebnis 2 18" xfId="205" hidden="1"/>
    <cellStyle name="Ergebnis 2 18" xfId="800" hidden="1"/>
    <cellStyle name="Ergebnis 2 18" xfId="916" hidden="1"/>
    <cellStyle name="Ergebnis 2 18" xfId="791" hidden="1"/>
    <cellStyle name="Ergebnis 2 18" xfId="1401" hidden="1"/>
    <cellStyle name="Ergebnis 2 18" xfId="1633" hidden="1"/>
    <cellStyle name="Ergebnis 2 18" xfId="1726" hidden="1"/>
    <cellStyle name="Ergebnis 2 18" xfId="2128" hidden="1"/>
    <cellStyle name="Ergebnis 2 18" xfId="2670" hidden="1"/>
    <cellStyle name="Ergebnis 2 18" xfId="2786" hidden="1"/>
    <cellStyle name="Ergebnis 2 18" xfId="2661" hidden="1"/>
    <cellStyle name="Ergebnis 2 18" xfId="3271" hidden="1"/>
    <cellStyle name="Ergebnis 2 18" xfId="3503" hidden="1"/>
    <cellStyle name="Ergebnis 2 18" xfId="3596" hidden="1"/>
    <cellStyle name="Ergebnis 2 18" xfId="2199" hidden="1"/>
    <cellStyle name="Ergebnis 2 18" xfId="4176" hidden="1"/>
    <cellStyle name="Ergebnis 2 18" xfId="4292" hidden="1"/>
    <cellStyle name="Ergebnis 2 18" xfId="4167" hidden="1"/>
    <cellStyle name="Ergebnis 2 18" xfId="4777" hidden="1"/>
    <cellStyle name="Ergebnis 2 18" xfId="5009" hidden="1"/>
    <cellStyle name="Ergebnis 2 18" xfId="5102" hidden="1"/>
    <cellStyle name="Ergebnis 2 18" xfId="2305" hidden="1"/>
    <cellStyle name="Ergebnis 2 18" xfId="5680" hidden="1"/>
    <cellStyle name="Ergebnis 2 18" xfId="5796" hidden="1"/>
    <cellStyle name="Ergebnis 2 18" xfId="5671" hidden="1"/>
    <cellStyle name="Ergebnis 2 18" xfId="6281" hidden="1"/>
    <cellStyle name="Ergebnis 2 18" xfId="6513" hidden="1"/>
    <cellStyle name="Ergebnis 2 18" xfId="6606" hidden="1"/>
    <cellStyle name="Ergebnis 2 18" xfId="2553" hidden="1"/>
    <cellStyle name="Ergebnis 2 18" xfId="7178" hidden="1"/>
    <cellStyle name="Ergebnis 2 18" xfId="7294" hidden="1"/>
    <cellStyle name="Ergebnis 2 18" xfId="7169" hidden="1"/>
    <cellStyle name="Ergebnis 2 18" xfId="7779" hidden="1"/>
    <cellStyle name="Ergebnis 2 18" xfId="8011" hidden="1"/>
    <cellStyle name="Ergebnis 2 18" xfId="8104" hidden="1"/>
    <cellStyle name="Ergebnis 2 18" xfId="4059" hidden="1"/>
    <cellStyle name="Ergebnis 2 18" xfId="8671" hidden="1"/>
    <cellStyle name="Ergebnis 2 18" xfId="8787" hidden="1"/>
    <cellStyle name="Ergebnis 2 18" xfId="8662" hidden="1"/>
    <cellStyle name="Ergebnis 2 18" xfId="9272" hidden="1"/>
    <cellStyle name="Ergebnis 2 18" xfId="9504" hidden="1"/>
    <cellStyle name="Ergebnis 2 18" xfId="9597" hidden="1"/>
    <cellStyle name="Ergebnis 2 18" xfId="5563" hidden="1"/>
    <cellStyle name="Ergebnis 2 18" xfId="10157" hidden="1"/>
    <cellStyle name="Ergebnis 2 18" xfId="10273" hidden="1"/>
    <cellStyle name="Ergebnis 2 18" xfId="10148" hidden="1"/>
    <cellStyle name="Ergebnis 2 18" xfId="10758" hidden="1"/>
    <cellStyle name="Ergebnis 2 18" xfId="10990" hidden="1"/>
    <cellStyle name="Ergebnis 2 18" xfId="11083" hidden="1"/>
    <cellStyle name="Ergebnis 2 18" xfId="7065" hidden="1"/>
    <cellStyle name="Ergebnis 2 18" xfId="11637" hidden="1"/>
    <cellStyle name="Ergebnis 2 18" xfId="11753" hidden="1"/>
    <cellStyle name="Ergebnis 2 18" xfId="11628" hidden="1"/>
    <cellStyle name="Ergebnis 2 18" xfId="12238" hidden="1"/>
    <cellStyle name="Ergebnis 2 18" xfId="12470" hidden="1"/>
    <cellStyle name="Ergebnis 2 18" xfId="12563" hidden="1"/>
    <cellStyle name="Ergebnis 2 18" xfId="8559" hidden="1"/>
    <cellStyle name="Ergebnis 2 18" xfId="13108" hidden="1"/>
    <cellStyle name="Ergebnis 2 18" xfId="13224" hidden="1"/>
    <cellStyle name="Ergebnis 2 18" xfId="13099" hidden="1"/>
    <cellStyle name="Ergebnis 2 18" xfId="13709" hidden="1"/>
    <cellStyle name="Ergebnis 2 18" xfId="13941" hidden="1"/>
    <cellStyle name="Ergebnis 2 18" xfId="14034" hidden="1"/>
    <cellStyle name="Ergebnis 2 18" xfId="10049" hidden="1"/>
    <cellStyle name="Ergebnis 2 18" xfId="14570" hidden="1"/>
    <cellStyle name="Ergebnis 2 18" xfId="14686" hidden="1"/>
    <cellStyle name="Ergebnis 2 18" xfId="14561" hidden="1"/>
    <cellStyle name="Ergebnis 2 18" xfId="15171" hidden="1"/>
    <cellStyle name="Ergebnis 2 18" xfId="15403" hidden="1"/>
    <cellStyle name="Ergebnis 2 18" xfId="15496" hidden="1"/>
    <cellStyle name="Ergebnis 2 18" xfId="11532" hidden="1"/>
    <cellStyle name="Ergebnis 2 18" xfId="16026" hidden="1"/>
    <cellStyle name="Ergebnis 2 18" xfId="16142" hidden="1"/>
    <cellStyle name="Ergebnis 2 18" xfId="16017" hidden="1"/>
    <cellStyle name="Ergebnis 2 18" xfId="16627" hidden="1"/>
    <cellStyle name="Ergebnis 2 18" xfId="16859" hidden="1"/>
    <cellStyle name="Ergebnis 2 18" xfId="16952" hidden="1"/>
    <cellStyle name="Ergebnis 2 18" xfId="13008" hidden="1"/>
    <cellStyle name="Ergebnis 2 18" xfId="17468" hidden="1"/>
    <cellStyle name="Ergebnis 2 18" xfId="17584" hidden="1"/>
    <cellStyle name="Ergebnis 2 18" xfId="17459" hidden="1"/>
    <cellStyle name="Ergebnis 2 18" xfId="18069" hidden="1"/>
    <cellStyle name="Ergebnis 2 18" xfId="18301" hidden="1"/>
    <cellStyle name="Ergebnis 2 18" xfId="18394" hidden="1"/>
    <cellStyle name="Ergebnis 2 18" xfId="18942" hidden="1"/>
    <cellStyle name="Ergebnis 2 18" xfId="19275" hidden="1"/>
    <cellStyle name="Ergebnis 2 18" xfId="19391" hidden="1"/>
    <cellStyle name="Ergebnis 2 18" xfId="19266" hidden="1"/>
    <cellStyle name="Ergebnis 2 18" xfId="19876" hidden="1"/>
    <cellStyle name="Ergebnis 2 18" xfId="20108" hidden="1"/>
    <cellStyle name="Ergebnis 2 18" xfId="20201" hidden="1"/>
    <cellStyle name="Ergebnis 2 18" xfId="20527" hidden="1"/>
    <cellStyle name="Ergebnis 2 18" xfId="20778" hidden="1"/>
    <cellStyle name="Ergebnis 2 18" xfId="21167" hidden="1"/>
    <cellStyle name="Ergebnis 2 18" xfId="21260" hidden="1"/>
    <cellStyle name="Ergebnis 2 18" xfId="20856" hidden="1"/>
    <cellStyle name="Ergebnis 2 18" xfId="21801" hidden="1"/>
    <cellStyle name="Ergebnis 2 18" xfId="21918" hidden="1"/>
    <cellStyle name="Ergebnis 2 18" xfId="21792" hidden="1"/>
    <cellStyle name="Ergebnis 2 18" xfId="22409" hidden="1"/>
    <cellStyle name="Ergebnis 2 18" xfId="22641" hidden="1"/>
    <cellStyle name="Ergebnis 2 18" xfId="22734" hidden="1"/>
    <cellStyle name="Ergebnis 2 18" xfId="20782" hidden="1"/>
    <cellStyle name="Ergebnis 2 18" xfId="23254" hidden="1"/>
    <cellStyle name="Ergebnis 2 18" xfId="23370" hidden="1"/>
    <cellStyle name="Ergebnis 2 18" xfId="23245" hidden="1"/>
    <cellStyle name="Ergebnis 2 18" xfId="23860" hidden="1"/>
    <cellStyle name="Ergebnis 2 18" xfId="24092" hidden="1"/>
    <cellStyle name="Ergebnis 2 18" xfId="24185" hidden="1"/>
    <cellStyle name="Ergebnis 2 18" xfId="20830" hidden="1"/>
    <cellStyle name="Ergebnis 2 18" xfId="24701" hidden="1"/>
    <cellStyle name="Ergebnis 2 18" xfId="24817" hidden="1"/>
    <cellStyle name="Ergebnis 2 18" xfId="24692" hidden="1"/>
    <cellStyle name="Ergebnis 2 18" xfId="25302" hidden="1"/>
    <cellStyle name="Ergebnis 2 18" xfId="25534" hidden="1"/>
    <cellStyle name="Ergebnis 2 18" xfId="25627" hidden="1"/>
    <cellStyle name="Ergebnis 2 18" xfId="25955" hidden="1"/>
    <cellStyle name="Ergebnis 2 18" xfId="26297" hidden="1"/>
    <cellStyle name="Ergebnis 2 18" xfId="26413" hidden="1"/>
    <cellStyle name="Ergebnis 2 18" xfId="26288" hidden="1"/>
    <cellStyle name="Ergebnis 2 18" xfId="26898" hidden="1"/>
    <cellStyle name="Ergebnis 2 18" xfId="27130" hidden="1"/>
    <cellStyle name="Ergebnis 2 18" xfId="27223" hidden="1"/>
    <cellStyle name="Ergebnis 2 18" xfId="25999" hidden="1"/>
    <cellStyle name="Ergebnis 2 18" xfId="27739" hidden="1"/>
    <cellStyle name="Ergebnis 2 18" xfId="27855" hidden="1"/>
    <cellStyle name="Ergebnis 2 18" xfId="27730" hidden="1"/>
    <cellStyle name="Ergebnis 2 18" xfId="28340" hidden="1"/>
    <cellStyle name="Ergebnis 2 18" xfId="28572" hidden="1"/>
    <cellStyle name="Ergebnis 2 18" xfId="28665" hidden="1"/>
    <cellStyle name="Ergebnis 2 18" xfId="28992" hidden="1"/>
    <cellStyle name="Ergebnis 2 18" xfId="29259" hidden="1"/>
    <cellStyle name="Ergebnis 2 18" xfId="29375" hidden="1"/>
    <cellStyle name="Ergebnis 2 18" xfId="29250" hidden="1"/>
    <cellStyle name="Ergebnis 2 18" xfId="29860" hidden="1"/>
    <cellStyle name="Ergebnis 2 18" xfId="30092" hidden="1"/>
    <cellStyle name="Ergebnis 2 18" xfId="30185" hidden="1"/>
    <cellStyle name="Ergebnis 2 18" xfId="30511" hidden="1"/>
    <cellStyle name="Ergebnis 2 18" xfId="30762" hidden="1"/>
    <cellStyle name="Ergebnis 2 18" xfId="31151" hidden="1"/>
    <cellStyle name="Ergebnis 2 18" xfId="31244" hidden="1"/>
    <cellStyle name="Ergebnis 2 18" xfId="30840" hidden="1"/>
    <cellStyle name="Ergebnis 2 18" xfId="31785" hidden="1"/>
    <cellStyle name="Ergebnis 2 18" xfId="31902" hidden="1"/>
    <cellStyle name="Ergebnis 2 18" xfId="31776" hidden="1"/>
    <cellStyle name="Ergebnis 2 18" xfId="32393" hidden="1"/>
    <cellStyle name="Ergebnis 2 18" xfId="32625" hidden="1"/>
    <cellStyle name="Ergebnis 2 18" xfId="32718" hidden="1"/>
    <cellStyle name="Ergebnis 2 18" xfId="30766" hidden="1"/>
    <cellStyle name="Ergebnis 2 18" xfId="33237" hidden="1"/>
    <cellStyle name="Ergebnis 2 18" xfId="33353" hidden="1"/>
    <cellStyle name="Ergebnis 2 18" xfId="33228" hidden="1"/>
    <cellStyle name="Ergebnis 2 18" xfId="33843" hidden="1"/>
    <cellStyle name="Ergebnis 2 18" xfId="34075" hidden="1"/>
    <cellStyle name="Ergebnis 2 18" xfId="34168" hidden="1"/>
    <cellStyle name="Ergebnis 2 18" xfId="30814" hidden="1"/>
    <cellStyle name="Ergebnis 2 18" xfId="34684" hidden="1"/>
    <cellStyle name="Ergebnis 2 18" xfId="34800" hidden="1"/>
    <cellStyle name="Ergebnis 2 18" xfId="34675" hidden="1"/>
    <cellStyle name="Ergebnis 2 18" xfId="35285" hidden="1"/>
    <cellStyle name="Ergebnis 2 18" xfId="35517" hidden="1"/>
    <cellStyle name="Ergebnis 2 18" xfId="35610" hidden="1"/>
    <cellStyle name="Ergebnis 2 18" xfId="35938" hidden="1"/>
    <cellStyle name="Ergebnis 2 18" xfId="36280" hidden="1"/>
    <cellStyle name="Ergebnis 2 18" xfId="36396" hidden="1"/>
    <cellStyle name="Ergebnis 2 18" xfId="36271" hidden="1"/>
    <cellStyle name="Ergebnis 2 18" xfId="36881" hidden="1"/>
    <cellStyle name="Ergebnis 2 18" xfId="37113" hidden="1"/>
    <cellStyle name="Ergebnis 2 18" xfId="37206" hidden="1"/>
    <cellStyle name="Ergebnis 2 18" xfId="35982" hidden="1"/>
    <cellStyle name="Ergebnis 2 18" xfId="37722" hidden="1"/>
    <cellStyle name="Ergebnis 2 18" xfId="37838" hidden="1"/>
    <cellStyle name="Ergebnis 2 18" xfId="37713" hidden="1"/>
    <cellStyle name="Ergebnis 2 18" xfId="38323" hidden="1"/>
    <cellStyle name="Ergebnis 2 18" xfId="38555" hidden="1"/>
    <cellStyle name="Ergebnis 2 18" xfId="38648" hidden="1"/>
    <cellStyle name="Ergebnis 2 18" xfId="38984" hidden="1"/>
    <cellStyle name="Ergebnis 2 18" xfId="39262" hidden="1"/>
    <cellStyle name="Ergebnis 2 18" xfId="39378" hidden="1"/>
    <cellStyle name="Ergebnis 2 18" xfId="39253" hidden="1"/>
    <cellStyle name="Ergebnis 2 18" xfId="39863" hidden="1"/>
    <cellStyle name="Ergebnis 2 18" xfId="40095" hidden="1"/>
    <cellStyle name="Ergebnis 2 18" xfId="40188" hidden="1"/>
    <cellStyle name="Ergebnis 2 18" xfId="40514" hidden="1"/>
    <cellStyle name="Ergebnis 2 18" xfId="40765" hidden="1"/>
    <cellStyle name="Ergebnis 2 18" xfId="41154" hidden="1"/>
    <cellStyle name="Ergebnis 2 18" xfId="41247" hidden="1"/>
    <cellStyle name="Ergebnis 2 18" xfId="40843" hidden="1"/>
    <cellStyle name="Ergebnis 2 18" xfId="41788" hidden="1"/>
    <cellStyle name="Ergebnis 2 18" xfId="41905" hidden="1"/>
    <cellStyle name="Ergebnis 2 18" xfId="41779" hidden="1"/>
    <cellStyle name="Ergebnis 2 18" xfId="42396" hidden="1"/>
    <cellStyle name="Ergebnis 2 18" xfId="42628" hidden="1"/>
    <cellStyle name="Ergebnis 2 18" xfId="42721" hidden="1"/>
    <cellStyle name="Ergebnis 2 18" xfId="40769" hidden="1"/>
    <cellStyle name="Ergebnis 2 18" xfId="43240" hidden="1"/>
    <cellStyle name="Ergebnis 2 18" xfId="43356" hidden="1"/>
    <cellStyle name="Ergebnis 2 18" xfId="43231" hidden="1"/>
    <cellStyle name="Ergebnis 2 18" xfId="43846" hidden="1"/>
    <cellStyle name="Ergebnis 2 18" xfId="44078" hidden="1"/>
    <cellStyle name="Ergebnis 2 18" xfId="44171" hidden="1"/>
    <cellStyle name="Ergebnis 2 18" xfId="40817" hidden="1"/>
    <cellStyle name="Ergebnis 2 18" xfId="44687" hidden="1"/>
    <cellStyle name="Ergebnis 2 18" xfId="44803" hidden="1"/>
    <cellStyle name="Ergebnis 2 18" xfId="44678" hidden="1"/>
    <cellStyle name="Ergebnis 2 18" xfId="45288" hidden="1"/>
    <cellStyle name="Ergebnis 2 18" xfId="45520" hidden="1"/>
    <cellStyle name="Ergebnis 2 18" xfId="45613" hidden="1"/>
    <cellStyle name="Ergebnis 2 18" xfId="45941" hidden="1"/>
    <cellStyle name="Ergebnis 2 18" xfId="46283" hidden="1"/>
    <cellStyle name="Ergebnis 2 18" xfId="46399" hidden="1"/>
    <cellStyle name="Ergebnis 2 18" xfId="46274" hidden="1"/>
    <cellStyle name="Ergebnis 2 18" xfId="46884" hidden="1"/>
    <cellStyle name="Ergebnis 2 18" xfId="47116" hidden="1"/>
    <cellStyle name="Ergebnis 2 18" xfId="47209" hidden="1"/>
    <cellStyle name="Ergebnis 2 18" xfId="45985" hidden="1"/>
    <cellStyle name="Ergebnis 2 18" xfId="47725" hidden="1"/>
    <cellStyle name="Ergebnis 2 18" xfId="47841" hidden="1"/>
    <cellStyle name="Ergebnis 2 18" xfId="47716" hidden="1"/>
    <cellStyle name="Ergebnis 2 18" xfId="48326" hidden="1"/>
    <cellStyle name="Ergebnis 2 18" xfId="48558" hidden="1"/>
    <cellStyle name="Ergebnis 2 18" xfId="48651" hidden="1"/>
    <cellStyle name="Ergebnis 2 18" xfId="48977" hidden="1"/>
    <cellStyle name="Ergebnis 2 18" xfId="49244" hidden="1"/>
    <cellStyle name="Ergebnis 2 18" xfId="49360" hidden="1"/>
    <cellStyle name="Ergebnis 2 18" xfId="49235" hidden="1"/>
    <cellStyle name="Ergebnis 2 18" xfId="49845" hidden="1"/>
    <cellStyle name="Ergebnis 2 18" xfId="50077" hidden="1"/>
    <cellStyle name="Ergebnis 2 18" xfId="50170" hidden="1"/>
    <cellStyle name="Ergebnis 2 18" xfId="50496" hidden="1"/>
    <cellStyle name="Ergebnis 2 18" xfId="50747" hidden="1"/>
    <cellStyle name="Ergebnis 2 18" xfId="51136" hidden="1"/>
    <cellStyle name="Ergebnis 2 18" xfId="51229" hidden="1"/>
    <cellStyle name="Ergebnis 2 18" xfId="50825" hidden="1"/>
    <cellStyle name="Ergebnis 2 18" xfId="51770" hidden="1"/>
    <cellStyle name="Ergebnis 2 18" xfId="51887" hidden="1"/>
    <cellStyle name="Ergebnis 2 18" xfId="51761" hidden="1"/>
    <cellStyle name="Ergebnis 2 18" xfId="52378" hidden="1"/>
    <cellStyle name="Ergebnis 2 18" xfId="52610" hidden="1"/>
    <cellStyle name="Ergebnis 2 18" xfId="52703" hidden="1"/>
    <cellStyle name="Ergebnis 2 18" xfId="50751" hidden="1"/>
    <cellStyle name="Ergebnis 2 18" xfId="53222" hidden="1"/>
    <cellStyle name="Ergebnis 2 18" xfId="53338" hidden="1"/>
    <cellStyle name="Ergebnis 2 18" xfId="53213" hidden="1"/>
    <cellStyle name="Ergebnis 2 18" xfId="53828" hidden="1"/>
    <cellStyle name="Ergebnis 2 18" xfId="54060" hidden="1"/>
    <cellStyle name="Ergebnis 2 18" xfId="54153" hidden="1"/>
    <cellStyle name="Ergebnis 2 18" xfId="50799" hidden="1"/>
    <cellStyle name="Ergebnis 2 18" xfId="54669" hidden="1"/>
    <cellStyle name="Ergebnis 2 18" xfId="54785" hidden="1"/>
    <cellStyle name="Ergebnis 2 18" xfId="54660" hidden="1"/>
    <cellStyle name="Ergebnis 2 18" xfId="55270" hidden="1"/>
    <cellStyle name="Ergebnis 2 18" xfId="55502" hidden="1"/>
    <cellStyle name="Ergebnis 2 18" xfId="55595" hidden="1"/>
    <cellStyle name="Ergebnis 2 18" xfId="55923" hidden="1"/>
    <cellStyle name="Ergebnis 2 18" xfId="56265" hidden="1"/>
    <cellStyle name="Ergebnis 2 18" xfId="56381" hidden="1"/>
    <cellStyle name="Ergebnis 2 18" xfId="56256" hidden="1"/>
    <cellStyle name="Ergebnis 2 18" xfId="56866" hidden="1"/>
    <cellStyle name="Ergebnis 2 18" xfId="57098" hidden="1"/>
    <cellStyle name="Ergebnis 2 18" xfId="57191" hidden="1"/>
    <cellStyle name="Ergebnis 2 18" xfId="55967" hidden="1"/>
    <cellStyle name="Ergebnis 2 18" xfId="57707" hidden="1"/>
    <cellStyle name="Ergebnis 2 18" xfId="57823" hidden="1"/>
    <cellStyle name="Ergebnis 2 18" xfId="57698" hidden="1"/>
    <cellStyle name="Ergebnis 2 18" xfId="58308" hidden="1"/>
    <cellStyle name="Ergebnis 2 18" xfId="58540" hidden="1"/>
    <cellStyle name="Ergebnis 2 18" xfId="58633" hidden="1"/>
    <cellStyle name="Ergebnis 2 19" xfId="206" hidden="1"/>
    <cellStyle name="Ergebnis 2 19" xfId="801" hidden="1"/>
    <cellStyle name="Ergebnis 2 19" xfId="856" hidden="1"/>
    <cellStyle name="Ergebnis 2 19" xfId="922" hidden="1"/>
    <cellStyle name="Ergebnis 2 19" xfId="1402" hidden="1"/>
    <cellStyle name="Ergebnis 2 19" xfId="1634" hidden="1"/>
    <cellStyle name="Ergebnis 2 19" xfId="1676" hidden="1"/>
    <cellStyle name="Ergebnis 2 19" xfId="2129" hidden="1"/>
    <cellStyle name="Ergebnis 2 19" xfId="2671" hidden="1"/>
    <cellStyle name="Ergebnis 2 19" xfId="2726" hidden="1"/>
    <cellStyle name="Ergebnis 2 19" xfId="2792" hidden="1"/>
    <cellStyle name="Ergebnis 2 19" xfId="3272" hidden="1"/>
    <cellStyle name="Ergebnis 2 19" xfId="3504" hidden="1"/>
    <cellStyle name="Ergebnis 2 19" xfId="3546" hidden="1"/>
    <cellStyle name="Ergebnis 2 19" xfId="2198" hidden="1"/>
    <cellStyle name="Ergebnis 2 19" xfId="4177" hidden="1"/>
    <cellStyle name="Ergebnis 2 19" xfId="4232" hidden="1"/>
    <cellStyle name="Ergebnis 2 19" xfId="4298" hidden="1"/>
    <cellStyle name="Ergebnis 2 19" xfId="4778" hidden="1"/>
    <cellStyle name="Ergebnis 2 19" xfId="5010" hidden="1"/>
    <cellStyle name="Ergebnis 2 19" xfId="5052" hidden="1"/>
    <cellStyle name="Ergebnis 2 19" xfId="424" hidden="1"/>
    <cellStyle name="Ergebnis 2 19" xfId="5681" hidden="1"/>
    <cellStyle name="Ergebnis 2 19" xfId="5736" hidden="1"/>
    <cellStyle name="Ergebnis 2 19" xfId="5802" hidden="1"/>
    <cellStyle name="Ergebnis 2 19" xfId="6282" hidden="1"/>
    <cellStyle name="Ergebnis 2 19" xfId="6514" hidden="1"/>
    <cellStyle name="Ergebnis 2 19" xfId="6556" hidden="1"/>
    <cellStyle name="Ergebnis 2 19" xfId="2561" hidden="1"/>
    <cellStyle name="Ergebnis 2 19" xfId="7179" hidden="1"/>
    <cellStyle name="Ergebnis 2 19" xfId="7234" hidden="1"/>
    <cellStyle name="Ergebnis 2 19" xfId="7300" hidden="1"/>
    <cellStyle name="Ergebnis 2 19" xfId="7780" hidden="1"/>
    <cellStyle name="Ergebnis 2 19" xfId="8012" hidden="1"/>
    <cellStyle name="Ergebnis 2 19" xfId="8054" hidden="1"/>
    <cellStyle name="Ergebnis 2 19" xfId="4067" hidden="1"/>
    <cellStyle name="Ergebnis 2 19" xfId="8672" hidden="1"/>
    <cellStyle name="Ergebnis 2 19" xfId="8727" hidden="1"/>
    <cellStyle name="Ergebnis 2 19" xfId="8793" hidden="1"/>
    <cellStyle name="Ergebnis 2 19" xfId="9273" hidden="1"/>
    <cellStyle name="Ergebnis 2 19" xfId="9505" hidden="1"/>
    <cellStyle name="Ergebnis 2 19" xfId="9547" hidden="1"/>
    <cellStyle name="Ergebnis 2 19" xfId="5571" hidden="1"/>
    <cellStyle name="Ergebnis 2 19" xfId="10158" hidden="1"/>
    <cellStyle name="Ergebnis 2 19" xfId="10213" hidden="1"/>
    <cellStyle name="Ergebnis 2 19" xfId="10279" hidden="1"/>
    <cellStyle name="Ergebnis 2 19" xfId="10759" hidden="1"/>
    <cellStyle name="Ergebnis 2 19" xfId="10991" hidden="1"/>
    <cellStyle name="Ergebnis 2 19" xfId="11033" hidden="1"/>
    <cellStyle name="Ergebnis 2 19" xfId="7073" hidden="1"/>
    <cellStyle name="Ergebnis 2 19" xfId="11638" hidden="1"/>
    <cellStyle name="Ergebnis 2 19" xfId="11693" hidden="1"/>
    <cellStyle name="Ergebnis 2 19" xfId="11759" hidden="1"/>
    <cellStyle name="Ergebnis 2 19" xfId="12239" hidden="1"/>
    <cellStyle name="Ergebnis 2 19" xfId="12471" hidden="1"/>
    <cellStyle name="Ergebnis 2 19" xfId="12513" hidden="1"/>
    <cellStyle name="Ergebnis 2 19" xfId="8566" hidden="1"/>
    <cellStyle name="Ergebnis 2 19" xfId="13109" hidden="1"/>
    <cellStyle name="Ergebnis 2 19" xfId="13164" hidden="1"/>
    <cellStyle name="Ergebnis 2 19" xfId="13230" hidden="1"/>
    <cellStyle name="Ergebnis 2 19" xfId="13710" hidden="1"/>
    <cellStyle name="Ergebnis 2 19" xfId="13942" hidden="1"/>
    <cellStyle name="Ergebnis 2 19" xfId="13984" hidden="1"/>
    <cellStyle name="Ergebnis 2 19" xfId="10055" hidden="1"/>
    <cellStyle name="Ergebnis 2 19" xfId="14571" hidden="1"/>
    <cellStyle name="Ergebnis 2 19" xfId="14626" hidden="1"/>
    <cellStyle name="Ergebnis 2 19" xfId="14692" hidden="1"/>
    <cellStyle name="Ergebnis 2 19" xfId="15172" hidden="1"/>
    <cellStyle name="Ergebnis 2 19" xfId="15404" hidden="1"/>
    <cellStyle name="Ergebnis 2 19" xfId="15446" hidden="1"/>
    <cellStyle name="Ergebnis 2 19" xfId="11537" hidden="1"/>
    <cellStyle name="Ergebnis 2 19" xfId="16027" hidden="1"/>
    <cellStyle name="Ergebnis 2 19" xfId="16082" hidden="1"/>
    <cellStyle name="Ergebnis 2 19" xfId="16148" hidden="1"/>
    <cellStyle name="Ergebnis 2 19" xfId="16628" hidden="1"/>
    <cellStyle name="Ergebnis 2 19" xfId="16860" hidden="1"/>
    <cellStyle name="Ergebnis 2 19" xfId="16902" hidden="1"/>
    <cellStyle name="Ergebnis 2 19" xfId="13013" hidden="1"/>
    <cellStyle name="Ergebnis 2 19" xfId="17469" hidden="1"/>
    <cellStyle name="Ergebnis 2 19" xfId="17524" hidden="1"/>
    <cellStyle name="Ergebnis 2 19" xfId="17590" hidden="1"/>
    <cellStyle name="Ergebnis 2 19" xfId="18070" hidden="1"/>
    <cellStyle name="Ergebnis 2 19" xfId="18302" hidden="1"/>
    <cellStyle name="Ergebnis 2 19" xfId="18344" hidden="1"/>
    <cellStyle name="Ergebnis 2 19" xfId="18943" hidden="1"/>
    <cellStyle name="Ergebnis 2 19" xfId="19276" hidden="1"/>
    <cellStyle name="Ergebnis 2 19" xfId="19331" hidden="1"/>
    <cellStyle name="Ergebnis 2 19" xfId="19397" hidden="1"/>
    <cellStyle name="Ergebnis 2 19" xfId="19877" hidden="1"/>
    <cellStyle name="Ergebnis 2 19" xfId="20109" hidden="1"/>
    <cellStyle name="Ergebnis 2 19" xfId="20151" hidden="1"/>
    <cellStyle name="Ergebnis 2 19" xfId="20528" hidden="1"/>
    <cellStyle name="Ergebnis 2 19" xfId="20779" hidden="1"/>
    <cellStyle name="Ergebnis 2 19" xfId="21168" hidden="1"/>
    <cellStyle name="Ergebnis 2 19" xfId="21210" hidden="1"/>
    <cellStyle name="Ergebnis 2 19" xfId="20855" hidden="1"/>
    <cellStyle name="Ergebnis 2 19" xfId="21802" hidden="1"/>
    <cellStyle name="Ergebnis 2 19" xfId="21857" hidden="1"/>
    <cellStyle name="Ergebnis 2 19" xfId="21924" hidden="1"/>
    <cellStyle name="Ergebnis 2 19" xfId="22410" hidden="1"/>
    <cellStyle name="Ergebnis 2 19" xfId="22642" hidden="1"/>
    <cellStyle name="Ergebnis 2 19" xfId="22684" hidden="1"/>
    <cellStyle name="Ergebnis 2 19" xfId="20783" hidden="1"/>
    <cellStyle name="Ergebnis 2 19" xfId="23255" hidden="1"/>
    <cellStyle name="Ergebnis 2 19" xfId="23310" hidden="1"/>
    <cellStyle name="Ergebnis 2 19" xfId="23376" hidden="1"/>
    <cellStyle name="Ergebnis 2 19" xfId="23861" hidden="1"/>
    <cellStyle name="Ergebnis 2 19" xfId="24093" hidden="1"/>
    <cellStyle name="Ergebnis 2 19" xfId="24135" hidden="1"/>
    <cellStyle name="Ergebnis 2 19" xfId="20721" hidden="1"/>
    <cellStyle name="Ergebnis 2 19" xfId="24702" hidden="1"/>
    <cellStyle name="Ergebnis 2 19" xfId="24757" hidden="1"/>
    <cellStyle name="Ergebnis 2 19" xfId="24823" hidden="1"/>
    <cellStyle name="Ergebnis 2 19" xfId="25303" hidden="1"/>
    <cellStyle name="Ergebnis 2 19" xfId="25535" hidden="1"/>
    <cellStyle name="Ergebnis 2 19" xfId="25577" hidden="1"/>
    <cellStyle name="Ergebnis 2 19" xfId="25956" hidden="1"/>
    <cellStyle name="Ergebnis 2 19" xfId="26298" hidden="1"/>
    <cellStyle name="Ergebnis 2 19" xfId="26353" hidden="1"/>
    <cellStyle name="Ergebnis 2 19" xfId="26419" hidden="1"/>
    <cellStyle name="Ergebnis 2 19" xfId="26899" hidden="1"/>
    <cellStyle name="Ergebnis 2 19" xfId="27131" hidden="1"/>
    <cellStyle name="Ergebnis 2 19" xfId="27173" hidden="1"/>
    <cellStyle name="Ergebnis 2 19" xfId="25998" hidden="1"/>
    <cellStyle name="Ergebnis 2 19" xfId="27740" hidden="1"/>
    <cellStyle name="Ergebnis 2 19" xfId="27795" hidden="1"/>
    <cellStyle name="Ergebnis 2 19" xfId="27861" hidden="1"/>
    <cellStyle name="Ergebnis 2 19" xfId="28341" hidden="1"/>
    <cellStyle name="Ergebnis 2 19" xfId="28573" hidden="1"/>
    <cellStyle name="Ergebnis 2 19" xfId="28615" hidden="1"/>
    <cellStyle name="Ergebnis 2 19" xfId="28993" hidden="1"/>
    <cellStyle name="Ergebnis 2 19" xfId="29260" hidden="1"/>
    <cellStyle name="Ergebnis 2 19" xfId="29315" hidden="1"/>
    <cellStyle name="Ergebnis 2 19" xfId="29381" hidden="1"/>
    <cellStyle name="Ergebnis 2 19" xfId="29861" hidden="1"/>
    <cellStyle name="Ergebnis 2 19" xfId="30093" hidden="1"/>
    <cellStyle name="Ergebnis 2 19" xfId="30135" hidden="1"/>
    <cellStyle name="Ergebnis 2 19" xfId="30512" hidden="1"/>
    <cellStyle name="Ergebnis 2 19" xfId="30763" hidden="1"/>
    <cellStyle name="Ergebnis 2 19" xfId="31152" hidden="1"/>
    <cellStyle name="Ergebnis 2 19" xfId="31194" hidden="1"/>
    <cellStyle name="Ergebnis 2 19" xfId="30839" hidden="1"/>
    <cellStyle name="Ergebnis 2 19" xfId="31786" hidden="1"/>
    <cellStyle name="Ergebnis 2 19" xfId="31841" hidden="1"/>
    <cellStyle name="Ergebnis 2 19" xfId="31908" hidden="1"/>
    <cellStyle name="Ergebnis 2 19" xfId="32394" hidden="1"/>
    <cellStyle name="Ergebnis 2 19" xfId="32626" hidden="1"/>
    <cellStyle name="Ergebnis 2 19" xfId="32668" hidden="1"/>
    <cellStyle name="Ergebnis 2 19" xfId="30767" hidden="1"/>
    <cellStyle name="Ergebnis 2 19" xfId="33238" hidden="1"/>
    <cellStyle name="Ergebnis 2 19" xfId="33293" hidden="1"/>
    <cellStyle name="Ergebnis 2 19" xfId="33359" hidden="1"/>
    <cellStyle name="Ergebnis 2 19" xfId="33844" hidden="1"/>
    <cellStyle name="Ergebnis 2 19" xfId="34076" hidden="1"/>
    <cellStyle name="Ergebnis 2 19" xfId="34118" hidden="1"/>
    <cellStyle name="Ergebnis 2 19" xfId="30705" hidden="1"/>
    <cellStyle name="Ergebnis 2 19" xfId="34685" hidden="1"/>
    <cellStyle name="Ergebnis 2 19" xfId="34740" hidden="1"/>
    <cellStyle name="Ergebnis 2 19" xfId="34806" hidden="1"/>
    <cellStyle name="Ergebnis 2 19" xfId="35286" hidden="1"/>
    <cellStyle name="Ergebnis 2 19" xfId="35518" hidden="1"/>
    <cellStyle name="Ergebnis 2 19" xfId="35560" hidden="1"/>
    <cellStyle name="Ergebnis 2 19" xfId="35939" hidden="1"/>
    <cellStyle name="Ergebnis 2 19" xfId="36281" hidden="1"/>
    <cellStyle name="Ergebnis 2 19" xfId="36336" hidden="1"/>
    <cellStyle name="Ergebnis 2 19" xfId="36402" hidden="1"/>
    <cellStyle name="Ergebnis 2 19" xfId="36882" hidden="1"/>
    <cellStyle name="Ergebnis 2 19" xfId="37114" hidden="1"/>
    <cellStyle name="Ergebnis 2 19" xfId="37156" hidden="1"/>
    <cellStyle name="Ergebnis 2 19" xfId="35981" hidden="1"/>
    <cellStyle name="Ergebnis 2 19" xfId="37723" hidden="1"/>
    <cellStyle name="Ergebnis 2 19" xfId="37778" hidden="1"/>
    <cellStyle name="Ergebnis 2 19" xfId="37844" hidden="1"/>
    <cellStyle name="Ergebnis 2 19" xfId="38324" hidden="1"/>
    <cellStyle name="Ergebnis 2 19" xfId="38556" hidden="1"/>
    <cellStyle name="Ergebnis 2 19" xfId="38598" hidden="1"/>
    <cellStyle name="Ergebnis 2 19" xfId="38985" hidden="1"/>
    <cellStyle name="Ergebnis 2 19" xfId="39263" hidden="1"/>
    <cellStyle name="Ergebnis 2 19" xfId="39318" hidden="1"/>
    <cellStyle name="Ergebnis 2 19" xfId="39384" hidden="1"/>
    <cellStyle name="Ergebnis 2 19" xfId="39864" hidden="1"/>
    <cellStyle name="Ergebnis 2 19" xfId="40096" hidden="1"/>
    <cellStyle name="Ergebnis 2 19" xfId="40138" hidden="1"/>
    <cellStyle name="Ergebnis 2 19" xfId="40515" hidden="1"/>
    <cellStyle name="Ergebnis 2 19" xfId="40766" hidden="1"/>
    <cellStyle name="Ergebnis 2 19" xfId="41155" hidden="1"/>
    <cellStyle name="Ergebnis 2 19" xfId="41197" hidden="1"/>
    <cellStyle name="Ergebnis 2 19" xfId="40842" hidden="1"/>
    <cellStyle name="Ergebnis 2 19" xfId="41789" hidden="1"/>
    <cellStyle name="Ergebnis 2 19" xfId="41844" hidden="1"/>
    <cellStyle name="Ergebnis 2 19" xfId="41911" hidden="1"/>
    <cellStyle name="Ergebnis 2 19" xfId="42397" hidden="1"/>
    <cellStyle name="Ergebnis 2 19" xfId="42629" hidden="1"/>
    <cellStyle name="Ergebnis 2 19" xfId="42671" hidden="1"/>
    <cellStyle name="Ergebnis 2 19" xfId="40770" hidden="1"/>
    <cellStyle name="Ergebnis 2 19" xfId="43241" hidden="1"/>
    <cellStyle name="Ergebnis 2 19" xfId="43296" hidden="1"/>
    <cellStyle name="Ergebnis 2 19" xfId="43362" hidden="1"/>
    <cellStyle name="Ergebnis 2 19" xfId="43847" hidden="1"/>
    <cellStyle name="Ergebnis 2 19" xfId="44079" hidden="1"/>
    <cellStyle name="Ergebnis 2 19" xfId="44121" hidden="1"/>
    <cellStyle name="Ergebnis 2 19" xfId="40708" hidden="1"/>
    <cellStyle name="Ergebnis 2 19" xfId="44688" hidden="1"/>
    <cellStyle name="Ergebnis 2 19" xfId="44743" hidden="1"/>
    <cellStyle name="Ergebnis 2 19" xfId="44809" hidden="1"/>
    <cellStyle name="Ergebnis 2 19" xfId="45289" hidden="1"/>
    <cellStyle name="Ergebnis 2 19" xfId="45521" hidden="1"/>
    <cellStyle name="Ergebnis 2 19" xfId="45563" hidden="1"/>
    <cellStyle name="Ergebnis 2 19" xfId="45942" hidden="1"/>
    <cellStyle name="Ergebnis 2 19" xfId="46284" hidden="1"/>
    <cellStyle name="Ergebnis 2 19" xfId="46339" hidden="1"/>
    <cellStyle name="Ergebnis 2 19" xfId="46405" hidden="1"/>
    <cellStyle name="Ergebnis 2 19" xfId="46885" hidden="1"/>
    <cellStyle name="Ergebnis 2 19" xfId="47117" hidden="1"/>
    <cellStyle name="Ergebnis 2 19" xfId="47159" hidden="1"/>
    <cellStyle name="Ergebnis 2 19" xfId="45984" hidden="1"/>
    <cellStyle name="Ergebnis 2 19" xfId="47726" hidden="1"/>
    <cellStyle name="Ergebnis 2 19" xfId="47781" hidden="1"/>
    <cellStyle name="Ergebnis 2 19" xfId="47847" hidden="1"/>
    <cellStyle name="Ergebnis 2 19" xfId="48327" hidden="1"/>
    <cellStyle name="Ergebnis 2 19" xfId="48559" hidden="1"/>
    <cellStyle name="Ergebnis 2 19" xfId="48601" hidden="1"/>
    <cellStyle name="Ergebnis 2 19" xfId="48978" hidden="1"/>
    <cellStyle name="Ergebnis 2 19" xfId="49245" hidden="1"/>
    <cellStyle name="Ergebnis 2 19" xfId="49300" hidden="1"/>
    <cellStyle name="Ergebnis 2 19" xfId="49366" hidden="1"/>
    <cellStyle name="Ergebnis 2 19" xfId="49846" hidden="1"/>
    <cellStyle name="Ergebnis 2 19" xfId="50078" hidden="1"/>
    <cellStyle name="Ergebnis 2 19" xfId="50120" hidden="1"/>
    <cellStyle name="Ergebnis 2 19" xfId="50497" hidden="1"/>
    <cellStyle name="Ergebnis 2 19" xfId="50748" hidden="1"/>
    <cellStyle name="Ergebnis 2 19" xfId="51137" hidden="1"/>
    <cellStyle name="Ergebnis 2 19" xfId="51179" hidden="1"/>
    <cellStyle name="Ergebnis 2 19" xfId="50824" hidden="1"/>
    <cellStyle name="Ergebnis 2 19" xfId="51771" hidden="1"/>
    <cellStyle name="Ergebnis 2 19" xfId="51826" hidden="1"/>
    <cellStyle name="Ergebnis 2 19" xfId="51893" hidden="1"/>
    <cellStyle name="Ergebnis 2 19" xfId="52379" hidden="1"/>
    <cellStyle name="Ergebnis 2 19" xfId="52611" hidden="1"/>
    <cellStyle name="Ergebnis 2 19" xfId="52653" hidden="1"/>
    <cellStyle name="Ergebnis 2 19" xfId="50752" hidden="1"/>
    <cellStyle name="Ergebnis 2 19" xfId="53223" hidden="1"/>
    <cellStyle name="Ergebnis 2 19" xfId="53278" hidden="1"/>
    <cellStyle name="Ergebnis 2 19" xfId="53344" hidden="1"/>
    <cellStyle name="Ergebnis 2 19" xfId="53829" hidden="1"/>
    <cellStyle name="Ergebnis 2 19" xfId="54061" hidden="1"/>
    <cellStyle name="Ergebnis 2 19" xfId="54103" hidden="1"/>
    <cellStyle name="Ergebnis 2 19" xfId="50690" hidden="1"/>
    <cellStyle name="Ergebnis 2 19" xfId="54670" hidden="1"/>
    <cellStyle name="Ergebnis 2 19" xfId="54725" hidden="1"/>
    <cellStyle name="Ergebnis 2 19" xfId="54791" hidden="1"/>
    <cellStyle name="Ergebnis 2 19" xfId="55271" hidden="1"/>
    <cellStyle name="Ergebnis 2 19" xfId="55503" hidden="1"/>
    <cellStyle name="Ergebnis 2 19" xfId="55545" hidden="1"/>
    <cellStyle name="Ergebnis 2 19" xfId="55924" hidden="1"/>
    <cellStyle name="Ergebnis 2 19" xfId="56266" hidden="1"/>
    <cellStyle name="Ergebnis 2 19" xfId="56321" hidden="1"/>
    <cellStyle name="Ergebnis 2 19" xfId="56387" hidden="1"/>
    <cellStyle name="Ergebnis 2 19" xfId="56867" hidden="1"/>
    <cellStyle name="Ergebnis 2 19" xfId="57099" hidden="1"/>
    <cellStyle name="Ergebnis 2 19" xfId="57141" hidden="1"/>
    <cellStyle name="Ergebnis 2 19" xfId="55966" hidden="1"/>
    <cellStyle name="Ergebnis 2 19" xfId="57708" hidden="1"/>
    <cellStyle name="Ergebnis 2 19" xfId="57763" hidden="1"/>
    <cellStyle name="Ergebnis 2 19" xfId="57829" hidden="1"/>
    <cellStyle name="Ergebnis 2 19" xfId="58309" hidden="1"/>
    <cellStyle name="Ergebnis 2 19" xfId="58541" hidden="1"/>
    <cellStyle name="Ergebnis 2 19" xfId="58583" hidden="1"/>
    <cellStyle name="Ergebnis 2 2" xfId="207"/>
    <cellStyle name="Ergebnis 2 20" xfId="208" hidden="1"/>
    <cellStyle name="Ergebnis 2 20" xfId="802" hidden="1"/>
    <cellStyle name="Ergebnis 2 20" xfId="855" hidden="1"/>
    <cellStyle name="Ergebnis 2 20" xfId="929" hidden="1"/>
    <cellStyle name="Ergebnis 2 20" xfId="1403" hidden="1"/>
    <cellStyle name="Ergebnis 2 20" xfId="1635" hidden="1"/>
    <cellStyle name="Ergebnis 2 20" xfId="1675" hidden="1"/>
    <cellStyle name="Ergebnis 2 20" xfId="2131" hidden="1"/>
    <cellStyle name="Ergebnis 2 20" xfId="2672" hidden="1"/>
    <cellStyle name="Ergebnis 2 20" xfId="2725" hidden="1"/>
    <cellStyle name="Ergebnis 2 20" xfId="2799" hidden="1"/>
    <cellStyle name="Ergebnis 2 20" xfId="3273" hidden="1"/>
    <cellStyle name="Ergebnis 2 20" xfId="3505" hidden="1"/>
    <cellStyle name="Ergebnis 2 20" xfId="3545" hidden="1"/>
    <cellStyle name="Ergebnis 2 20" xfId="2196" hidden="1"/>
    <cellStyle name="Ergebnis 2 20" xfId="4178" hidden="1"/>
    <cellStyle name="Ergebnis 2 20" xfId="4231" hidden="1"/>
    <cellStyle name="Ergebnis 2 20" xfId="4305" hidden="1"/>
    <cellStyle name="Ergebnis 2 20" xfId="4779" hidden="1"/>
    <cellStyle name="Ergebnis 2 20" xfId="5011" hidden="1"/>
    <cellStyle name="Ergebnis 2 20" xfId="5051" hidden="1"/>
    <cellStyle name="Ergebnis 2 20" xfId="2130" hidden="1"/>
    <cellStyle name="Ergebnis 2 20" xfId="5682" hidden="1"/>
    <cellStyle name="Ergebnis 2 20" xfId="5735" hidden="1"/>
    <cellStyle name="Ergebnis 2 20" xfId="5809" hidden="1"/>
    <cellStyle name="Ergebnis 2 20" xfId="6283" hidden="1"/>
    <cellStyle name="Ergebnis 2 20" xfId="6515" hidden="1"/>
    <cellStyle name="Ergebnis 2 20" xfId="6555" hidden="1"/>
    <cellStyle name="Ergebnis 2 20" xfId="2197" hidden="1"/>
    <cellStyle name="Ergebnis 2 20" xfId="7180" hidden="1"/>
    <cellStyle name="Ergebnis 2 20" xfId="7233" hidden="1"/>
    <cellStyle name="Ergebnis 2 20" xfId="7307" hidden="1"/>
    <cellStyle name="Ergebnis 2 20" xfId="7781" hidden="1"/>
    <cellStyle name="Ergebnis 2 20" xfId="8013" hidden="1"/>
    <cellStyle name="Ergebnis 2 20" xfId="8053" hidden="1"/>
    <cellStyle name="Ergebnis 2 20" xfId="2573" hidden="1"/>
    <cellStyle name="Ergebnis 2 20" xfId="8673" hidden="1"/>
    <cellStyle name="Ergebnis 2 20" xfId="8726" hidden="1"/>
    <cellStyle name="Ergebnis 2 20" xfId="8800" hidden="1"/>
    <cellStyle name="Ergebnis 2 20" xfId="9274" hidden="1"/>
    <cellStyle name="Ergebnis 2 20" xfId="9506" hidden="1"/>
    <cellStyle name="Ergebnis 2 20" xfId="9546" hidden="1"/>
    <cellStyle name="Ergebnis 2 20" xfId="4079" hidden="1"/>
    <cellStyle name="Ergebnis 2 20" xfId="10159" hidden="1"/>
    <cellStyle name="Ergebnis 2 20" xfId="10212" hidden="1"/>
    <cellStyle name="Ergebnis 2 20" xfId="10286" hidden="1"/>
    <cellStyle name="Ergebnis 2 20" xfId="10760" hidden="1"/>
    <cellStyle name="Ergebnis 2 20" xfId="10992" hidden="1"/>
    <cellStyle name="Ergebnis 2 20" xfId="11032" hidden="1"/>
    <cellStyle name="Ergebnis 2 20" xfId="5583" hidden="1"/>
    <cellStyle name="Ergebnis 2 20" xfId="11639" hidden="1"/>
    <cellStyle name="Ergebnis 2 20" xfId="11692" hidden="1"/>
    <cellStyle name="Ergebnis 2 20" xfId="11766" hidden="1"/>
    <cellStyle name="Ergebnis 2 20" xfId="12240" hidden="1"/>
    <cellStyle name="Ergebnis 2 20" xfId="12472" hidden="1"/>
    <cellStyle name="Ergebnis 2 20" xfId="12512" hidden="1"/>
    <cellStyle name="Ergebnis 2 20" xfId="7083" hidden="1"/>
    <cellStyle name="Ergebnis 2 20" xfId="13110" hidden="1"/>
    <cellStyle name="Ergebnis 2 20" xfId="13163" hidden="1"/>
    <cellStyle name="Ergebnis 2 20" xfId="13237" hidden="1"/>
    <cellStyle name="Ergebnis 2 20" xfId="13711" hidden="1"/>
    <cellStyle name="Ergebnis 2 20" xfId="13943" hidden="1"/>
    <cellStyle name="Ergebnis 2 20" xfId="13983" hidden="1"/>
    <cellStyle name="Ergebnis 2 20" xfId="8576" hidden="1"/>
    <cellStyle name="Ergebnis 2 20" xfId="14572" hidden="1"/>
    <cellStyle name="Ergebnis 2 20" xfId="14625" hidden="1"/>
    <cellStyle name="Ergebnis 2 20" xfId="14699" hidden="1"/>
    <cellStyle name="Ergebnis 2 20" xfId="15173" hidden="1"/>
    <cellStyle name="Ergebnis 2 20" xfId="15405" hidden="1"/>
    <cellStyle name="Ergebnis 2 20" xfId="15445" hidden="1"/>
    <cellStyle name="Ergebnis 2 20" xfId="10063" hidden="1"/>
    <cellStyle name="Ergebnis 2 20" xfId="16028" hidden="1"/>
    <cellStyle name="Ergebnis 2 20" xfId="16081" hidden="1"/>
    <cellStyle name="Ergebnis 2 20" xfId="16155" hidden="1"/>
    <cellStyle name="Ergebnis 2 20" xfId="16629" hidden="1"/>
    <cellStyle name="Ergebnis 2 20" xfId="16861" hidden="1"/>
    <cellStyle name="Ergebnis 2 20" xfId="16901" hidden="1"/>
    <cellStyle name="Ergebnis 2 20" xfId="11543" hidden="1"/>
    <cellStyle name="Ergebnis 2 20" xfId="17470" hidden="1"/>
    <cellStyle name="Ergebnis 2 20" xfId="17523" hidden="1"/>
    <cellStyle name="Ergebnis 2 20" xfId="17597" hidden="1"/>
    <cellStyle name="Ergebnis 2 20" xfId="18071" hidden="1"/>
    <cellStyle name="Ergebnis 2 20" xfId="18303" hidden="1"/>
    <cellStyle name="Ergebnis 2 20" xfId="18343" hidden="1"/>
    <cellStyle name="Ergebnis 2 20" xfId="18944" hidden="1"/>
    <cellStyle name="Ergebnis 2 20" xfId="19277" hidden="1"/>
    <cellStyle name="Ergebnis 2 20" xfId="19330" hidden="1"/>
    <cellStyle name="Ergebnis 2 20" xfId="19404" hidden="1"/>
    <cellStyle name="Ergebnis 2 20" xfId="19878" hidden="1"/>
    <cellStyle name="Ergebnis 2 20" xfId="20110" hidden="1"/>
    <cellStyle name="Ergebnis 2 20" xfId="20150" hidden="1"/>
    <cellStyle name="Ergebnis 2 20" xfId="20529" hidden="1"/>
    <cellStyle name="Ergebnis 2 20" xfId="20781" hidden="1"/>
    <cellStyle name="Ergebnis 2 20" xfId="21169" hidden="1"/>
    <cellStyle name="Ergebnis 2 20" xfId="21209" hidden="1"/>
    <cellStyle name="Ergebnis 2 20" xfId="20853" hidden="1"/>
    <cellStyle name="Ergebnis 2 20" xfId="21803" hidden="1"/>
    <cellStyle name="Ergebnis 2 20" xfId="21856" hidden="1"/>
    <cellStyle name="Ergebnis 2 20" xfId="21931" hidden="1"/>
    <cellStyle name="Ergebnis 2 20" xfId="22411" hidden="1"/>
    <cellStyle name="Ergebnis 2 20" xfId="22643" hidden="1"/>
    <cellStyle name="Ergebnis 2 20" xfId="22683" hidden="1"/>
    <cellStyle name="Ergebnis 2 20" xfId="20784" hidden="1"/>
    <cellStyle name="Ergebnis 2 20" xfId="23256" hidden="1"/>
    <cellStyle name="Ergebnis 2 20" xfId="23309" hidden="1"/>
    <cellStyle name="Ergebnis 2 20" xfId="23383" hidden="1"/>
    <cellStyle name="Ergebnis 2 20" xfId="23862" hidden="1"/>
    <cellStyle name="Ergebnis 2 20" xfId="24094" hidden="1"/>
    <cellStyle name="Ergebnis 2 20" xfId="24134" hidden="1"/>
    <cellStyle name="Ergebnis 2 20" xfId="20829" hidden="1"/>
    <cellStyle name="Ergebnis 2 20" xfId="24703" hidden="1"/>
    <cellStyle name="Ergebnis 2 20" xfId="24756" hidden="1"/>
    <cellStyle name="Ergebnis 2 20" xfId="24830" hidden="1"/>
    <cellStyle name="Ergebnis 2 20" xfId="25304" hidden="1"/>
    <cellStyle name="Ergebnis 2 20" xfId="25536" hidden="1"/>
    <cellStyle name="Ergebnis 2 20" xfId="25576" hidden="1"/>
    <cellStyle name="Ergebnis 2 20" xfId="25957" hidden="1"/>
    <cellStyle name="Ergebnis 2 20" xfId="26299" hidden="1"/>
    <cellStyle name="Ergebnis 2 20" xfId="26352" hidden="1"/>
    <cellStyle name="Ergebnis 2 20" xfId="26426" hidden="1"/>
    <cellStyle name="Ergebnis 2 20" xfId="26900" hidden="1"/>
    <cellStyle name="Ergebnis 2 20" xfId="27132" hidden="1"/>
    <cellStyle name="Ergebnis 2 20" xfId="27172" hidden="1"/>
    <cellStyle name="Ergebnis 2 20" xfId="25997" hidden="1"/>
    <cellStyle name="Ergebnis 2 20" xfId="27741" hidden="1"/>
    <cellStyle name="Ergebnis 2 20" xfId="27794" hidden="1"/>
    <cellStyle name="Ergebnis 2 20" xfId="27868" hidden="1"/>
    <cellStyle name="Ergebnis 2 20" xfId="28342" hidden="1"/>
    <cellStyle name="Ergebnis 2 20" xfId="28574" hidden="1"/>
    <cellStyle name="Ergebnis 2 20" xfId="28614" hidden="1"/>
    <cellStyle name="Ergebnis 2 20" xfId="28994" hidden="1"/>
    <cellStyle name="Ergebnis 2 20" xfId="29261" hidden="1"/>
    <cellStyle name="Ergebnis 2 20" xfId="29314" hidden="1"/>
    <cellStyle name="Ergebnis 2 20" xfId="29388" hidden="1"/>
    <cellStyle name="Ergebnis 2 20" xfId="29862" hidden="1"/>
    <cellStyle name="Ergebnis 2 20" xfId="30094" hidden="1"/>
    <cellStyle name="Ergebnis 2 20" xfId="30134" hidden="1"/>
    <cellStyle name="Ergebnis 2 20" xfId="30513" hidden="1"/>
    <cellStyle name="Ergebnis 2 20" xfId="30765" hidden="1"/>
    <cellStyle name="Ergebnis 2 20" xfId="31153" hidden="1"/>
    <cellStyle name="Ergebnis 2 20" xfId="31193" hidden="1"/>
    <cellStyle name="Ergebnis 2 20" xfId="30837" hidden="1"/>
    <cellStyle name="Ergebnis 2 20" xfId="31787" hidden="1"/>
    <cellStyle name="Ergebnis 2 20" xfId="31840" hidden="1"/>
    <cellStyle name="Ergebnis 2 20" xfId="31915" hidden="1"/>
    <cellStyle name="Ergebnis 2 20" xfId="32395" hidden="1"/>
    <cellStyle name="Ergebnis 2 20" xfId="32627" hidden="1"/>
    <cellStyle name="Ergebnis 2 20" xfId="32667" hidden="1"/>
    <cellStyle name="Ergebnis 2 20" xfId="30768" hidden="1"/>
    <cellStyle name="Ergebnis 2 20" xfId="33239" hidden="1"/>
    <cellStyle name="Ergebnis 2 20" xfId="33292" hidden="1"/>
    <cellStyle name="Ergebnis 2 20" xfId="33366" hidden="1"/>
    <cellStyle name="Ergebnis 2 20" xfId="33845" hidden="1"/>
    <cellStyle name="Ergebnis 2 20" xfId="34077" hidden="1"/>
    <cellStyle name="Ergebnis 2 20" xfId="34117" hidden="1"/>
    <cellStyle name="Ergebnis 2 20" xfId="30813" hidden="1"/>
    <cellStyle name="Ergebnis 2 20" xfId="34686" hidden="1"/>
    <cellStyle name="Ergebnis 2 20" xfId="34739" hidden="1"/>
    <cellStyle name="Ergebnis 2 20" xfId="34813" hidden="1"/>
    <cellStyle name="Ergebnis 2 20" xfId="35287" hidden="1"/>
    <cellStyle name="Ergebnis 2 20" xfId="35519" hidden="1"/>
    <cellStyle name="Ergebnis 2 20" xfId="35559" hidden="1"/>
    <cellStyle name="Ergebnis 2 20" xfId="35940" hidden="1"/>
    <cellStyle name="Ergebnis 2 20" xfId="36282" hidden="1"/>
    <cellStyle name="Ergebnis 2 20" xfId="36335" hidden="1"/>
    <cellStyle name="Ergebnis 2 20" xfId="36409" hidden="1"/>
    <cellStyle name="Ergebnis 2 20" xfId="36883" hidden="1"/>
    <cellStyle name="Ergebnis 2 20" xfId="37115" hidden="1"/>
    <cellStyle name="Ergebnis 2 20" xfId="37155" hidden="1"/>
    <cellStyle name="Ergebnis 2 20" xfId="35980" hidden="1"/>
    <cellStyle name="Ergebnis 2 20" xfId="37724" hidden="1"/>
    <cellStyle name="Ergebnis 2 20" xfId="37777" hidden="1"/>
    <cellStyle name="Ergebnis 2 20" xfId="37851" hidden="1"/>
    <cellStyle name="Ergebnis 2 20" xfId="38325" hidden="1"/>
    <cellStyle name="Ergebnis 2 20" xfId="38557" hidden="1"/>
    <cellStyle name="Ergebnis 2 20" xfId="38597" hidden="1"/>
    <cellStyle name="Ergebnis 2 20" xfId="38986" hidden="1"/>
    <cellStyle name="Ergebnis 2 20" xfId="39264" hidden="1"/>
    <cellStyle name="Ergebnis 2 20" xfId="39317" hidden="1"/>
    <cellStyle name="Ergebnis 2 20" xfId="39391" hidden="1"/>
    <cellStyle name="Ergebnis 2 20" xfId="39865" hidden="1"/>
    <cellStyle name="Ergebnis 2 20" xfId="40097" hidden="1"/>
    <cellStyle name="Ergebnis 2 20" xfId="40137" hidden="1"/>
    <cellStyle name="Ergebnis 2 20" xfId="40516" hidden="1"/>
    <cellStyle name="Ergebnis 2 20" xfId="40768" hidden="1"/>
    <cellStyle name="Ergebnis 2 20" xfId="41156" hidden="1"/>
    <cellStyle name="Ergebnis 2 20" xfId="41196" hidden="1"/>
    <cellStyle name="Ergebnis 2 20" xfId="40840" hidden="1"/>
    <cellStyle name="Ergebnis 2 20" xfId="41790" hidden="1"/>
    <cellStyle name="Ergebnis 2 20" xfId="41843" hidden="1"/>
    <cellStyle name="Ergebnis 2 20" xfId="41918" hidden="1"/>
    <cellStyle name="Ergebnis 2 20" xfId="42398" hidden="1"/>
    <cellStyle name="Ergebnis 2 20" xfId="42630" hidden="1"/>
    <cellStyle name="Ergebnis 2 20" xfId="42670" hidden="1"/>
    <cellStyle name="Ergebnis 2 20" xfId="40771" hidden="1"/>
    <cellStyle name="Ergebnis 2 20" xfId="43242" hidden="1"/>
    <cellStyle name="Ergebnis 2 20" xfId="43295" hidden="1"/>
    <cellStyle name="Ergebnis 2 20" xfId="43369" hidden="1"/>
    <cellStyle name="Ergebnis 2 20" xfId="43848" hidden="1"/>
    <cellStyle name="Ergebnis 2 20" xfId="44080" hidden="1"/>
    <cellStyle name="Ergebnis 2 20" xfId="44120" hidden="1"/>
    <cellStyle name="Ergebnis 2 20" xfId="40816" hidden="1"/>
    <cellStyle name="Ergebnis 2 20" xfId="44689" hidden="1"/>
    <cellStyle name="Ergebnis 2 20" xfId="44742" hidden="1"/>
    <cellStyle name="Ergebnis 2 20" xfId="44816" hidden="1"/>
    <cellStyle name="Ergebnis 2 20" xfId="45290" hidden="1"/>
    <cellStyle name="Ergebnis 2 20" xfId="45522" hidden="1"/>
    <cellStyle name="Ergebnis 2 20" xfId="45562" hidden="1"/>
    <cellStyle name="Ergebnis 2 20" xfId="45943" hidden="1"/>
    <cellStyle name="Ergebnis 2 20" xfId="46285" hidden="1"/>
    <cellStyle name="Ergebnis 2 20" xfId="46338" hidden="1"/>
    <cellStyle name="Ergebnis 2 20" xfId="46412" hidden="1"/>
    <cellStyle name="Ergebnis 2 20" xfId="46886" hidden="1"/>
    <cellStyle name="Ergebnis 2 20" xfId="47118" hidden="1"/>
    <cellStyle name="Ergebnis 2 20" xfId="47158" hidden="1"/>
    <cellStyle name="Ergebnis 2 20" xfId="45983" hidden="1"/>
    <cellStyle name="Ergebnis 2 20" xfId="47727" hidden="1"/>
    <cellStyle name="Ergebnis 2 20" xfId="47780" hidden="1"/>
    <cellStyle name="Ergebnis 2 20" xfId="47854" hidden="1"/>
    <cellStyle name="Ergebnis 2 20" xfId="48328" hidden="1"/>
    <cellStyle name="Ergebnis 2 20" xfId="48560" hidden="1"/>
    <cellStyle name="Ergebnis 2 20" xfId="48600" hidden="1"/>
    <cellStyle name="Ergebnis 2 20" xfId="48979" hidden="1"/>
    <cellStyle name="Ergebnis 2 20" xfId="49246" hidden="1"/>
    <cellStyle name="Ergebnis 2 20" xfId="49299" hidden="1"/>
    <cellStyle name="Ergebnis 2 20" xfId="49373" hidden="1"/>
    <cellStyle name="Ergebnis 2 20" xfId="49847" hidden="1"/>
    <cellStyle name="Ergebnis 2 20" xfId="50079" hidden="1"/>
    <cellStyle name="Ergebnis 2 20" xfId="50119" hidden="1"/>
    <cellStyle name="Ergebnis 2 20" xfId="50498" hidden="1"/>
    <cellStyle name="Ergebnis 2 20" xfId="50750" hidden="1"/>
    <cellStyle name="Ergebnis 2 20" xfId="51138" hidden="1"/>
    <cellStyle name="Ergebnis 2 20" xfId="51178" hidden="1"/>
    <cellStyle name="Ergebnis 2 20" xfId="50822" hidden="1"/>
    <cellStyle name="Ergebnis 2 20" xfId="51772" hidden="1"/>
    <cellStyle name="Ergebnis 2 20" xfId="51825" hidden="1"/>
    <cellStyle name="Ergebnis 2 20" xfId="51900" hidden="1"/>
    <cellStyle name="Ergebnis 2 20" xfId="52380" hidden="1"/>
    <cellStyle name="Ergebnis 2 20" xfId="52612" hidden="1"/>
    <cellStyle name="Ergebnis 2 20" xfId="52652" hidden="1"/>
    <cellStyle name="Ergebnis 2 20" xfId="50753" hidden="1"/>
    <cellStyle name="Ergebnis 2 20" xfId="53224" hidden="1"/>
    <cellStyle name="Ergebnis 2 20" xfId="53277" hidden="1"/>
    <cellStyle name="Ergebnis 2 20" xfId="53351" hidden="1"/>
    <cellStyle name="Ergebnis 2 20" xfId="53830" hidden="1"/>
    <cellStyle name="Ergebnis 2 20" xfId="54062" hidden="1"/>
    <cellStyle name="Ergebnis 2 20" xfId="54102" hidden="1"/>
    <cellStyle name="Ergebnis 2 20" xfId="50798" hidden="1"/>
    <cellStyle name="Ergebnis 2 20" xfId="54671" hidden="1"/>
    <cellStyle name="Ergebnis 2 20" xfId="54724" hidden="1"/>
    <cellStyle name="Ergebnis 2 20" xfId="54798" hidden="1"/>
    <cellStyle name="Ergebnis 2 20" xfId="55272" hidden="1"/>
    <cellStyle name="Ergebnis 2 20" xfId="55504" hidden="1"/>
    <cellStyle name="Ergebnis 2 20" xfId="55544" hidden="1"/>
    <cellStyle name="Ergebnis 2 20" xfId="55925" hidden="1"/>
    <cellStyle name="Ergebnis 2 20" xfId="56267" hidden="1"/>
    <cellStyle name="Ergebnis 2 20" xfId="56320" hidden="1"/>
    <cellStyle name="Ergebnis 2 20" xfId="56394" hidden="1"/>
    <cellStyle name="Ergebnis 2 20" xfId="56868" hidden="1"/>
    <cellStyle name="Ergebnis 2 20" xfId="57100" hidden="1"/>
    <cellStyle name="Ergebnis 2 20" xfId="57140" hidden="1"/>
    <cellStyle name="Ergebnis 2 20" xfId="55965" hidden="1"/>
    <cellStyle name="Ergebnis 2 20" xfId="57709" hidden="1"/>
    <cellStyle name="Ergebnis 2 20" xfId="57762" hidden="1"/>
    <cellStyle name="Ergebnis 2 20" xfId="57836" hidden="1"/>
    <cellStyle name="Ergebnis 2 20" xfId="58310" hidden="1"/>
    <cellStyle name="Ergebnis 2 20" xfId="58542" hidden="1"/>
    <cellStyle name="Ergebnis 2 20" xfId="58582" hidden="1"/>
    <cellStyle name="Ergebnis 2 21" xfId="209"/>
    <cellStyle name="Ergebnis 2 22" xfId="210" hidden="1"/>
    <cellStyle name="Ergebnis 2 22" xfId="18945" hidden="1"/>
    <cellStyle name="Ergebnis 2 22" xfId="38987" hidden="1"/>
    <cellStyle name="Ergebnis 2 3" xfId="211" hidden="1"/>
    <cellStyle name="Ergebnis 2 3" xfId="18946" hidden="1"/>
    <cellStyle name="Ergebnis 2 3" xfId="38988"/>
    <cellStyle name="Ergebnis 2 4" xfId="212" hidden="1"/>
    <cellStyle name="Ergebnis 2 4" xfId="18947"/>
    <cellStyle name="Ergebnis 2 5" xfId="213"/>
    <cellStyle name="Ergebnis 2 6" xfId="214" hidden="1"/>
    <cellStyle name="Ergebnis 2 6" xfId="18948"/>
    <cellStyle name="Ergebnis 2 7" xfId="215" hidden="1"/>
    <cellStyle name="Ergebnis 2 7" xfId="18949"/>
    <cellStyle name="Ergebnis 2 8" xfId="216" hidden="1"/>
    <cellStyle name="Ergebnis 2 8" xfId="18950"/>
    <cellStyle name="Ergebnis 2 9" xfId="217" hidden="1"/>
    <cellStyle name="Ergebnis 2 9" xfId="18951"/>
    <cellStyle name="Ergebnis 3" xfId="18681" hidden="1"/>
    <cellStyle name="Ergebnis 3" xfId="18734"/>
    <cellStyle name="Ergebnis 4" xfId="218" hidden="1"/>
    <cellStyle name="Ergebnis 4" xfId="18798" hidden="1"/>
    <cellStyle name="Ergebnis 4" xfId="18801" hidden="1"/>
    <cellStyle name="Ergebnis 4" xfId="18806" hidden="1"/>
    <cellStyle name="Ergebnis 4" xfId="18819" hidden="1"/>
    <cellStyle name="Ergebnis 4" xfId="18816" hidden="1"/>
    <cellStyle name="Ergebnis 4" xfId="18952" hidden="1"/>
    <cellStyle name="Ergebnis 4" xfId="18701" hidden="1"/>
    <cellStyle name="Ergebnis 4" xfId="18873" hidden="1"/>
    <cellStyle name="Ergebnis 4" xfId="18687" hidden="1"/>
    <cellStyle name="Ergebnis 4" xfId="18693" hidden="1"/>
    <cellStyle name="Ergebnis 4" xfId="38989"/>
    <cellStyle name="Ergebnis 5" xfId="18837"/>
    <cellStyle name="Erklärender Text" xfId="17" builtinId="53" customBuiltin="1"/>
    <cellStyle name="Erklärender Text 2" xfId="73"/>
    <cellStyle name="Erklärender Text 2 10" xfId="219" hidden="1"/>
    <cellStyle name="Erklärender Text 2 10" xfId="556" hidden="1"/>
    <cellStyle name="Erklärender Text 2 10" xfId="592" hidden="1"/>
    <cellStyle name="Erklärender Text 2 10" xfId="614" hidden="1"/>
    <cellStyle name="Erklärender Text 2 10" xfId="649" hidden="1"/>
    <cellStyle name="Erklärender Text 2 10" xfId="810" hidden="1"/>
    <cellStyle name="Erklärender Text 2 10" xfId="964" hidden="1"/>
    <cellStyle name="Erklärender Text 2 10" xfId="1000" hidden="1"/>
    <cellStyle name="Erklärender Text 2 10" xfId="1022" hidden="1"/>
    <cellStyle name="Erklärender Text 2 10" xfId="1057" hidden="1"/>
    <cellStyle name="Erklärender Text 2 10" xfId="848" hidden="1"/>
    <cellStyle name="Erklärender Text 2 10" xfId="1111" hidden="1"/>
    <cellStyle name="Erklärender Text 2 10" xfId="1147" hidden="1"/>
    <cellStyle name="Erklärender Text 2 10" xfId="1169" hidden="1"/>
    <cellStyle name="Erklärender Text 2 10" xfId="1204" hidden="1"/>
    <cellStyle name="Erklärender Text 2 10" xfId="803" hidden="1"/>
    <cellStyle name="Erklärender Text 2 10" xfId="1252" hidden="1"/>
    <cellStyle name="Erklärender Text 2 10" xfId="1288" hidden="1"/>
    <cellStyle name="Erklärender Text 2 10" xfId="1310" hidden="1"/>
    <cellStyle name="Erklärender Text 2 10" xfId="1345" hidden="1"/>
    <cellStyle name="Erklärender Text 2 10" xfId="1404" hidden="1"/>
    <cellStyle name="Erklärender Text 2 10" xfId="1469" hidden="1"/>
    <cellStyle name="Erklärender Text 2 10" xfId="1505" hidden="1"/>
    <cellStyle name="Erklärender Text 2 10" xfId="1527" hidden="1"/>
    <cellStyle name="Erklärender Text 2 10" xfId="1562" hidden="1"/>
    <cellStyle name="Erklärender Text 2 10" xfId="1641" hidden="1"/>
    <cellStyle name="Erklärender Text 2 10" xfId="1761" hidden="1"/>
    <cellStyle name="Erklärender Text 2 10" xfId="1797" hidden="1"/>
    <cellStyle name="Erklärender Text 2 10" xfId="1819" hidden="1"/>
    <cellStyle name="Erklärender Text 2 10" xfId="1854" hidden="1"/>
    <cellStyle name="Erklärender Text 2 10" xfId="1674" hidden="1"/>
    <cellStyle name="Erklärender Text 2 10" xfId="1903" hidden="1"/>
    <cellStyle name="Erklärender Text 2 10" xfId="1939" hidden="1"/>
    <cellStyle name="Erklärender Text 2 10" xfId="1961" hidden="1"/>
    <cellStyle name="Erklärender Text 2 10" xfId="1996" hidden="1"/>
    <cellStyle name="Erklärender Text 2 10" xfId="2132" hidden="1"/>
    <cellStyle name="Erklärender Text 2 10" xfId="2434" hidden="1"/>
    <cellStyle name="Erklärender Text 2 10" xfId="2470" hidden="1"/>
    <cellStyle name="Erklärender Text 2 10" xfId="2492" hidden="1"/>
    <cellStyle name="Erklärender Text 2 10" xfId="2527" hidden="1"/>
    <cellStyle name="Erklärender Text 2 10" xfId="2680" hidden="1"/>
    <cellStyle name="Erklärender Text 2 10" xfId="2834" hidden="1"/>
    <cellStyle name="Erklärender Text 2 10" xfId="2870" hidden="1"/>
    <cellStyle name="Erklärender Text 2 10" xfId="2892" hidden="1"/>
    <cellStyle name="Erklärender Text 2 10" xfId="2927" hidden="1"/>
    <cellStyle name="Erklärender Text 2 10" xfId="2718" hidden="1"/>
    <cellStyle name="Erklärender Text 2 10" xfId="2981" hidden="1"/>
    <cellStyle name="Erklärender Text 2 10" xfId="3017" hidden="1"/>
    <cellStyle name="Erklärender Text 2 10" xfId="3039" hidden="1"/>
    <cellStyle name="Erklärender Text 2 10" xfId="3074" hidden="1"/>
    <cellStyle name="Erklärender Text 2 10" xfId="2673" hidden="1"/>
    <cellStyle name="Erklärender Text 2 10" xfId="3122" hidden="1"/>
    <cellStyle name="Erklärender Text 2 10" xfId="3158" hidden="1"/>
    <cellStyle name="Erklärender Text 2 10" xfId="3180" hidden="1"/>
    <cellStyle name="Erklärender Text 2 10" xfId="3215" hidden="1"/>
    <cellStyle name="Erklärender Text 2 10" xfId="3274" hidden="1"/>
    <cellStyle name="Erklärender Text 2 10" xfId="3339" hidden="1"/>
    <cellStyle name="Erklärender Text 2 10" xfId="3375" hidden="1"/>
    <cellStyle name="Erklärender Text 2 10" xfId="3397" hidden="1"/>
    <cellStyle name="Erklärender Text 2 10" xfId="3432" hidden="1"/>
    <cellStyle name="Erklärender Text 2 10" xfId="3511" hidden="1"/>
    <cellStyle name="Erklärender Text 2 10" xfId="3631" hidden="1"/>
    <cellStyle name="Erklärender Text 2 10" xfId="3667" hidden="1"/>
    <cellStyle name="Erklärender Text 2 10" xfId="3689" hidden="1"/>
    <cellStyle name="Erklärender Text 2 10" xfId="3724" hidden="1"/>
    <cellStyle name="Erklärender Text 2 10" xfId="3544" hidden="1"/>
    <cellStyle name="Erklärender Text 2 10" xfId="3773" hidden="1"/>
    <cellStyle name="Erklärender Text 2 10" xfId="3809" hidden="1"/>
    <cellStyle name="Erklärender Text 2 10" xfId="3831" hidden="1"/>
    <cellStyle name="Erklärender Text 2 10" xfId="3866" hidden="1"/>
    <cellStyle name="Erklärender Text 2 10" xfId="2195" hidden="1"/>
    <cellStyle name="Erklärender Text 2 10" xfId="3940" hidden="1"/>
    <cellStyle name="Erklärender Text 2 10" xfId="3976" hidden="1"/>
    <cellStyle name="Erklärender Text 2 10" xfId="3998" hidden="1"/>
    <cellStyle name="Erklärender Text 2 10" xfId="4033" hidden="1"/>
    <cellStyle name="Erklärender Text 2 10" xfId="4186" hidden="1"/>
    <cellStyle name="Erklärender Text 2 10" xfId="4340" hidden="1"/>
    <cellStyle name="Erklärender Text 2 10" xfId="4376" hidden="1"/>
    <cellStyle name="Erklärender Text 2 10" xfId="4398" hidden="1"/>
    <cellStyle name="Erklärender Text 2 10" xfId="4433" hidden="1"/>
    <cellStyle name="Erklärender Text 2 10" xfId="4224" hidden="1"/>
    <cellStyle name="Erklärender Text 2 10" xfId="4487" hidden="1"/>
    <cellStyle name="Erklärender Text 2 10" xfId="4523" hidden="1"/>
    <cellStyle name="Erklärender Text 2 10" xfId="4545" hidden="1"/>
    <cellStyle name="Erklärender Text 2 10" xfId="4580" hidden="1"/>
    <cellStyle name="Erklärender Text 2 10" xfId="4179" hidden="1"/>
    <cellStyle name="Erklärender Text 2 10" xfId="4628" hidden="1"/>
    <cellStyle name="Erklärender Text 2 10" xfId="4664" hidden="1"/>
    <cellStyle name="Erklärender Text 2 10" xfId="4686" hidden="1"/>
    <cellStyle name="Erklärender Text 2 10" xfId="4721" hidden="1"/>
    <cellStyle name="Erklärender Text 2 10" xfId="4780" hidden="1"/>
    <cellStyle name="Erklärender Text 2 10" xfId="4845" hidden="1"/>
    <cellStyle name="Erklärender Text 2 10" xfId="4881" hidden="1"/>
    <cellStyle name="Erklärender Text 2 10" xfId="4903" hidden="1"/>
    <cellStyle name="Erklärender Text 2 10" xfId="4938" hidden="1"/>
    <cellStyle name="Erklärender Text 2 10" xfId="5017" hidden="1"/>
    <cellStyle name="Erklärender Text 2 10" xfId="5137" hidden="1"/>
    <cellStyle name="Erklärender Text 2 10" xfId="5173" hidden="1"/>
    <cellStyle name="Erklärender Text 2 10" xfId="5195" hidden="1"/>
    <cellStyle name="Erklärender Text 2 10" xfId="5230" hidden="1"/>
    <cellStyle name="Erklärender Text 2 10" xfId="5050" hidden="1"/>
    <cellStyle name="Erklärender Text 2 10" xfId="5279" hidden="1"/>
    <cellStyle name="Erklärender Text 2 10" xfId="5315" hidden="1"/>
    <cellStyle name="Erklärender Text 2 10" xfId="5337" hidden="1"/>
    <cellStyle name="Erklärender Text 2 10" xfId="5372" hidden="1"/>
    <cellStyle name="Erklärender Text 2 10" xfId="2304" hidden="1"/>
    <cellStyle name="Erklärender Text 2 10" xfId="5445" hidden="1"/>
    <cellStyle name="Erklärender Text 2 10" xfId="5481" hidden="1"/>
    <cellStyle name="Erklärender Text 2 10" xfId="5503" hidden="1"/>
    <cellStyle name="Erklärender Text 2 10" xfId="5538" hidden="1"/>
    <cellStyle name="Erklärender Text 2 10" xfId="5690" hidden="1"/>
    <cellStyle name="Erklärender Text 2 10" xfId="5844" hidden="1"/>
    <cellStyle name="Erklärender Text 2 10" xfId="5880" hidden="1"/>
    <cellStyle name="Erklärender Text 2 10" xfId="5902" hidden="1"/>
    <cellStyle name="Erklärender Text 2 10" xfId="5937" hidden="1"/>
    <cellStyle name="Erklärender Text 2 10" xfId="5728" hidden="1"/>
    <cellStyle name="Erklärender Text 2 10" xfId="5991" hidden="1"/>
    <cellStyle name="Erklärender Text 2 10" xfId="6027" hidden="1"/>
    <cellStyle name="Erklärender Text 2 10" xfId="6049" hidden="1"/>
    <cellStyle name="Erklärender Text 2 10" xfId="6084" hidden="1"/>
    <cellStyle name="Erklärender Text 2 10" xfId="5683" hidden="1"/>
    <cellStyle name="Erklärender Text 2 10" xfId="6132" hidden="1"/>
    <cellStyle name="Erklärender Text 2 10" xfId="6168" hidden="1"/>
    <cellStyle name="Erklärender Text 2 10" xfId="6190" hidden="1"/>
    <cellStyle name="Erklärender Text 2 10" xfId="6225" hidden="1"/>
    <cellStyle name="Erklärender Text 2 10" xfId="6284" hidden="1"/>
    <cellStyle name="Erklärender Text 2 10" xfId="6349" hidden="1"/>
    <cellStyle name="Erklärender Text 2 10" xfId="6385" hidden="1"/>
    <cellStyle name="Erklärender Text 2 10" xfId="6407" hidden="1"/>
    <cellStyle name="Erklärender Text 2 10" xfId="6442" hidden="1"/>
    <cellStyle name="Erklärender Text 2 10" xfId="6521" hidden="1"/>
    <cellStyle name="Erklärender Text 2 10" xfId="6641" hidden="1"/>
    <cellStyle name="Erklärender Text 2 10" xfId="6677" hidden="1"/>
    <cellStyle name="Erklärender Text 2 10" xfId="6699" hidden="1"/>
    <cellStyle name="Erklärender Text 2 10" xfId="6734" hidden="1"/>
    <cellStyle name="Erklärender Text 2 10" xfId="6554" hidden="1"/>
    <cellStyle name="Erklärender Text 2 10" xfId="6783" hidden="1"/>
    <cellStyle name="Erklärender Text 2 10" xfId="6819" hidden="1"/>
    <cellStyle name="Erklärender Text 2 10" xfId="6841" hidden="1"/>
    <cellStyle name="Erklärender Text 2 10" xfId="6876" hidden="1"/>
    <cellStyle name="Erklärender Text 2 10" xfId="2320" hidden="1"/>
    <cellStyle name="Erklärender Text 2 10" xfId="6947" hidden="1"/>
    <cellStyle name="Erklärender Text 2 10" xfId="6983" hidden="1"/>
    <cellStyle name="Erklärender Text 2 10" xfId="7005" hidden="1"/>
    <cellStyle name="Erklärender Text 2 10" xfId="7040" hidden="1"/>
    <cellStyle name="Erklärender Text 2 10" xfId="7188" hidden="1"/>
    <cellStyle name="Erklärender Text 2 10" xfId="7342" hidden="1"/>
    <cellStyle name="Erklärender Text 2 10" xfId="7378" hidden="1"/>
    <cellStyle name="Erklärender Text 2 10" xfId="7400" hidden="1"/>
    <cellStyle name="Erklärender Text 2 10" xfId="7435" hidden="1"/>
    <cellStyle name="Erklärender Text 2 10" xfId="7226" hidden="1"/>
    <cellStyle name="Erklärender Text 2 10" xfId="7489" hidden="1"/>
    <cellStyle name="Erklärender Text 2 10" xfId="7525" hidden="1"/>
    <cellStyle name="Erklärender Text 2 10" xfId="7547" hidden="1"/>
    <cellStyle name="Erklärender Text 2 10" xfId="7582" hidden="1"/>
    <cellStyle name="Erklärender Text 2 10" xfId="7181" hidden="1"/>
    <cellStyle name="Erklärender Text 2 10" xfId="7630" hidden="1"/>
    <cellStyle name="Erklärender Text 2 10" xfId="7666" hidden="1"/>
    <cellStyle name="Erklärender Text 2 10" xfId="7688" hidden="1"/>
    <cellStyle name="Erklärender Text 2 10" xfId="7723" hidden="1"/>
    <cellStyle name="Erklärender Text 2 10" xfId="7782" hidden="1"/>
    <cellStyle name="Erklärender Text 2 10" xfId="7847" hidden="1"/>
    <cellStyle name="Erklärender Text 2 10" xfId="7883" hidden="1"/>
    <cellStyle name="Erklärender Text 2 10" xfId="7905" hidden="1"/>
    <cellStyle name="Erklärender Text 2 10" xfId="7940" hidden="1"/>
    <cellStyle name="Erklärender Text 2 10" xfId="8019" hidden="1"/>
    <cellStyle name="Erklärender Text 2 10" xfId="8139" hidden="1"/>
    <cellStyle name="Erklärender Text 2 10" xfId="8175" hidden="1"/>
    <cellStyle name="Erklärender Text 2 10" xfId="8197" hidden="1"/>
    <cellStyle name="Erklärender Text 2 10" xfId="8232" hidden="1"/>
    <cellStyle name="Erklärender Text 2 10" xfId="8052" hidden="1"/>
    <cellStyle name="Erklärender Text 2 10" xfId="8281" hidden="1"/>
    <cellStyle name="Erklärender Text 2 10" xfId="8317" hidden="1"/>
    <cellStyle name="Erklärender Text 2 10" xfId="8339" hidden="1"/>
    <cellStyle name="Erklärender Text 2 10" xfId="8374" hidden="1"/>
    <cellStyle name="Erklärender Text 2 10" xfId="2033" hidden="1"/>
    <cellStyle name="Erklärender Text 2 10" xfId="8442" hidden="1"/>
    <cellStyle name="Erklärender Text 2 10" xfId="8478" hidden="1"/>
    <cellStyle name="Erklärender Text 2 10" xfId="8500" hidden="1"/>
    <cellStyle name="Erklärender Text 2 10" xfId="8535" hidden="1"/>
    <cellStyle name="Erklärender Text 2 10" xfId="8681" hidden="1"/>
    <cellStyle name="Erklärender Text 2 10" xfId="8835" hidden="1"/>
    <cellStyle name="Erklärender Text 2 10" xfId="8871" hidden="1"/>
    <cellStyle name="Erklärender Text 2 10" xfId="8893" hidden="1"/>
    <cellStyle name="Erklärender Text 2 10" xfId="8928" hidden="1"/>
    <cellStyle name="Erklärender Text 2 10" xfId="8719" hidden="1"/>
    <cellStyle name="Erklärender Text 2 10" xfId="8982" hidden="1"/>
    <cellStyle name="Erklärender Text 2 10" xfId="9018" hidden="1"/>
    <cellStyle name="Erklärender Text 2 10" xfId="9040" hidden="1"/>
    <cellStyle name="Erklärender Text 2 10" xfId="9075" hidden="1"/>
    <cellStyle name="Erklärender Text 2 10" xfId="8674" hidden="1"/>
    <cellStyle name="Erklärender Text 2 10" xfId="9123" hidden="1"/>
    <cellStyle name="Erklärender Text 2 10" xfId="9159" hidden="1"/>
    <cellStyle name="Erklärender Text 2 10" xfId="9181" hidden="1"/>
    <cellStyle name="Erklärender Text 2 10" xfId="9216" hidden="1"/>
    <cellStyle name="Erklärender Text 2 10" xfId="9275" hidden="1"/>
    <cellStyle name="Erklärender Text 2 10" xfId="9340" hidden="1"/>
    <cellStyle name="Erklärender Text 2 10" xfId="9376" hidden="1"/>
    <cellStyle name="Erklärender Text 2 10" xfId="9398" hidden="1"/>
    <cellStyle name="Erklärender Text 2 10" xfId="9433" hidden="1"/>
    <cellStyle name="Erklärender Text 2 10" xfId="9512" hidden="1"/>
    <cellStyle name="Erklärender Text 2 10" xfId="9632" hidden="1"/>
    <cellStyle name="Erklärender Text 2 10" xfId="9668" hidden="1"/>
    <cellStyle name="Erklärender Text 2 10" xfId="9690" hidden="1"/>
    <cellStyle name="Erklärender Text 2 10" xfId="9725" hidden="1"/>
    <cellStyle name="Erklärender Text 2 10" xfId="9545" hidden="1"/>
    <cellStyle name="Erklärender Text 2 10" xfId="9774" hidden="1"/>
    <cellStyle name="Erklärender Text 2 10" xfId="9810" hidden="1"/>
    <cellStyle name="Erklärender Text 2 10" xfId="9832" hidden="1"/>
    <cellStyle name="Erklärender Text 2 10" xfId="9867" hidden="1"/>
    <cellStyle name="Erklärender Text 2 10" xfId="2254" hidden="1"/>
    <cellStyle name="Erklärender Text 2 10" xfId="9933" hidden="1"/>
    <cellStyle name="Erklärender Text 2 10" xfId="9969" hidden="1"/>
    <cellStyle name="Erklärender Text 2 10" xfId="9991" hidden="1"/>
    <cellStyle name="Erklärender Text 2 10" xfId="10026" hidden="1"/>
    <cellStyle name="Erklärender Text 2 10" xfId="10167" hidden="1"/>
    <cellStyle name="Erklärender Text 2 10" xfId="10321" hidden="1"/>
    <cellStyle name="Erklärender Text 2 10" xfId="10357" hidden="1"/>
    <cellStyle name="Erklärender Text 2 10" xfId="10379" hidden="1"/>
    <cellStyle name="Erklärender Text 2 10" xfId="10414" hidden="1"/>
    <cellStyle name="Erklärender Text 2 10" xfId="10205" hidden="1"/>
    <cellStyle name="Erklärender Text 2 10" xfId="10468" hidden="1"/>
    <cellStyle name="Erklärender Text 2 10" xfId="10504" hidden="1"/>
    <cellStyle name="Erklärender Text 2 10" xfId="10526" hidden="1"/>
    <cellStyle name="Erklärender Text 2 10" xfId="10561" hidden="1"/>
    <cellStyle name="Erklärender Text 2 10" xfId="10160" hidden="1"/>
    <cellStyle name="Erklärender Text 2 10" xfId="10609" hidden="1"/>
    <cellStyle name="Erklärender Text 2 10" xfId="10645" hidden="1"/>
    <cellStyle name="Erklärender Text 2 10" xfId="10667" hidden="1"/>
    <cellStyle name="Erklärender Text 2 10" xfId="10702" hidden="1"/>
    <cellStyle name="Erklärender Text 2 10" xfId="10761" hidden="1"/>
    <cellStyle name="Erklärender Text 2 10" xfId="10826" hidden="1"/>
    <cellStyle name="Erklärender Text 2 10" xfId="10862" hidden="1"/>
    <cellStyle name="Erklärender Text 2 10" xfId="10884" hidden="1"/>
    <cellStyle name="Erklärender Text 2 10" xfId="10919" hidden="1"/>
    <cellStyle name="Erklärender Text 2 10" xfId="10998" hidden="1"/>
    <cellStyle name="Erklärender Text 2 10" xfId="11118" hidden="1"/>
    <cellStyle name="Erklärender Text 2 10" xfId="11154" hidden="1"/>
    <cellStyle name="Erklärender Text 2 10" xfId="11176" hidden="1"/>
    <cellStyle name="Erklärender Text 2 10" xfId="11211" hidden="1"/>
    <cellStyle name="Erklärender Text 2 10" xfId="11031" hidden="1"/>
    <cellStyle name="Erklärender Text 2 10" xfId="11260" hidden="1"/>
    <cellStyle name="Erklärender Text 2 10" xfId="11296" hidden="1"/>
    <cellStyle name="Erklärender Text 2 10" xfId="11318" hidden="1"/>
    <cellStyle name="Erklärender Text 2 10" xfId="11353" hidden="1"/>
    <cellStyle name="Erklärender Text 2 10" xfId="2321" hidden="1"/>
    <cellStyle name="Erklärender Text 2 10" xfId="11416" hidden="1"/>
    <cellStyle name="Erklärender Text 2 10" xfId="11452" hidden="1"/>
    <cellStyle name="Erklärender Text 2 10" xfId="11474" hidden="1"/>
    <cellStyle name="Erklärender Text 2 10" xfId="11509" hidden="1"/>
    <cellStyle name="Erklärender Text 2 10" xfId="11647" hidden="1"/>
    <cellStyle name="Erklärender Text 2 10" xfId="11801" hidden="1"/>
    <cellStyle name="Erklärender Text 2 10" xfId="11837" hidden="1"/>
    <cellStyle name="Erklärender Text 2 10" xfId="11859" hidden="1"/>
    <cellStyle name="Erklärender Text 2 10" xfId="11894" hidden="1"/>
    <cellStyle name="Erklärender Text 2 10" xfId="11685" hidden="1"/>
    <cellStyle name="Erklärender Text 2 10" xfId="11948" hidden="1"/>
    <cellStyle name="Erklärender Text 2 10" xfId="11984" hidden="1"/>
    <cellStyle name="Erklärender Text 2 10" xfId="12006" hidden="1"/>
    <cellStyle name="Erklärender Text 2 10" xfId="12041" hidden="1"/>
    <cellStyle name="Erklärender Text 2 10" xfId="11640" hidden="1"/>
    <cellStyle name="Erklärender Text 2 10" xfId="12089" hidden="1"/>
    <cellStyle name="Erklärender Text 2 10" xfId="12125" hidden="1"/>
    <cellStyle name="Erklärender Text 2 10" xfId="12147" hidden="1"/>
    <cellStyle name="Erklärender Text 2 10" xfId="12182" hidden="1"/>
    <cellStyle name="Erklärender Text 2 10" xfId="12241" hidden="1"/>
    <cellStyle name="Erklärender Text 2 10" xfId="12306" hidden="1"/>
    <cellStyle name="Erklärender Text 2 10" xfId="12342" hidden="1"/>
    <cellStyle name="Erklärender Text 2 10" xfId="12364" hidden="1"/>
    <cellStyle name="Erklärender Text 2 10" xfId="12399" hidden="1"/>
    <cellStyle name="Erklärender Text 2 10" xfId="12478" hidden="1"/>
    <cellStyle name="Erklärender Text 2 10" xfId="12598" hidden="1"/>
    <cellStyle name="Erklärender Text 2 10" xfId="12634" hidden="1"/>
    <cellStyle name="Erklärender Text 2 10" xfId="12656" hidden="1"/>
    <cellStyle name="Erklärender Text 2 10" xfId="12691" hidden="1"/>
    <cellStyle name="Erklärender Text 2 10" xfId="12511" hidden="1"/>
    <cellStyle name="Erklärender Text 2 10" xfId="12740" hidden="1"/>
    <cellStyle name="Erklärender Text 2 10" xfId="12776" hidden="1"/>
    <cellStyle name="Erklärender Text 2 10" xfId="12798" hidden="1"/>
    <cellStyle name="Erklärender Text 2 10" xfId="12833" hidden="1"/>
    <cellStyle name="Erklärender Text 2 10" xfId="2032" hidden="1"/>
    <cellStyle name="Erklärender Text 2 10" xfId="12895" hidden="1"/>
    <cellStyle name="Erklärender Text 2 10" xfId="12931" hidden="1"/>
    <cellStyle name="Erklärender Text 2 10" xfId="12953" hidden="1"/>
    <cellStyle name="Erklärender Text 2 10" xfId="12988" hidden="1"/>
    <cellStyle name="Erklärender Text 2 10" xfId="13118" hidden="1"/>
    <cellStyle name="Erklärender Text 2 10" xfId="13272" hidden="1"/>
    <cellStyle name="Erklärender Text 2 10" xfId="13308" hidden="1"/>
    <cellStyle name="Erklärender Text 2 10" xfId="13330" hidden="1"/>
    <cellStyle name="Erklärender Text 2 10" xfId="13365" hidden="1"/>
    <cellStyle name="Erklärender Text 2 10" xfId="13156" hidden="1"/>
    <cellStyle name="Erklärender Text 2 10" xfId="13419" hidden="1"/>
    <cellStyle name="Erklärender Text 2 10" xfId="13455" hidden="1"/>
    <cellStyle name="Erklärender Text 2 10" xfId="13477" hidden="1"/>
    <cellStyle name="Erklärender Text 2 10" xfId="13512" hidden="1"/>
    <cellStyle name="Erklärender Text 2 10" xfId="13111" hidden="1"/>
    <cellStyle name="Erklärender Text 2 10" xfId="13560" hidden="1"/>
    <cellStyle name="Erklärender Text 2 10" xfId="13596" hidden="1"/>
    <cellStyle name="Erklärender Text 2 10" xfId="13618" hidden="1"/>
    <cellStyle name="Erklärender Text 2 10" xfId="13653" hidden="1"/>
    <cellStyle name="Erklärender Text 2 10" xfId="13712" hidden="1"/>
    <cellStyle name="Erklärender Text 2 10" xfId="13777" hidden="1"/>
    <cellStyle name="Erklärender Text 2 10" xfId="13813" hidden="1"/>
    <cellStyle name="Erklärender Text 2 10" xfId="13835" hidden="1"/>
    <cellStyle name="Erklärender Text 2 10" xfId="13870" hidden="1"/>
    <cellStyle name="Erklärender Text 2 10" xfId="13949" hidden="1"/>
    <cellStyle name="Erklärender Text 2 10" xfId="14069" hidden="1"/>
    <cellStyle name="Erklärender Text 2 10" xfId="14105" hidden="1"/>
    <cellStyle name="Erklärender Text 2 10" xfId="14127" hidden="1"/>
    <cellStyle name="Erklärender Text 2 10" xfId="14162" hidden="1"/>
    <cellStyle name="Erklärender Text 2 10" xfId="13982" hidden="1"/>
    <cellStyle name="Erklärender Text 2 10" xfId="14211" hidden="1"/>
    <cellStyle name="Erklärender Text 2 10" xfId="14247" hidden="1"/>
    <cellStyle name="Erklärender Text 2 10" xfId="14269" hidden="1"/>
    <cellStyle name="Erklärender Text 2 10" xfId="14304" hidden="1"/>
    <cellStyle name="Erklärender Text 2 10" xfId="2396" hidden="1"/>
    <cellStyle name="Erklärender Text 2 10" xfId="14362" hidden="1"/>
    <cellStyle name="Erklärender Text 2 10" xfId="14398" hidden="1"/>
    <cellStyle name="Erklärender Text 2 10" xfId="14420" hidden="1"/>
    <cellStyle name="Erklärender Text 2 10" xfId="14455" hidden="1"/>
    <cellStyle name="Erklärender Text 2 10" xfId="14580" hidden="1"/>
    <cellStyle name="Erklärender Text 2 10" xfId="14734" hidden="1"/>
    <cellStyle name="Erklärender Text 2 10" xfId="14770" hidden="1"/>
    <cellStyle name="Erklärender Text 2 10" xfId="14792" hidden="1"/>
    <cellStyle name="Erklärender Text 2 10" xfId="14827" hidden="1"/>
    <cellStyle name="Erklärender Text 2 10" xfId="14618" hidden="1"/>
    <cellStyle name="Erklärender Text 2 10" xfId="14881" hidden="1"/>
    <cellStyle name="Erklärender Text 2 10" xfId="14917" hidden="1"/>
    <cellStyle name="Erklärender Text 2 10" xfId="14939" hidden="1"/>
    <cellStyle name="Erklärender Text 2 10" xfId="14974" hidden="1"/>
    <cellStyle name="Erklärender Text 2 10" xfId="14573" hidden="1"/>
    <cellStyle name="Erklärender Text 2 10" xfId="15022" hidden="1"/>
    <cellStyle name="Erklärender Text 2 10" xfId="15058" hidden="1"/>
    <cellStyle name="Erklärender Text 2 10" xfId="15080" hidden="1"/>
    <cellStyle name="Erklärender Text 2 10" xfId="15115" hidden="1"/>
    <cellStyle name="Erklärender Text 2 10" xfId="15174" hidden="1"/>
    <cellStyle name="Erklärender Text 2 10" xfId="15239" hidden="1"/>
    <cellStyle name="Erklärender Text 2 10" xfId="15275" hidden="1"/>
    <cellStyle name="Erklärender Text 2 10" xfId="15297" hidden="1"/>
    <cellStyle name="Erklärender Text 2 10" xfId="15332" hidden="1"/>
    <cellStyle name="Erklärender Text 2 10" xfId="15411" hidden="1"/>
    <cellStyle name="Erklärender Text 2 10" xfId="15531" hidden="1"/>
    <cellStyle name="Erklärender Text 2 10" xfId="15567" hidden="1"/>
    <cellStyle name="Erklärender Text 2 10" xfId="15589" hidden="1"/>
    <cellStyle name="Erklärender Text 2 10" xfId="15624" hidden="1"/>
    <cellStyle name="Erklärender Text 2 10" xfId="15444" hidden="1"/>
    <cellStyle name="Erklärender Text 2 10" xfId="15673" hidden="1"/>
    <cellStyle name="Erklärender Text 2 10" xfId="15709" hidden="1"/>
    <cellStyle name="Erklärender Text 2 10" xfId="15731" hidden="1"/>
    <cellStyle name="Erklärender Text 2 10" xfId="15766" hidden="1"/>
    <cellStyle name="Erklärender Text 2 10" xfId="3902" hidden="1"/>
    <cellStyle name="Erklärender Text 2 10" xfId="15824" hidden="1"/>
    <cellStyle name="Erklärender Text 2 10" xfId="15860" hidden="1"/>
    <cellStyle name="Erklärender Text 2 10" xfId="15882" hidden="1"/>
    <cellStyle name="Erklärender Text 2 10" xfId="15917" hidden="1"/>
    <cellStyle name="Erklärender Text 2 10" xfId="16036" hidden="1"/>
    <cellStyle name="Erklärender Text 2 10" xfId="16190" hidden="1"/>
    <cellStyle name="Erklärender Text 2 10" xfId="16226" hidden="1"/>
    <cellStyle name="Erklärender Text 2 10" xfId="16248" hidden="1"/>
    <cellStyle name="Erklärender Text 2 10" xfId="16283" hidden="1"/>
    <cellStyle name="Erklärender Text 2 10" xfId="16074" hidden="1"/>
    <cellStyle name="Erklärender Text 2 10" xfId="16337" hidden="1"/>
    <cellStyle name="Erklärender Text 2 10" xfId="16373" hidden="1"/>
    <cellStyle name="Erklärender Text 2 10" xfId="16395" hidden="1"/>
    <cellStyle name="Erklärender Text 2 10" xfId="16430" hidden="1"/>
    <cellStyle name="Erklärender Text 2 10" xfId="16029" hidden="1"/>
    <cellStyle name="Erklärender Text 2 10" xfId="16478" hidden="1"/>
    <cellStyle name="Erklärender Text 2 10" xfId="16514" hidden="1"/>
    <cellStyle name="Erklärender Text 2 10" xfId="16536" hidden="1"/>
    <cellStyle name="Erklärender Text 2 10" xfId="16571" hidden="1"/>
    <cellStyle name="Erklärender Text 2 10" xfId="16630" hidden="1"/>
    <cellStyle name="Erklärender Text 2 10" xfId="16695" hidden="1"/>
    <cellStyle name="Erklärender Text 2 10" xfId="16731" hidden="1"/>
    <cellStyle name="Erklärender Text 2 10" xfId="16753" hidden="1"/>
    <cellStyle name="Erklärender Text 2 10" xfId="16788" hidden="1"/>
    <cellStyle name="Erklärender Text 2 10" xfId="16867" hidden="1"/>
    <cellStyle name="Erklärender Text 2 10" xfId="16987" hidden="1"/>
    <cellStyle name="Erklärender Text 2 10" xfId="17023" hidden="1"/>
    <cellStyle name="Erklärender Text 2 10" xfId="17045" hidden="1"/>
    <cellStyle name="Erklärender Text 2 10" xfId="17080" hidden="1"/>
    <cellStyle name="Erklärender Text 2 10" xfId="16900" hidden="1"/>
    <cellStyle name="Erklärender Text 2 10" xfId="17129" hidden="1"/>
    <cellStyle name="Erklärender Text 2 10" xfId="17165" hidden="1"/>
    <cellStyle name="Erklärender Text 2 10" xfId="17187" hidden="1"/>
    <cellStyle name="Erklärender Text 2 10" xfId="17222" hidden="1"/>
    <cellStyle name="Erklärender Text 2 10" xfId="5407" hidden="1"/>
    <cellStyle name="Erklärender Text 2 10" xfId="17269" hidden="1"/>
    <cellStyle name="Erklärender Text 2 10" xfId="17305" hidden="1"/>
    <cellStyle name="Erklärender Text 2 10" xfId="17327" hidden="1"/>
    <cellStyle name="Erklärender Text 2 10" xfId="17362" hidden="1"/>
    <cellStyle name="Erklärender Text 2 10" xfId="17478" hidden="1"/>
    <cellStyle name="Erklärender Text 2 10" xfId="17632" hidden="1"/>
    <cellStyle name="Erklärender Text 2 10" xfId="17668" hidden="1"/>
    <cellStyle name="Erklärender Text 2 10" xfId="17690" hidden="1"/>
    <cellStyle name="Erklärender Text 2 10" xfId="17725" hidden="1"/>
    <cellStyle name="Erklärender Text 2 10" xfId="17516" hidden="1"/>
    <cellStyle name="Erklärender Text 2 10" xfId="17779" hidden="1"/>
    <cellStyle name="Erklärender Text 2 10" xfId="17815" hidden="1"/>
    <cellStyle name="Erklärender Text 2 10" xfId="17837" hidden="1"/>
    <cellStyle name="Erklärender Text 2 10" xfId="17872" hidden="1"/>
    <cellStyle name="Erklärender Text 2 10" xfId="17471" hidden="1"/>
    <cellStyle name="Erklärender Text 2 10" xfId="17920" hidden="1"/>
    <cellStyle name="Erklärender Text 2 10" xfId="17956" hidden="1"/>
    <cellStyle name="Erklärender Text 2 10" xfId="17978" hidden="1"/>
    <cellStyle name="Erklärender Text 2 10" xfId="18013" hidden="1"/>
    <cellStyle name="Erklärender Text 2 10" xfId="18072" hidden="1"/>
    <cellStyle name="Erklärender Text 2 10" xfId="18137" hidden="1"/>
    <cellStyle name="Erklärender Text 2 10" xfId="18173" hidden="1"/>
    <cellStyle name="Erklärender Text 2 10" xfId="18195" hidden="1"/>
    <cellStyle name="Erklärender Text 2 10" xfId="18230" hidden="1"/>
    <cellStyle name="Erklärender Text 2 10" xfId="18309" hidden="1"/>
    <cellStyle name="Erklärender Text 2 10" xfId="18429" hidden="1"/>
    <cellStyle name="Erklärender Text 2 10" xfId="18465" hidden="1"/>
    <cellStyle name="Erklärender Text 2 10" xfId="18487" hidden="1"/>
    <cellStyle name="Erklärender Text 2 10" xfId="18522" hidden="1"/>
    <cellStyle name="Erklärender Text 2 10" xfId="18342" hidden="1"/>
    <cellStyle name="Erklärender Text 2 10" xfId="18571" hidden="1"/>
    <cellStyle name="Erklärender Text 2 10" xfId="18607" hidden="1"/>
    <cellStyle name="Erklärender Text 2 10" xfId="18629" hidden="1"/>
    <cellStyle name="Erklärender Text 2 10" xfId="18664" hidden="1"/>
    <cellStyle name="Erklärender Text 2 10" xfId="18953" hidden="1"/>
    <cellStyle name="Erklärender Text 2 10" xfId="19069" hidden="1"/>
    <cellStyle name="Erklärender Text 2 10" xfId="19105" hidden="1"/>
    <cellStyle name="Erklärender Text 2 10" xfId="19127" hidden="1"/>
    <cellStyle name="Erklärender Text 2 10" xfId="19162" hidden="1"/>
    <cellStyle name="Erklärender Text 2 10" xfId="19285" hidden="1"/>
    <cellStyle name="Erklärender Text 2 10" xfId="19439" hidden="1"/>
    <cellStyle name="Erklärender Text 2 10" xfId="19475" hidden="1"/>
    <cellStyle name="Erklärender Text 2 10" xfId="19497" hidden="1"/>
    <cellStyle name="Erklärender Text 2 10" xfId="19532" hidden="1"/>
    <cellStyle name="Erklärender Text 2 10" xfId="19323" hidden="1"/>
    <cellStyle name="Erklärender Text 2 10" xfId="19586" hidden="1"/>
    <cellStyle name="Erklärender Text 2 10" xfId="19622" hidden="1"/>
    <cellStyle name="Erklärender Text 2 10" xfId="19644" hidden="1"/>
    <cellStyle name="Erklärender Text 2 10" xfId="19679" hidden="1"/>
    <cellStyle name="Erklärender Text 2 10" xfId="19278" hidden="1"/>
    <cellStyle name="Erklärender Text 2 10" xfId="19727" hidden="1"/>
    <cellStyle name="Erklärender Text 2 10" xfId="19763" hidden="1"/>
    <cellStyle name="Erklärender Text 2 10" xfId="19785" hidden="1"/>
    <cellStyle name="Erklärender Text 2 10" xfId="19820" hidden="1"/>
    <cellStyle name="Erklärender Text 2 10" xfId="19879" hidden="1"/>
    <cellStyle name="Erklärender Text 2 10" xfId="19944" hidden="1"/>
    <cellStyle name="Erklärender Text 2 10" xfId="19980" hidden="1"/>
    <cellStyle name="Erklärender Text 2 10" xfId="20002" hidden="1"/>
    <cellStyle name="Erklärender Text 2 10" xfId="20037" hidden="1"/>
    <cellStyle name="Erklärender Text 2 10" xfId="20116" hidden="1"/>
    <cellStyle name="Erklärender Text 2 10" xfId="20236" hidden="1"/>
    <cellStyle name="Erklärender Text 2 10" xfId="20272" hidden="1"/>
    <cellStyle name="Erklärender Text 2 10" xfId="20294" hidden="1"/>
    <cellStyle name="Erklärender Text 2 10" xfId="20329" hidden="1"/>
    <cellStyle name="Erklärender Text 2 10" xfId="20149" hidden="1"/>
    <cellStyle name="Erklärender Text 2 10" xfId="20378" hidden="1"/>
    <cellStyle name="Erklärender Text 2 10" xfId="20414" hidden="1"/>
    <cellStyle name="Erklärender Text 2 10" xfId="20436" hidden="1"/>
    <cellStyle name="Erklärender Text 2 10" xfId="20471" hidden="1"/>
    <cellStyle name="Erklärender Text 2 10" xfId="20530" hidden="1"/>
    <cellStyle name="Erklärender Text 2 10" xfId="20595" hidden="1"/>
    <cellStyle name="Erklärender Text 2 10" xfId="20631" hidden="1"/>
    <cellStyle name="Erklärender Text 2 10" xfId="20653" hidden="1"/>
    <cellStyle name="Erklärender Text 2 10" xfId="20688" hidden="1"/>
    <cellStyle name="Erklärender Text 2 10" xfId="20785" hidden="1"/>
    <cellStyle name="Erklärender Text 2 10" xfId="20986" hidden="1"/>
    <cellStyle name="Erklärender Text 2 10" xfId="21022" hidden="1"/>
    <cellStyle name="Erklärender Text 2 10" xfId="21044" hidden="1"/>
    <cellStyle name="Erklärender Text 2 10" xfId="21079" hidden="1"/>
    <cellStyle name="Erklärender Text 2 10" xfId="21175" hidden="1"/>
    <cellStyle name="Erklärender Text 2 10" xfId="21295" hidden="1"/>
    <cellStyle name="Erklärender Text 2 10" xfId="21331" hidden="1"/>
    <cellStyle name="Erklärender Text 2 10" xfId="21353" hidden="1"/>
    <cellStyle name="Erklärender Text 2 10" xfId="21388" hidden="1"/>
    <cellStyle name="Erklärender Text 2 10" xfId="21208" hidden="1"/>
    <cellStyle name="Erklärender Text 2 10" xfId="21439" hidden="1"/>
    <cellStyle name="Erklärender Text 2 10" xfId="21475" hidden="1"/>
    <cellStyle name="Erklärender Text 2 10" xfId="21497" hidden="1"/>
    <cellStyle name="Erklärender Text 2 10" xfId="21532" hidden="1"/>
    <cellStyle name="Erklärender Text 2 10" xfId="20844" hidden="1"/>
    <cellStyle name="Erklärender Text 2 10" xfId="21596" hidden="1"/>
    <cellStyle name="Erklärender Text 2 10" xfId="21632" hidden="1"/>
    <cellStyle name="Erklärender Text 2 10" xfId="21654" hidden="1"/>
    <cellStyle name="Erklärender Text 2 10" xfId="21689" hidden="1"/>
    <cellStyle name="Erklärender Text 2 10" xfId="21811" hidden="1"/>
    <cellStyle name="Erklärender Text 2 10" xfId="21966" hidden="1"/>
    <cellStyle name="Erklärender Text 2 10" xfId="22002" hidden="1"/>
    <cellStyle name="Erklärender Text 2 10" xfId="22024" hidden="1"/>
    <cellStyle name="Erklärender Text 2 10" xfId="22059" hidden="1"/>
    <cellStyle name="Erklärender Text 2 10" xfId="21849" hidden="1"/>
    <cellStyle name="Erklärender Text 2 10" xfId="22115" hidden="1"/>
    <cellStyle name="Erklärender Text 2 10" xfId="22151" hidden="1"/>
    <cellStyle name="Erklärender Text 2 10" xfId="22173" hidden="1"/>
    <cellStyle name="Erklärender Text 2 10" xfId="22208" hidden="1"/>
    <cellStyle name="Erklärender Text 2 10" xfId="21804" hidden="1"/>
    <cellStyle name="Erklärender Text 2 10" xfId="22258" hidden="1"/>
    <cellStyle name="Erklärender Text 2 10" xfId="22294" hidden="1"/>
    <cellStyle name="Erklärender Text 2 10" xfId="22316" hidden="1"/>
    <cellStyle name="Erklärender Text 2 10" xfId="22351" hidden="1"/>
    <cellStyle name="Erklärender Text 2 10" xfId="22412" hidden="1"/>
    <cellStyle name="Erklärender Text 2 10" xfId="22477" hidden="1"/>
    <cellStyle name="Erklärender Text 2 10" xfId="22513" hidden="1"/>
    <cellStyle name="Erklärender Text 2 10" xfId="22535" hidden="1"/>
    <cellStyle name="Erklärender Text 2 10" xfId="22570" hidden="1"/>
    <cellStyle name="Erklärender Text 2 10" xfId="22649" hidden="1"/>
    <cellStyle name="Erklärender Text 2 10" xfId="22769" hidden="1"/>
    <cellStyle name="Erklärender Text 2 10" xfId="22805" hidden="1"/>
    <cellStyle name="Erklärender Text 2 10" xfId="22827" hidden="1"/>
    <cellStyle name="Erklärender Text 2 10" xfId="22862" hidden="1"/>
    <cellStyle name="Erklärender Text 2 10" xfId="22682" hidden="1"/>
    <cellStyle name="Erklärender Text 2 10" xfId="22911" hidden="1"/>
    <cellStyle name="Erklärender Text 2 10" xfId="22947" hidden="1"/>
    <cellStyle name="Erklärender Text 2 10" xfId="22969" hidden="1"/>
    <cellStyle name="Erklärender Text 2 10" xfId="23004" hidden="1"/>
    <cellStyle name="Erklärender Text 2 10" xfId="20796" hidden="1"/>
    <cellStyle name="Erklärender Text 2 10" xfId="23051" hidden="1"/>
    <cellStyle name="Erklärender Text 2 10" xfId="23087" hidden="1"/>
    <cellStyle name="Erklärender Text 2 10" xfId="23109" hidden="1"/>
    <cellStyle name="Erklärender Text 2 10" xfId="23144" hidden="1"/>
    <cellStyle name="Erklärender Text 2 10" xfId="23264" hidden="1"/>
    <cellStyle name="Erklärender Text 2 10" xfId="23418" hidden="1"/>
    <cellStyle name="Erklärender Text 2 10" xfId="23454" hidden="1"/>
    <cellStyle name="Erklärender Text 2 10" xfId="23476" hidden="1"/>
    <cellStyle name="Erklärender Text 2 10" xfId="23511" hidden="1"/>
    <cellStyle name="Erklärender Text 2 10" xfId="23302" hidden="1"/>
    <cellStyle name="Erklärender Text 2 10" xfId="23567" hidden="1"/>
    <cellStyle name="Erklärender Text 2 10" xfId="23603" hidden="1"/>
    <cellStyle name="Erklärender Text 2 10" xfId="23625" hidden="1"/>
    <cellStyle name="Erklärender Text 2 10" xfId="23660" hidden="1"/>
    <cellStyle name="Erklärender Text 2 10" xfId="23257" hidden="1"/>
    <cellStyle name="Erklärender Text 2 10" xfId="23710" hidden="1"/>
    <cellStyle name="Erklärender Text 2 10" xfId="23746" hidden="1"/>
    <cellStyle name="Erklärender Text 2 10" xfId="23768" hidden="1"/>
    <cellStyle name="Erklärender Text 2 10" xfId="23803" hidden="1"/>
    <cellStyle name="Erklärender Text 2 10" xfId="23863" hidden="1"/>
    <cellStyle name="Erklärender Text 2 10" xfId="23928" hidden="1"/>
    <cellStyle name="Erklärender Text 2 10" xfId="23964" hidden="1"/>
    <cellStyle name="Erklärender Text 2 10" xfId="23986" hidden="1"/>
    <cellStyle name="Erklärender Text 2 10" xfId="24021" hidden="1"/>
    <cellStyle name="Erklärender Text 2 10" xfId="24100" hidden="1"/>
    <cellStyle name="Erklärender Text 2 10" xfId="24220" hidden="1"/>
    <cellStyle name="Erklärender Text 2 10" xfId="24256" hidden="1"/>
    <cellStyle name="Erklärender Text 2 10" xfId="24278" hidden="1"/>
    <cellStyle name="Erklärender Text 2 10" xfId="24313" hidden="1"/>
    <cellStyle name="Erklärender Text 2 10" xfId="24133" hidden="1"/>
    <cellStyle name="Erklärender Text 2 10" xfId="24362" hidden="1"/>
    <cellStyle name="Erklärender Text 2 10" xfId="24398" hidden="1"/>
    <cellStyle name="Erklärender Text 2 10" xfId="24420" hidden="1"/>
    <cellStyle name="Erklärender Text 2 10" xfId="24455" hidden="1"/>
    <cellStyle name="Erklärender Text 2 10" xfId="20706" hidden="1"/>
    <cellStyle name="Erklärender Text 2 10" xfId="24502" hidden="1"/>
    <cellStyle name="Erklärender Text 2 10" xfId="24538" hidden="1"/>
    <cellStyle name="Erklärender Text 2 10" xfId="24560" hidden="1"/>
    <cellStyle name="Erklärender Text 2 10" xfId="24595" hidden="1"/>
    <cellStyle name="Erklärender Text 2 10" xfId="24711" hidden="1"/>
    <cellStyle name="Erklärender Text 2 10" xfId="24865" hidden="1"/>
    <cellStyle name="Erklärender Text 2 10" xfId="24901" hidden="1"/>
    <cellStyle name="Erklärender Text 2 10" xfId="24923" hidden="1"/>
    <cellStyle name="Erklärender Text 2 10" xfId="24958" hidden="1"/>
    <cellStyle name="Erklärender Text 2 10" xfId="24749" hidden="1"/>
    <cellStyle name="Erklärender Text 2 10" xfId="25012" hidden="1"/>
    <cellStyle name="Erklärender Text 2 10" xfId="25048" hidden="1"/>
    <cellStyle name="Erklärender Text 2 10" xfId="25070" hidden="1"/>
    <cellStyle name="Erklärender Text 2 10" xfId="25105" hidden="1"/>
    <cellStyle name="Erklärender Text 2 10" xfId="24704" hidden="1"/>
    <cellStyle name="Erklärender Text 2 10" xfId="25153" hidden="1"/>
    <cellStyle name="Erklärender Text 2 10" xfId="25189" hidden="1"/>
    <cellStyle name="Erklärender Text 2 10" xfId="25211" hidden="1"/>
    <cellStyle name="Erklärender Text 2 10" xfId="25246" hidden="1"/>
    <cellStyle name="Erklärender Text 2 10" xfId="25305" hidden="1"/>
    <cellStyle name="Erklärender Text 2 10" xfId="25370" hidden="1"/>
    <cellStyle name="Erklärender Text 2 10" xfId="25406" hidden="1"/>
    <cellStyle name="Erklärender Text 2 10" xfId="25428" hidden="1"/>
    <cellStyle name="Erklärender Text 2 10" xfId="25463" hidden="1"/>
    <cellStyle name="Erklärender Text 2 10" xfId="25542" hidden="1"/>
    <cellStyle name="Erklärender Text 2 10" xfId="25662" hidden="1"/>
    <cellStyle name="Erklärender Text 2 10" xfId="25698" hidden="1"/>
    <cellStyle name="Erklärender Text 2 10" xfId="25720" hidden="1"/>
    <cellStyle name="Erklärender Text 2 10" xfId="25755" hidden="1"/>
    <cellStyle name="Erklärender Text 2 10" xfId="25575" hidden="1"/>
    <cellStyle name="Erklärender Text 2 10" xfId="25804" hidden="1"/>
    <cellStyle name="Erklärender Text 2 10" xfId="25840" hidden="1"/>
    <cellStyle name="Erklärender Text 2 10" xfId="25862" hidden="1"/>
    <cellStyle name="Erklärender Text 2 10" xfId="25897" hidden="1"/>
    <cellStyle name="Erklärender Text 2 10" xfId="25958" hidden="1"/>
    <cellStyle name="Erklärender Text 2 10" xfId="26097" hidden="1"/>
    <cellStyle name="Erklärender Text 2 10" xfId="26133" hidden="1"/>
    <cellStyle name="Erklärender Text 2 10" xfId="26155" hidden="1"/>
    <cellStyle name="Erklärender Text 2 10" xfId="26190" hidden="1"/>
    <cellStyle name="Erklärender Text 2 10" xfId="26307" hidden="1"/>
    <cellStyle name="Erklärender Text 2 10" xfId="26461" hidden="1"/>
    <cellStyle name="Erklärender Text 2 10" xfId="26497" hidden="1"/>
    <cellStyle name="Erklärender Text 2 10" xfId="26519" hidden="1"/>
    <cellStyle name="Erklärender Text 2 10" xfId="26554" hidden="1"/>
    <cellStyle name="Erklärender Text 2 10" xfId="26345" hidden="1"/>
    <cellStyle name="Erklärender Text 2 10" xfId="26608" hidden="1"/>
    <cellStyle name="Erklärender Text 2 10" xfId="26644" hidden="1"/>
    <cellStyle name="Erklärender Text 2 10" xfId="26666" hidden="1"/>
    <cellStyle name="Erklärender Text 2 10" xfId="26701" hidden="1"/>
    <cellStyle name="Erklärender Text 2 10" xfId="26300" hidden="1"/>
    <cellStyle name="Erklärender Text 2 10" xfId="26749" hidden="1"/>
    <cellStyle name="Erklärender Text 2 10" xfId="26785" hidden="1"/>
    <cellStyle name="Erklärender Text 2 10" xfId="26807" hidden="1"/>
    <cellStyle name="Erklärender Text 2 10" xfId="26842" hidden="1"/>
    <cellStyle name="Erklärender Text 2 10" xfId="26901" hidden="1"/>
    <cellStyle name="Erklärender Text 2 10" xfId="26966" hidden="1"/>
    <cellStyle name="Erklärender Text 2 10" xfId="27002" hidden="1"/>
    <cellStyle name="Erklärender Text 2 10" xfId="27024" hidden="1"/>
    <cellStyle name="Erklärender Text 2 10" xfId="27059" hidden="1"/>
    <cellStyle name="Erklärender Text 2 10" xfId="27138" hidden="1"/>
    <cellStyle name="Erklärender Text 2 10" xfId="27258" hidden="1"/>
    <cellStyle name="Erklärender Text 2 10" xfId="27294" hidden="1"/>
    <cellStyle name="Erklärender Text 2 10" xfId="27316" hidden="1"/>
    <cellStyle name="Erklärender Text 2 10" xfId="27351" hidden="1"/>
    <cellStyle name="Erklärender Text 2 10" xfId="27171" hidden="1"/>
    <cellStyle name="Erklärender Text 2 10" xfId="27400" hidden="1"/>
    <cellStyle name="Erklärender Text 2 10" xfId="27436" hidden="1"/>
    <cellStyle name="Erklärender Text 2 10" xfId="27458" hidden="1"/>
    <cellStyle name="Erklärender Text 2 10" xfId="27493" hidden="1"/>
    <cellStyle name="Erklärender Text 2 10" xfId="25996" hidden="1"/>
    <cellStyle name="Erklärender Text 2 10" xfId="27540" hidden="1"/>
    <cellStyle name="Erklärender Text 2 10" xfId="27576" hidden="1"/>
    <cellStyle name="Erklärender Text 2 10" xfId="27598" hidden="1"/>
    <cellStyle name="Erklärender Text 2 10" xfId="27633" hidden="1"/>
    <cellStyle name="Erklärender Text 2 10" xfId="27749" hidden="1"/>
    <cellStyle name="Erklärender Text 2 10" xfId="27903" hidden="1"/>
    <cellStyle name="Erklärender Text 2 10" xfId="27939" hidden="1"/>
    <cellStyle name="Erklärender Text 2 10" xfId="27961" hidden="1"/>
    <cellStyle name="Erklärender Text 2 10" xfId="27996" hidden="1"/>
    <cellStyle name="Erklärender Text 2 10" xfId="27787" hidden="1"/>
    <cellStyle name="Erklärender Text 2 10" xfId="28050" hidden="1"/>
    <cellStyle name="Erklärender Text 2 10" xfId="28086" hidden="1"/>
    <cellStyle name="Erklärender Text 2 10" xfId="28108" hidden="1"/>
    <cellStyle name="Erklärender Text 2 10" xfId="28143" hidden="1"/>
    <cellStyle name="Erklärender Text 2 10" xfId="27742" hidden="1"/>
    <cellStyle name="Erklärender Text 2 10" xfId="28191" hidden="1"/>
    <cellStyle name="Erklärender Text 2 10" xfId="28227" hidden="1"/>
    <cellStyle name="Erklärender Text 2 10" xfId="28249" hidden="1"/>
    <cellStyle name="Erklärender Text 2 10" xfId="28284" hidden="1"/>
    <cellStyle name="Erklärender Text 2 10" xfId="28343" hidden="1"/>
    <cellStyle name="Erklärender Text 2 10" xfId="28408" hidden="1"/>
    <cellStyle name="Erklärender Text 2 10" xfId="28444" hidden="1"/>
    <cellStyle name="Erklärender Text 2 10" xfId="28466" hidden="1"/>
    <cellStyle name="Erklärender Text 2 10" xfId="28501" hidden="1"/>
    <cellStyle name="Erklärender Text 2 10" xfId="28580" hidden="1"/>
    <cellStyle name="Erklärender Text 2 10" xfId="28700" hidden="1"/>
    <cellStyle name="Erklärender Text 2 10" xfId="28736" hidden="1"/>
    <cellStyle name="Erklärender Text 2 10" xfId="28758" hidden="1"/>
    <cellStyle name="Erklärender Text 2 10" xfId="28793" hidden="1"/>
    <cellStyle name="Erklärender Text 2 10" xfId="28613" hidden="1"/>
    <cellStyle name="Erklärender Text 2 10" xfId="28842" hidden="1"/>
    <cellStyle name="Erklärender Text 2 10" xfId="28878" hidden="1"/>
    <cellStyle name="Erklärender Text 2 10" xfId="28900" hidden="1"/>
    <cellStyle name="Erklärender Text 2 10" xfId="28935" hidden="1"/>
    <cellStyle name="Erklärender Text 2 10" xfId="28995" hidden="1"/>
    <cellStyle name="Erklärender Text 2 10" xfId="29060" hidden="1"/>
    <cellStyle name="Erklärender Text 2 10" xfId="29096" hidden="1"/>
    <cellStyle name="Erklärender Text 2 10" xfId="29118" hidden="1"/>
    <cellStyle name="Erklärender Text 2 10" xfId="29153" hidden="1"/>
    <cellStyle name="Erklärender Text 2 10" xfId="29269" hidden="1"/>
    <cellStyle name="Erklärender Text 2 10" xfId="29423" hidden="1"/>
    <cellStyle name="Erklärender Text 2 10" xfId="29459" hidden="1"/>
    <cellStyle name="Erklärender Text 2 10" xfId="29481" hidden="1"/>
    <cellStyle name="Erklärender Text 2 10" xfId="29516" hidden="1"/>
    <cellStyle name="Erklärender Text 2 10" xfId="29307" hidden="1"/>
    <cellStyle name="Erklärender Text 2 10" xfId="29570" hidden="1"/>
    <cellStyle name="Erklärender Text 2 10" xfId="29606" hidden="1"/>
    <cellStyle name="Erklärender Text 2 10" xfId="29628" hidden="1"/>
    <cellStyle name="Erklärender Text 2 10" xfId="29663" hidden="1"/>
    <cellStyle name="Erklärender Text 2 10" xfId="29262" hidden="1"/>
    <cellStyle name="Erklärender Text 2 10" xfId="29711" hidden="1"/>
    <cellStyle name="Erklärender Text 2 10" xfId="29747" hidden="1"/>
    <cellStyle name="Erklärender Text 2 10" xfId="29769" hidden="1"/>
    <cellStyle name="Erklärender Text 2 10" xfId="29804" hidden="1"/>
    <cellStyle name="Erklärender Text 2 10" xfId="29863" hidden="1"/>
    <cellStyle name="Erklärender Text 2 10" xfId="29928" hidden="1"/>
    <cellStyle name="Erklärender Text 2 10" xfId="29964" hidden="1"/>
    <cellStyle name="Erklärender Text 2 10" xfId="29986" hidden="1"/>
    <cellStyle name="Erklärender Text 2 10" xfId="30021" hidden="1"/>
    <cellStyle name="Erklärender Text 2 10" xfId="30100" hidden="1"/>
    <cellStyle name="Erklärender Text 2 10" xfId="30220" hidden="1"/>
    <cellStyle name="Erklärender Text 2 10" xfId="30256" hidden="1"/>
    <cellStyle name="Erklärender Text 2 10" xfId="30278" hidden="1"/>
    <cellStyle name="Erklärender Text 2 10" xfId="30313" hidden="1"/>
    <cellStyle name="Erklärender Text 2 10" xfId="30133" hidden="1"/>
    <cellStyle name="Erklärender Text 2 10" xfId="30362" hidden="1"/>
    <cellStyle name="Erklärender Text 2 10" xfId="30398" hidden="1"/>
    <cellStyle name="Erklärender Text 2 10" xfId="30420" hidden="1"/>
    <cellStyle name="Erklärender Text 2 10" xfId="30455" hidden="1"/>
    <cellStyle name="Erklärender Text 2 10" xfId="30514" hidden="1"/>
    <cellStyle name="Erklärender Text 2 10" xfId="30579" hidden="1"/>
    <cellStyle name="Erklärender Text 2 10" xfId="30615" hidden="1"/>
    <cellStyle name="Erklärender Text 2 10" xfId="30637" hidden="1"/>
    <cellStyle name="Erklärender Text 2 10" xfId="30672" hidden="1"/>
    <cellStyle name="Erklärender Text 2 10" xfId="30769" hidden="1"/>
    <cellStyle name="Erklärender Text 2 10" xfId="30970" hidden="1"/>
    <cellStyle name="Erklärender Text 2 10" xfId="31006" hidden="1"/>
    <cellStyle name="Erklärender Text 2 10" xfId="31028" hidden="1"/>
    <cellStyle name="Erklärender Text 2 10" xfId="31063" hidden="1"/>
    <cellStyle name="Erklärender Text 2 10" xfId="31159" hidden="1"/>
    <cellStyle name="Erklärender Text 2 10" xfId="31279" hidden="1"/>
    <cellStyle name="Erklärender Text 2 10" xfId="31315" hidden="1"/>
    <cellStyle name="Erklärender Text 2 10" xfId="31337" hidden="1"/>
    <cellStyle name="Erklärender Text 2 10" xfId="31372" hidden="1"/>
    <cellStyle name="Erklärender Text 2 10" xfId="31192" hidden="1"/>
    <cellStyle name="Erklärender Text 2 10" xfId="31423" hidden="1"/>
    <cellStyle name="Erklärender Text 2 10" xfId="31459" hidden="1"/>
    <cellStyle name="Erklärender Text 2 10" xfId="31481" hidden="1"/>
    <cellStyle name="Erklärender Text 2 10" xfId="31516" hidden="1"/>
    <cellStyle name="Erklärender Text 2 10" xfId="30828" hidden="1"/>
    <cellStyle name="Erklärender Text 2 10" xfId="31580" hidden="1"/>
    <cellStyle name="Erklärender Text 2 10" xfId="31616" hidden="1"/>
    <cellStyle name="Erklärender Text 2 10" xfId="31638" hidden="1"/>
    <cellStyle name="Erklärender Text 2 10" xfId="31673" hidden="1"/>
    <cellStyle name="Erklärender Text 2 10" xfId="31795" hidden="1"/>
    <cellStyle name="Erklärender Text 2 10" xfId="31950" hidden="1"/>
    <cellStyle name="Erklärender Text 2 10" xfId="31986" hidden="1"/>
    <cellStyle name="Erklärender Text 2 10" xfId="32008" hidden="1"/>
    <cellStyle name="Erklärender Text 2 10" xfId="32043" hidden="1"/>
    <cellStyle name="Erklärender Text 2 10" xfId="31833" hidden="1"/>
    <cellStyle name="Erklärender Text 2 10" xfId="32099" hidden="1"/>
    <cellStyle name="Erklärender Text 2 10" xfId="32135" hidden="1"/>
    <cellStyle name="Erklärender Text 2 10" xfId="32157" hidden="1"/>
    <cellStyle name="Erklärender Text 2 10" xfId="32192" hidden="1"/>
    <cellStyle name="Erklärender Text 2 10" xfId="31788" hidden="1"/>
    <cellStyle name="Erklärender Text 2 10" xfId="32242" hidden="1"/>
    <cellStyle name="Erklärender Text 2 10" xfId="32278" hidden="1"/>
    <cellStyle name="Erklärender Text 2 10" xfId="32300" hidden="1"/>
    <cellStyle name="Erklärender Text 2 10" xfId="32335" hidden="1"/>
    <cellStyle name="Erklärender Text 2 10" xfId="32396" hidden="1"/>
    <cellStyle name="Erklärender Text 2 10" xfId="32461" hidden="1"/>
    <cellStyle name="Erklärender Text 2 10" xfId="32497" hidden="1"/>
    <cellStyle name="Erklärender Text 2 10" xfId="32519" hidden="1"/>
    <cellStyle name="Erklärender Text 2 10" xfId="32554" hidden="1"/>
    <cellStyle name="Erklärender Text 2 10" xfId="32633" hidden="1"/>
    <cellStyle name="Erklärender Text 2 10" xfId="32753" hidden="1"/>
    <cellStyle name="Erklärender Text 2 10" xfId="32789" hidden="1"/>
    <cellStyle name="Erklärender Text 2 10" xfId="32811" hidden="1"/>
    <cellStyle name="Erklärender Text 2 10" xfId="32846" hidden="1"/>
    <cellStyle name="Erklärender Text 2 10" xfId="32666" hidden="1"/>
    <cellStyle name="Erklärender Text 2 10" xfId="32895" hidden="1"/>
    <cellStyle name="Erklärender Text 2 10" xfId="32931" hidden="1"/>
    <cellStyle name="Erklärender Text 2 10" xfId="32953" hidden="1"/>
    <cellStyle name="Erklärender Text 2 10" xfId="32988" hidden="1"/>
    <cellStyle name="Erklärender Text 2 10" xfId="30780" hidden="1"/>
    <cellStyle name="Erklärender Text 2 10" xfId="33035" hidden="1"/>
    <cellStyle name="Erklärender Text 2 10" xfId="33071" hidden="1"/>
    <cellStyle name="Erklärender Text 2 10" xfId="33093" hidden="1"/>
    <cellStyle name="Erklärender Text 2 10" xfId="33128" hidden="1"/>
    <cellStyle name="Erklärender Text 2 10" xfId="33247" hidden="1"/>
    <cellStyle name="Erklärender Text 2 10" xfId="33401" hidden="1"/>
    <cellStyle name="Erklärender Text 2 10" xfId="33437" hidden="1"/>
    <cellStyle name="Erklärender Text 2 10" xfId="33459" hidden="1"/>
    <cellStyle name="Erklärender Text 2 10" xfId="33494" hidden="1"/>
    <cellStyle name="Erklärender Text 2 10" xfId="33285" hidden="1"/>
    <cellStyle name="Erklärender Text 2 10" xfId="33550" hidden="1"/>
    <cellStyle name="Erklärender Text 2 10" xfId="33586" hidden="1"/>
    <cellStyle name="Erklärender Text 2 10" xfId="33608" hidden="1"/>
    <cellStyle name="Erklärender Text 2 10" xfId="33643" hidden="1"/>
    <cellStyle name="Erklärender Text 2 10" xfId="33240" hidden="1"/>
    <cellStyle name="Erklärender Text 2 10" xfId="33693" hidden="1"/>
    <cellStyle name="Erklärender Text 2 10" xfId="33729" hidden="1"/>
    <cellStyle name="Erklärender Text 2 10" xfId="33751" hidden="1"/>
    <cellStyle name="Erklärender Text 2 10" xfId="33786" hidden="1"/>
    <cellStyle name="Erklärender Text 2 10" xfId="33846" hidden="1"/>
    <cellStyle name="Erklärender Text 2 10" xfId="33911" hidden="1"/>
    <cellStyle name="Erklärender Text 2 10" xfId="33947" hidden="1"/>
    <cellStyle name="Erklärender Text 2 10" xfId="33969" hidden="1"/>
    <cellStyle name="Erklärender Text 2 10" xfId="34004" hidden="1"/>
    <cellStyle name="Erklärender Text 2 10" xfId="34083" hidden="1"/>
    <cellStyle name="Erklärender Text 2 10" xfId="34203" hidden="1"/>
    <cellStyle name="Erklärender Text 2 10" xfId="34239" hidden="1"/>
    <cellStyle name="Erklärender Text 2 10" xfId="34261" hidden="1"/>
    <cellStyle name="Erklärender Text 2 10" xfId="34296" hidden="1"/>
    <cellStyle name="Erklärender Text 2 10" xfId="34116" hidden="1"/>
    <cellStyle name="Erklärender Text 2 10" xfId="34345" hidden="1"/>
    <cellStyle name="Erklärender Text 2 10" xfId="34381" hidden="1"/>
    <cellStyle name="Erklärender Text 2 10" xfId="34403" hidden="1"/>
    <cellStyle name="Erklärender Text 2 10" xfId="34438" hidden="1"/>
    <cellStyle name="Erklärender Text 2 10" xfId="30690" hidden="1"/>
    <cellStyle name="Erklärender Text 2 10" xfId="34485" hidden="1"/>
    <cellStyle name="Erklärender Text 2 10" xfId="34521" hidden="1"/>
    <cellStyle name="Erklärender Text 2 10" xfId="34543" hidden="1"/>
    <cellStyle name="Erklärender Text 2 10" xfId="34578" hidden="1"/>
    <cellStyle name="Erklärender Text 2 10" xfId="34694" hidden="1"/>
    <cellStyle name="Erklärender Text 2 10" xfId="34848" hidden="1"/>
    <cellStyle name="Erklärender Text 2 10" xfId="34884" hidden="1"/>
    <cellStyle name="Erklärender Text 2 10" xfId="34906" hidden="1"/>
    <cellStyle name="Erklärender Text 2 10" xfId="34941" hidden="1"/>
    <cellStyle name="Erklärender Text 2 10" xfId="34732" hidden="1"/>
    <cellStyle name="Erklärender Text 2 10" xfId="34995" hidden="1"/>
    <cellStyle name="Erklärender Text 2 10" xfId="35031" hidden="1"/>
    <cellStyle name="Erklärender Text 2 10" xfId="35053" hidden="1"/>
    <cellStyle name="Erklärender Text 2 10" xfId="35088" hidden="1"/>
    <cellStyle name="Erklärender Text 2 10" xfId="34687" hidden="1"/>
    <cellStyle name="Erklärender Text 2 10" xfId="35136" hidden="1"/>
    <cellStyle name="Erklärender Text 2 10" xfId="35172" hidden="1"/>
    <cellStyle name="Erklärender Text 2 10" xfId="35194" hidden="1"/>
    <cellStyle name="Erklärender Text 2 10" xfId="35229" hidden="1"/>
    <cellStyle name="Erklärender Text 2 10" xfId="35288" hidden="1"/>
    <cellStyle name="Erklärender Text 2 10" xfId="35353" hidden="1"/>
    <cellStyle name="Erklärender Text 2 10" xfId="35389" hidden="1"/>
    <cellStyle name="Erklärender Text 2 10" xfId="35411" hidden="1"/>
    <cellStyle name="Erklärender Text 2 10" xfId="35446" hidden="1"/>
    <cellStyle name="Erklärender Text 2 10" xfId="35525" hidden="1"/>
    <cellStyle name="Erklärender Text 2 10" xfId="35645" hidden="1"/>
    <cellStyle name="Erklärender Text 2 10" xfId="35681" hidden="1"/>
    <cellStyle name="Erklärender Text 2 10" xfId="35703" hidden="1"/>
    <cellStyle name="Erklärender Text 2 10" xfId="35738" hidden="1"/>
    <cellStyle name="Erklärender Text 2 10" xfId="35558" hidden="1"/>
    <cellStyle name="Erklärender Text 2 10" xfId="35787" hidden="1"/>
    <cellStyle name="Erklärender Text 2 10" xfId="35823" hidden="1"/>
    <cellStyle name="Erklärender Text 2 10" xfId="35845" hidden="1"/>
    <cellStyle name="Erklärender Text 2 10" xfId="35880" hidden="1"/>
    <cellStyle name="Erklärender Text 2 10" xfId="35941" hidden="1"/>
    <cellStyle name="Erklärender Text 2 10" xfId="36080" hidden="1"/>
    <cellStyle name="Erklärender Text 2 10" xfId="36116" hidden="1"/>
    <cellStyle name="Erklärender Text 2 10" xfId="36138" hidden="1"/>
    <cellStyle name="Erklärender Text 2 10" xfId="36173" hidden="1"/>
    <cellStyle name="Erklärender Text 2 10" xfId="36290" hidden="1"/>
    <cellStyle name="Erklärender Text 2 10" xfId="36444" hidden="1"/>
    <cellStyle name="Erklärender Text 2 10" xfId="36480" hidden="1"/>
    <cellStyle name="Erklärender Text 2 10" xfId="36502" hidden="1"/>
    <cellStyle name="Erklärender Text 2 10" xfId="36537" hidden="1"/>
    <cellStyle name="Erklärender Text 2 10" xfId="36328" hidden="1"/>
    <cellStyle name="Erklärender Text 2 10" xfId="36591" hidden="1"/>
    <cellStyle name="Erklärender Text 2 10" xfId="36627" hidden="1"/>
    <cellStyle name="Erklärender Text 2 10" xfId="36649" hidden="1"/>
    <cellStyle name="Erklärender Text 2 10" xfId="36684" hidden="1"/>
    <cellStyle name="Erklärender Text 2 10" xfId="36283" hidden="1"/>
    <cellStyle name="Erklärender Text 2 10" xfId="36732" hidden="1"/>
    <cellStyle name="Erklärender Text 2 10" xfId="36768" hidden="1"/>
    <cellStyle name="Erklärender Text 2 10" xfId="36790" hidden="1"/>
    <cellStyle name="Erklärender Text 2 10" xfId="36825" hidden="1"/>
    <cellStyle name="Erklärender Text 2 10" xfId="36884" hidden="1"/>
    <cellStyle name="Erklärender Text 2 10" xfId="36949" hidden="1"/>
    <cellStyle name="Erklärender Text 2 10" xfId="36985" hidden="1"/>
    <cellStyle name="Erklärender Text 2 10" xfId="37007" hidden="1"/>
    <cellStyle name="Erklärender Text 2 10" xfId="37042" hidden="1"/>
    <cellStyle name="Erklärender Text 2 10" xfId="37121" hidden="1"/>
    <cellStyle name="Erklärender Text 2 10" xfId="37241" hidden="1"/>
    <cellStyle name="Erklärender Text 2 10" xfId="37277" hidden="1"/>
    <cellStyle name="Erklärender Text 2 10" xfId="37299" hidden="1"/>
    <cellStyle name="Erklärender Text 2 10" xfId="37334" hidden="1"/>
    <cellStyle name="Erklärender Text 2 10" xfId="37154" hidden="1"/>
    <cellStyle name="Erklärender Text 2 10" xfId="37383" hidden="1"/>
    <cellStyle name="Erklärender Text 2 10" xfId="37419" hidden="1"/>
    <cellStyle name="Erklärender Text 2 10" xfId="37441" hidden="1"/>
    <cellStyle name="Erklärender Text 2 10" xfId="37476" hidden="1"/>
    <cellStyle name="Erklärender Text 2 10" xfId="35979" hidden="1"/>
    <cellStyle name="Erklärender Text 2 10" xfId="37523" hidden="1"/>
    <cellStyle name="Erklärender Text 2 10" xfId="37559" hidden="1"/>
    <cellStyle name="Erklärender Text 2 10" xfId="37581" hidden="1"/>
    <cellStyle name="Erklärender Text 2 10" xfId="37616" hidden="1"/>
    <cellStyle name="Erklärender Text 2 10" xfId="37732" hidden="1"/>
    <cellStyle name="Erklärender Text 2 10" xfId="37886" hidden="1"/>
    <cellStyle name="Erklärender Text 2 10" xfId="37922" hidden="1"/>
    <cellStyle name="Erklärender Text 2 10" xfId="37944" hidden="1"/>
    <cellStyle name="Erklärender Text 2 10" xfId="37979" hidden="1"/>
    <cellStyle name="Erklärender Text 2 10" xfId="37770" hidden="1"/>
    <cellStyle name="Erklärender Text 2 10" xfId="38033" hidden="1"/>
    <cellStyle name="Erklärender Text 2 10" xfId="38069" hidden="1"/>
    <cellStyle name="Erklärender Text 2 10" xfId="38091" hidden="1"/>
    <cellStyle name="Erklärender Text 2 10" xfId="38126" hidden="1"/>
    <cellStyle name="Erklärender Text 2 10" xfId="37725" hidden="1"/>
    <cellStyle name="Erklärender Text 2 10" xfId="38174" hidden="1"/>
    <cellStyle name="Erklärender Text 2 10" xfId="38210" hidden="1"/>
    <cellStyle name="Erklärender Text 2 10" xfId="38232" hidden="1"/>
    <cellStyle name="Erklärender Text 2 10" xfId="38267" hidden="1"/>
    <cellStyle name="Erklärender Text 2 10" xfId="38326" hidden="1"/>
    <cellStyle name="Erklärender Text 2 10" xfId="38391" hidden="1"/>
    <cellStyle name="Erklärender Text 2 10" xfId="38427" hidden="1"/>
    <cellStyle name="Erklärender Text 2 10" xfId="38449" hidden="1"/>
    <cellStyle name="Erklärender Text 2 10" xfId="38484" hidden="1"/>
    <cellStyle name="Erklärender Text 2 10" xfId="38563" hidden="1"/>
    <cellStyle name="Erklärender Text 2 10" xfId="38683" hidden="1"/>
    <cellStyle name="Erklärender Text 2 10" xfId="38719" hidden="1"/>
    <cellStyle name="Erklärender Text 2 10" xfId="38741" hidden="1"/>
    <cellStyle name="Erklärender Text 2 10" xfId="38776" hidden="1"/>
    <cellStyle name="Erklärender Text 2 10" xfId="38596" hidden="1"/>
    <cellStyle name="Erklärender Text 2 10" xfId="38825" hidden="1"/>
    <cellStyle name="Erklärender Text 2 10" xfId="38861" hidden="1"/>
    <cellStyle name="Erklärender Text 2 10" xfId="38883" hidden="1"/>
    <cellStyle name="Erklärender Text 2 10" xfId="38918" hidden="1"/>
    <cellStyle name="Erklärender Text 2 10" xfId="38990" hidden="1"/>
    <cellStyle name="Erklärender Text 2 10" xfId="39063" hidden="1"/>
    <cellStyle name="Erklärender Text 2 10" xfId="39099" hidden="1"/>
    <cellStyle name="Erklärender Text 2 10" xfId="39121" hidden="1"/>
    <cellStyle name="Erklärender Text 2 10" xfId="39156" hidden="1"/>
    <cellStyle name="Erklärender Text 2 10" xfId="39272" hidden="1"/>
    <cellStyle name="Erklärender Text 2 10" xfId="39426" hidden="1"/>
    <cellStyle name="Erklärender Text 2 10" xfId="39462" hidden="1"/>
    <cellStyle name="Erklärender Text 2 10" xfId="39484" hidden="1"/>
    <cellStyle name="Erklärender Text 2 10" xfId="39519" hidden="1"/>
    <cellStyle name="Erklärender Text 2 10" xfId="39310" hidden="1"/>
    <cellStyle name="Erklärender Text 2 10" xfId="39573" hidden="1"/>
    <cellStyle name="Erklärender Text 2 10" xfId="39609" hidden="1"/>
    <cellStyle name="Erklärender Text 2 10" xfId="39631" hidden="1"/>
    <cellStyle name="Erklärender Text 2 10" xfId="39666" hidden="1"/>
    <cellStyle name="Erklärender Text 2 10" xfId="39265" hidden="1"/>
    <cellStyle name="Erklärender Text 2 10" xfId="39714" hidden="1"/>
    <cellStyle name="Erklärender Text 2 10" xfId="39750" hidden="1"/>
    <cellStyle name="Erklärender Text 2 10" xfId="39772" hidden="1"/>
    <cellStyle name="Erklärender Text 2 10" xfId="39807" hidden="1"/>
    <cellStyle name="Erklärender Text 2 10" xfId="39866" hidden="1"/>
    <cellStyle name="Erklärender Text 2 10" xfId="39931" hidden="1"/>
    <cellStyle name="Erklärender Text 2 10" xfId="39967" hidden="1"/>
    <cellStyle name="Erklärender Text 2 10" xfId="39989" hidden="1"/>
    <cellStyle name="Erklärender Text 2 10" xfId="40024" hidden="1"/>
    <cellStyle name="Erklärender Text 2 10" xfId="40103" hidden="1"/>
    <cellStyle name="Erklärender Text 2 10" xfId="40223" hidden="1"/>
    <cellStyle name="Erklärender Text 2 10" xfId="40259" hidden="1"/>
    <cellStyle name="Erklärender Text 2 10" xfId="40281" hidden="1"/>
    <cellStyle name="Erklärender Text 2 10" xfId="40316" hidden="1"/>
    <cellStyle name="Erklärender Text 2 10" xfId="40136" hidden="1"/>
    <cellStyle name="Erklärender Text 2 10" xfId="40365" hidden="1"/>
    <cellStyle name="Erklärender Text 2 10" xfId="40401" hidden="1"/>
    <cellStyle name="Erklärender Text 2 10" xfId="40423" hidden="1"/>
    <cellStyle name="Erklärender Text 2 10" xfId="40458" hidden="1"/>
    <cellStyle name="Erklärender Text 2 10" xfId="40517" hidden="1"/>
    <cellStyle name="Erklärender Text 2 10" xfId="40582" hidden="1"/>
    <cellStyle name="Erklärender Text 2 10" xfId="40618" hidden="1"/>
    <cellStyle name="Erklärender Text 2 10" xfId="40640" hidden="1"/>
    <cellStyle name="Erklärender Text 2 10" xfId="40675" hidden="1"/>
    <cellStyle name="Erklärender Text 2 10" xfId="40772" hidden="1"/>
    <cellStyle name="Erklärender Text 2 10" xfId="40973" hidden="1"/>
    <cellStyle name="Erklärender Text 2 10" xfId="41009" hidden="1"/>
    <cellStyle name="Erklärender Text 2 10" xfId="41031" hidden="1"/>
    <cellStyle name="Erklärender Text 2 10" xfId="41066" hidden="1"/>
    <cellStyle name="Erklärender Text 2 10" xfId="41162" hidden="1"/>
    <cellStyle name="Erklärender Text 2 10" xfId="41282" hidden="1"/>
    <cellStyle name="Erklärender Text 2 10" xfId="41318" hidden="1"/>
    <cellStyle name="Erklärender Text 2 10" xfId="41340" hidden="1"/>
    <cellStyle name="Erklärender Text 2 10" xfId="41375" hidden="1"/>
    <cellStyle name="Erklärender Text 2 10" xfId="41195" hidden="1"/>
    <cellStyle name="Erklärender Text 2 10" xfId="41426" hidden="1"/>
    <cellStyle name="Erklärender Text 2 10" xfId="41462" hidden="1"/>
    <cellStyle name="Erklärender Text 2 10" xfId="41484" hidden="1"/>
    <cellStyle name="Erklärender Text 2 10" xfId="41519" hidden="1"/>
    <cellStyle name="Erklärender Text 2 10" xfId="40831" hidden="1"/>
    <cellStyle name="Erklärender Text 2 10" xfId="41583" hidden="1"/>
    <cellStyle name="Erklärender Text 2 10" xfId="41619" hidden="1"/>
    <cellStyle name="Erklärender Text 2 10" xfId="41641" hidden="1"/>
    <cellStyle name="Erklärender Text 2 10" xfId="41676" hidden="1"/>
    <cellStyle name="Erklärender Text 2 10" xfId="41798" hidden="1"/>
    <cellStyle name="Erklärender Text 2 10" xfId="41953" hidden="1"/>
    <cellStyle name="Erklärender Text 2 10" xfId="41989" hidden="1"/>
    <cellStyle name="Erklärender Text 2 10" xfId="42011" hidden="1"/>
    <cellStyle name="Erklärender Text 2 10" xfId="42046" hidden="1"/>
    <cellStyle name="Erklärender Text 2 10" xfId="41836" hidden="1"/>
    <cellStyle name="Erklärender Text 2 10" xfId="42102" hidden="1"/>
    <cellStyle name="Erklärender Text 2 10" xfId="42138" hidden="1"/>
    <cellStyle name="Erklärender Text 2 10" xfId="42160" hidden="1"/>
    <cellStyle name="Erklärender Text 2 10" xfId="42195" hidden="1"/>
    <cellStyle name="Erklärender Text 2 10" xfId="41791" hidden="1"/>
    <cellStyle name="Erklärender Text 2 10" xfId="42245" hidden="1"/>
    <cellStyle name="Erklärender Text 2 10" xfId="42281" hidden="1"/>
    <cellStyle name="Erklärender Text 2 10" xfId="42303" hidden="1"/>
    <cellStyle name="Erklärender Text 2 10" xfId="42338" hidden="1"/>
    <cellStyle name="Erklärender Text 2 10" xfId="42399" hidden="1"/>
    <cellStyle name="Erklärender Text 2 10" xfId="42464" hidden="1"/>
    <cellStyle name="Erklärender Text 2 10" xfId="42500" hidden="1"/>
    <cellStyle name="Erklärender Text 2 10" xfId="42522" hidden="1"/>
    <cellStyle name="Erklärender Text 2 10" xfId="42557" hidden="1"/>
    <cellStyle name="Erklärender Text 2 10" xfId="42636" hidden="1"/>
    <cellStyle name="Erklärender Text 2 10" xfId="42756" hidden="1"/>
    <cellStyle name="Erklärender Text 2 10" xfId="42792" hidden="1"/>
    <cellStyle name="Erklärender Text 2 10" xfId="42814" hidden="1"/>
    <cellStyle name="Erklärender Text 2 10" xfId="42849" hidden="1"/>
    <cellStyle name="Erklärender Text 2 10" xfId="42669" hidden="1"/>
    <cellStyle name="Erklärender Text 2 10" xfId="42898" hidden="1"/>
    <cellStyle name="Erklärender Text 2 10" xfId="42934" hidden="1"/>
    <cellStyle name="Erklärender Text 2 10" xfId="42956" hidden="1"/>
    <cellStyle name="Erklärender Text 2 10" xfId="42991" hidden="1"/>
    <cellStyle name="Erklärender Text 2 10" xfId="40783" hidden="1"/>
    <cellStyle name="Erklärender Text 2 10" xfId="43038" hidden="1"/>
    <cellStyle name="Erklärender Text 2 10" xfId="43074" hidden="1"/>
    <cellStyle name="Erklärender Text 2 10" xfId="43096" hidden="1"/>
    <cellStyle name="Erklärender Text 2 10" xfId="43131" hidden="1"/>
    <cellStyle name="Erklärender Text 2 10" xfId="43250" hidden="1"/>
    <cellStyle name="Erklärender Text 2 10" xfId="43404" hidden="1"/>
    <cellStyle name="Erklärender Text 2 10" xfId="43440" hidden="1"/>
    <cellStyle name="Erklärender Text 2 10" xfId="43462" hidden="1"/>
    <cellStyle name="Erklärender Text 2 10" xfId="43497" hidden="1"/>
    <cellStyle name="Erklärender Text 2 10" xfId="43288" hidden="1"/>
    <cellStyle name="Erklärender Text 2 10" xfId="43553" hidden="1"/>
    <cellStyle name="Erklärender Text 2 10" xfId="43589" hidden="1"/>
    <cellStyle name="Erklärender Text 2 10" xfId="43611" hidden="1"/>
    <cellStyle name="Erklärender Text 2 10" xfId="43646" hidden="1"/>
    <cellStyle name="Erklärender Text 2 10" xfId="43243" hidden="1"/>
    <cellStyle name="Erklärender Text 2 10" xfId="43696" hidden="1"/>
    <cellStyle name="Erklärender Text 2 10" xfId="43732" hidden="1"/>
    <cellStyle name="Erklärender Text 2 10" xfId="43754" hidden="1"/>
    <cellStyle name="Erklärender Text 2 10" xfId="43789" hidden="1"/>
    <cellStyle name="Erklärender Text 2 10" xfId="43849" hidden="1"/>
    <cellStyle name="Erklärender Text 2 10" xfId="43914" hidden="1"/>
    <cellStyle name="Erklärender Text 2 10" xfId="43950" hidden="1"/>
    <cellStyle name="Erklärender Text 2 10" xfId="43972" hidden="1"/>
    <cellStyle name="Erklärender Text 2 10" xfId="44007" hidden="1"/>
    <cellStyle name="Erklärender Text 2 10" xfId="44086" hidden="1"/>
    <cellStyle name="Erklärender Text 2 10" xfId="44206" hidden="1"/>
    <cellStyle name="Erklärender Text 2 10" xfId="44242" hidden="1"/>
    <cellStyle name="Erklärender Text 2 10" xfId="44264" hidden="1"/>
    <cellStyle name="Erklärender Text 2 10" xfId="44299" hidden="1"/>
    <cellStyle name="Erklärender Text 2 10" xfId="44119" hidden="1"/>
    <cellStyle name="Erklärender Text 2 10" xfId="44348" hidden="1"/>
    <cellStyle name="Erklärender Text 2 10" xfId="44384" hidden="1"/>
    <cellStyle name="Erklärender Text 2 10" xfId="44406" hidden="1"/>
    <cellStyle name="Erklärender Text 2 10" xfId="44441" hidden="1"/>
    <cellStyle name="Erklärender Text 2 10" xfId="40693" hidden="1"/>
    <cellStyle name="Erklärender Text 2 10" xfId="44488" hidden="1"/>
    <cellStyle name="Erklärender Text 2 10" xfId="44524" hidden="1"/>
    <cellStyle name="Erklärender Text 2 10" xfId="44546" hidden="1"/>
    <cellStyle name="Erklärender Text 2 10" xfId="44581" hidden="1"/>
    <cellStyle name="Erklärender Text 2 10" xfId="44697" hidden="1"/>
    <cellStyle name="Erklärender Text 2 10" xfId="44851" hidden="1"/>
    <cellStyle name="Erklärender Text 2 10" xfId="44887" hidden="1"/>
    <cellStyle name="Erklärender Text 2 10" xfId="44909" hidden="1"/>
    <cellStyle name="Erklärender Text 2 10" xfId="44944" hidden="1"/>
    <cellStyle name="Erklärender Text 2 10" xfId="44735" hidden="1"/>
    <cellStyle name="Erklärender Text 2 10" xfId="44998" hidden="1"/>
    <cellStyle name="Erklärender Text 2 10" xfId="45034" hidden="1"/>
    <cellStyle name="Erklärender Text 2 10" xfId="45056" hidden="1"/>
    <cellStyle name="Erklärender Text 2 10" xfId="45091" hidden="1"/>
    <cellStyle name="Erklärender Text 2 10" xfId="44690" hidden="1"/>
    <cellStyle name="Erklärender Text 2 10" xfId="45139" hidden="1"/>
    <cellStyle name="Erklärender Text 2 10" xfId="45175" hidden="1"/>
    <cellStyle name="Erklärender Text 2 10" xfId="45197" hidden="1"/>
    <cellStyle name="Erklärender Text 2 10" xfId="45232" hidden="1"/>
    <cellStyle name="Erklärender Text 2 10" xfId="45291" hidden="1"/>
    <cellStyle name="Erklärender Text 2 10" xfId="45356" hidden="1"/>
    <cellStyle name="Erklärender Text 2 10" xfId="45392" hidden="1"/>
    <cellStyle name="Erklärender Text 2 10" xfId="45414" hidden="1"/>
    <cellStyle name="Erklärender Text 2 10" xfId="45449" hidden="1"/>
    <cellStyle name="Erklärender Text 2 10" xfId="45528" hidden="1"/>
    <cellStyle name="Erklärender Text 2 10" xfId="45648" hidden="1"/>
    <cellStyle name="Erklärender Text 2 10" xfId="45684" hidden="1"/>
    <cellStyle name="Erklärender Text 2 10" xfId="45706" hidden="1"/>
    <cellStyle name="Erklärender Text 2 10" xfId="45741" hidden="1"/>
    <cellStyle name="Erklärender Text 2 10" xfId="45561" hidden="1"/>
    <cellStyle name="Erklärender Text 2 10" xfId="45790" hidden="1"/>
    <cellStyle name="Erklärender Text 2 10" xfId="45826" hidden="1"/>
    <cellStyle name="Erklärender Text 2 10" xfId="45848" hidden="1"/>
    <cellStyle name="Erklärender Text 2 10" xfId="45883" hidden="1"/>
    <cellStyle name="Erklärender Text 2 10" xfId="45944" hidden="1"/>
    <cellStyle name="Erklärender Text 2 10" xfId="46083" hidden="1"/>
    <cellStyle name="Erklärender Text 2 10" xfId="46119" hidden="1"/>
    <cellStyle name="Erklärender Text 2 10" xfId="46141" hidden="1"/>
    <cellStyle name="Erklärender Text 2 10" xfId="46176" hidden="1"/>
    <cellStyle name="Erklärender Text 2 10" xfId="46293" hidden="1"/>
    <cellStyle name="Erklärender Text 2 10" xfId="46447" hidden="1"/>
    <cellStyle name="Erklärender Text 2 10" xfId="46483" hidden="1"/>
    <cellStyle name="Erklärender Text 2 10" xfId="46505" hidden="1"/>
    <cellStyle name="Erklärender Text 2 10" xfId="46540" hidden="1"/>
    <cellStyle name="Erklärender Text 2 10" xfId="46331" hidden="1"/>
    <cellStyle name="Erklärender Text 2 10" xfId="46594" hidden="1"/>
    <cellStyle name="Erklärender Text 2 10" xfId="46630" hidden="1"/>
    <cellStyle name="Erklärender Text 2 10" xfId="46652" hidden="1"/>
    <cellStyle name="Erklärender Text 2 10" xfId="46687" hidden="1"/>
    <cellStyle name="Erklärender Text 2 10" xfId="46286" hidden="1"/>
    <cellStyle name="Erklärender Text 2 10" xfId="46735" hidden="1"/>
    <cellStyle name="Erklärender Text 2 10" xfId="46771" hidden="1"/>
    <cellStyle name="Erklärender Text 2 10" xfId="46793" hidden="1"/>
    <cellStyle name="Erklärender Text 2 10" xfId="46828" hidden="1"/>
    <cellStyle name="Erklärender Text 2 10" xfId="46887" hidden="1"/>
    <cellStyle name="Erklärender Text 2 10" xfId="46952" hidden="1"/>
    <cellStyle name="Erklärender Text 2 10" xfId="46988" hidden="1"/>
    <cellStyle name="Erklärender Text 2 10" xfId="47010" hidden="1"/>
    <cellStyle name="Erklärender Text 2 10" xfId="47045" hidden="1"/>
    <cellStyle name="Erklärender Text 2 10" xfId="47124" hidden="1"/>
    <cellStyle name="Erklärender Text 2 10" xfId="47244" hidden="1"/>
    <cellStyle name="Erklärender Text 2 10" xfId="47280" hidden="1"/>
    <cellStyle name="Erklärender Text 2 10" xfId="47302" hidden="1"/>
    <cellStyle name="Erklärender Text 2 10" xfId="47337" hidden="1"/>
    <cellStyle name="Erklärender Text 2 10" xfId="47157" hidden="1"/>
    <cellStyle name="Erklärender Text 2 10" xfId="47386" hidden="1"/>
    <cellStyle name="Erklärender Text 2 10" xfId="47422" hidden="1"/>
    <cellStyle name="Erklärender Text 2 10" xfId="47444" hidden="1"/>
    <cellStyle name="Erklärender Text 2 10" xfId="47479" hidden="1"/>
    <cellStyle name="Erklärender Text 2 10" xfId="45982" hidden="1"/>
    <cellStyle name="Erklärender Text 2 10" xfId="47526" hidden="1"/>
    <cellStyle name="Erklärender Text 2 10" xfId="47562" hidden="1"/>
    <cellStyle name="Erklärender Text 2 10" xfId="47584" hidden="1"/>
    <cellStyle name="Erklärender Text 2 10" xfId="47619" hidden="1"/>
    <cellStyle name="Erklärender Text 2 10" xfId="47735" hidden="1"/>
    <cellStyle name="Erklärender Text 2 10" xfId="47889" hidden="1"/>
    <cellStyle name="Erklärender Text 2 10" xfId="47925" hidden="1"/>
    <cellStyle name="Erklärender Text 2 10" xfId="47947" hidden="1"/>
    <cellStyle name="Erklärender Text 2 10" xfId="47982" hidden="1"/>
    <cellStyle name="Erklärender Text 2 10" xfId="47773" hidden="1"/>
    <cellStyle name="Erklärender Text 2 10" xfId="48036" hidden="1"/>
    <cellStyle name="Erklärender Text 2 10" xfId="48072" hidden="1"/>
    <cellStyle name="Erklärender Text 2 10" xfId="48094" hidden="1"/>
    <cellStyle name="Erklärender Text 2 10" xfId="48129" hidden="1"/>
    <cellStyle name="Erklärender Text 2 10" xfId="47728" hidden="1"/>
    <cellStyle name="Erklärender Text 2 10" xfId="48177" hidden="1"/>
    <cellStyle name="Erklärender Text 2 10" xfId="48213" hidden="1"/>
    <cellStyle name="Erklärender Text 2 10" xfId="48235" hidden="1"/>
    <cellStyle name="Erklärender Text 2 10" xfId="48270" hidden="1"/>
    <cellStyle name="Erklärender Text 2 10" xfId="48329" hidden="1"/>
    <cellStyle name="Erklärender Text 2 10" xfId="48394" hidden="1"/>
    <cellStyle name="Erklärender Text 2 10" xfId="48430" hidden="1"/>
    <cellStyle name="Erklärender Text 2 10" xfId="48452" hidden="1"/>
    <cellStyle name="Erklärender Text 2 10" xfId="48487" hidden="1"/>
    <cellStyle name="Erklärender Text 2 10" xfId="48566" hidden="1"/>
    <cellStyle name="Erklärender Text 2 10" xfId="48686" hidden="1"/>
    <cellStyle name="Erklärender Text 2 10" xfId="48722" hidden="1"/>
    <cellStyle name="Erklärender Text 2 10" xfId="48744" hidden="1"/>
    <cellStyle name="Erklärender Text 2 10" xfId="48779" hidden="1"/>
    <cellStyle name="Erklärender Text 2 10" xfId="48599" hidden="1"/>
    <cellStyle name="Erklärender Text 2 10" xfId="48828" hidden="1"/>
    <cellStyle name="Erklärender Text 2 10" xfId="48864" hidden="1"/>
    <cellStyle name="Erklärender Text 2 10" xfId="48886" hidden="1"/>
    <cellStyle name="Erklärender Text 2 10" xfId="48921" hidden="1"/>
    <cellStyle name="Erklärender Text 2 10" xfId="48980" hidden="1"/>
    <cellStyle name="Erklärender Text 2 10" xfId="49045" hidden="1"/>
    <cellStyle name="Erklärender Text 2 10" xfId="49081" hidden="1"/>
    <cellStyle name="Erklärender Text 2 10" xfId="49103" hidden="1"/>
    <cellStyle name="Erklärender Text 2 10" xfId="49138" hidden="1"/>
    <cellStyle name="Erklärender Text 2 10" xfId="49254" hidden="1"/>
    <cellStyle name="Erklärender Text 2 10" xfId="49408" hidden="1"/>
    <cellStyle name="Erklärender Text 2 10" xfId="49444" hidden="1"/>
    <cellStyle name="Erklärender Text 2 10" xfId="49466" hidden="1"/>
    <cellStyle name="Erklärender Text 2 10" xfId="49501" hidden="1"/>
    <cellStyle name="Erklärender Text 2 10" xfId="49292" hidden="1"/>
    <cellStyle name="Erklärender Text 2 10" xfId="49555" hidden="1"/>
    <cellStyle name="Erklärender Text 2 10" xfId="49591" hidden="1"/>
    <cellStyle name="Erklärender Text 2 10" xfId="49613" hidden="1"/>
    <cellStyle name="Erklärender Text 2 10" xfId="49648" hidden="1"/>
    <cellStyle name="Erklärender Text 2 10" xfId="49247" hidden="1"/>
    <cellStyle name="Erklärender Text 2 10" xfId="49696" hidden="1"/>
    <cellStyle name="Erklärender Text 2 10" xfId="49732" hidden="1"/>
    <cellStyle name="Erklärender Text 2 10" xfId="49754" hidden="1"/>
    <cellStyle name="Erklärender Text 2 10" xfId="49789" hidden="1"/>
    <cellStyle name="Erklärender Text 2 10" xfId="49848" hidden="1"/>
    <cellStyle name="Erklärender Text 2 10" xfId="49913" hidden="1"/>
    <cellStyle name="Erklärender Text 2 10" xfId="49949" hidden="1"/>
    <cellStyle name="Erklärender Text 2 10" xfId="49971" hidden="1"/>
    <cellStyle name="Erklärender Text 2 10" xfId="50006" hidden="1"/>
    <cellStyle name="Erklärender Text 2 10" xfId="50085" hidden="1"/>
    <cellStyle name="Erklärender Text 2 10" xfId="50205" hidden="1"/>
    <cellStyle name="Erklärender Text 2 10" xfId="50241" hidden="1"/>
    <cellStyle name="Erklärender Text 2 10" xfId="50263" hidden="1"/>
    <cellStyle name="Erklärender Text 2 10" xfId="50298" hidden="1"/>
    <cellStyle name="Erklärender Text 2 10" xfId="50118" hidden="1"/>
    <cellStyle name="Erklärender Text 2 10" xfId="50347" hidden="1"/>
    <cellStyle name="Erklärender Text 2 10" xfId="50383" hidden="1"/>
    <cellStyle name="Erklärender Text 2 10" xfId="50405" hidden="1"/>
    <cellStyle name="Erklärender Text 2 10" xfId="50440" hidden="1"/>
    <cellStyle name="Erklärender Text 2 10" xfId="50499" hidden="1"/>
    <cellStyle name="Erklärender Text 2 10" xfId="50564" hidden="1"/>
    <cellStyle name="Erklärender Text 2 10" xfId="50600" hidden="1"/>
    <cellStyle name="Erklärender Text 2 10" xfId="50622" hidden="1"/>
    <cellStyle name="Erklärender Text 2 10" xfId="50657" hidden="1"/>
    <cellStyle name="Erklärender Text 2 10" xfId="50754" hidden="1"/>
    <cellStyle name="Erklärender Text 2 10" xfId="50955" hidden="1"/>
    <cellStyle name="Erklärender Text 2 10" xfId="50991" hidden="1"/>
    <cellStyle name="Erklärender Text 2 10" xfId="51013" hidden="1"/>
    <cellStyle name="Erklärender Text 2 10" xfId="51048" hidden="1"/>
    <cellStyle name="Erklärender Text 2 10" xfId="51144" hidden="1"/>
    <cellStyle name="Erklärender Text 2 10" xfId="51264" hidden="1"/>
    <cellStyle name="Erklärender Text 2 10" xfId="51300" hidden="1"/>
    <cellStyle name="Erklärender Text 2 10" xfId="51322" hidden="1"/>
    <cellStyle name="Erklärender Text 2 10" xfId="51357" hidden="1"/>
    <cellStyle name="Erklärender Text 2 10" xfId="51177" hidden="1"/>
    <cellStyle name="Erklärender Text 2 10" xfId="51408" hidden="1"/>
    <cellStyle name="Erklärender Text 2 10" xfId="51444" hidden="1"/>
    <cellStyle name="Erklärender Text 2 10" xfId="51466" hidden="1"/>
    <cellStyle name="Erklärender Text 2 10" xfId="51501" hidden="1"/>
    <cellStyle name="Erklärender Text 2 10" xfId="50813" hidden="1"/>
    <cellStyle name="Erklärender Text 2 10" xfId="51565" hidden="1"/>
    <cellStyle name="Erklärender Text 2 10" xfId="51601" hidden="1"/>
    <cellStyle name="Erklärender Text 2 10" xfId="51623" hidden="1"/>
    <cellStyle name="Erklärender Text 2 10" xfId="51658" hidden="1"/>
    <cellStyle name="Erklärender Text 2 10" xfId="51780" hidden="1"/>
    <cellStyle name="Erklärender Text 2 10" xfId="51935" hidden="1"/>
    <cellStyle name="Erklärender Text 2 10" xfId="51971" hidden="1"/>
    <cellStyle name="Erklärender Text 2 10" xfId="51993" hidden="1"/>
    <cellStyle name="Erklärender Text 2 10" xfId="52028" hidden="1"/>
    <cellStyle name="Erklärender Text 2 10" xfId="51818" hidden="1"/>
    <cellStyle name="Erklärender Text 2 10" xfId="52084" hidden="1"/>
    <cellStyle name="Erklärender Text 2 10" xfId="52120" hidden="1"/>
    <cellStyle name="Erklärender Text 2 10" xfId="52142" hidden="1"/>
    <cellStyle name="Erklärender Text 2 10" xfId="52177" hidden="1"/>
    <cellStyle name="Erklärender Text 2 10" xfId="51773" hidden="1"/>
    <cellStyle name="Erklärender Text 2 10" xfId="52227" hidden="1"/>
    <cellStyle name="Erklärender Text 2 10" xfId="52263" hidden="1"/>
    <cellStyle name="Erklärender Text 2 10" xfId="52285" hidden="1"/>
    <cellStyle name="Erklärender Text 2 10" xfId="52320" hidden="1"/>
    <cellStyle name="Erklärender Text 2 10" xfId="52381" hidden="1"/>
    <cellStyle name="Erklärender Text 2 10" xfId="52446" hidden="1"/>
    <cellStyle name="Erklärender Text 2 10" xfId="52482" hidden="1"/>
    <cellStyle name="Erklärender Text 2 10" xfId="52504" hidden="1"/>
    <cellStyle name="Erklärender Text 2 10" xfId="52539" hidden="1"/>
    <cellStyle name="Erklärender Text 2 10" xfId="52618" hidden="1"/>
    <cellStyle name="Erklärender Text 2 10" xfId="52738" hidden="1"/>
    <cellStyle name="Erklärender Text 2 10" xfId="52774" hidden="1"/>
    <cellStyle name="Erklärender Text 2 10" xfId="52796" hidden="1"/>
    <cellStyle name="Erklärender Text 2 10" xfId="52831" hidden="1"/>
    <cellStyle name="Erklärender Text 2 10" xfId="52651" hidden="1"/>
    <cellStyle name="Erklärender Text 2 10" xfId="52880" hidden="1"/>
    <cellStyle name="Erklärender Text 2 10" xfId="52916" hidden="1"/>
    <cellStyle name="Erklärender Text 2 10" xfId="52938" hidden="1"/>
    <cellStyle name="Erklärender Text 2 10" xfId="52973" hidden="1"/>
    <cellStyle name="Erklärender Text 2 10" xfId="50765" hidden="1"/>
    <cellStyle name="Erklärender Text 2 10" xfId="53020" hidden="1"/>
    <cellStyle name="Erklärender Text 2 10" xfId="53056" hidden="1"/>
    <cellStyle name="Erklärender Text 2 10" xfId="53078" hidden="1"/>
    <cellStyle name="Erklärender Text 2 10" xfId="53113" hidden="1"/>
    <cellStyle name="Erklärender Text 2 10" xfId="53232" hidden="1"/>
    <cellStyle name="Erklärender Text 2 10" xfId="53386" hidden="1"/>
    <cellStyle name="Erklärender Text 2 10" xfId="53422" hidden="1"/>
    <cellStyle name="Erklärender Text 2 10" xfId="53444" hidden="1"/>
    <cellStyle name="Erklärender Text 2 10" xfId="53479" hidden="1"/>
    <cellStyle name="Erklärender Text 2 10" xfId="53270" hidden="1"/>
    <cellStyle name="Erklärender Text 2 10" xfId="53535" hidden="1"/>
    <cellStyle name="Erklärender Text 2 10" xfId="53571" hidden="1"/>
    <cellStyle name="Erklärender Text 2 10" xfId="53593" hidden="1"/>
    <cellStyle name="Erklärender Text 2 10" xfId="53628" hidden="1"/>
    <cellStyle name="Erklärender Text 2 10" xfId="53225" hidden="1"/>
    <cellStyle name="Erklärender Text 2 10" xfId="53678" hidden="1"/>
    <cellStyle name="Erklärender Text 2 10" xfId="53714" hidden="1"/>
    <cellStyle name="Erklärender Text 2 10" xfId="53736" hidden="1"/>
    <cellStyle name="Erklärender Text 2 10" xfId="53771" hidden="1"/>
    <cellStyle name="Erklärender Text 2 10" xfId="53831" hidden="1"/>
    <cellStyle name="Erklärender Text 2 10" xfId="53896" hidden="1"/>
    <cellStyle name="Erklärender Text 2 10" xfId="53932" hidden="1"/>
    <cellStyle name="Erklärender Text 2 10" xfId="53954" hidden="1"/>
    <cellStyle name="Erklärender Text 2 10" xfId="53989" hidden="1"/>
    <cellStyle name="Erklärender Text 2 10" xfId="54068" hidden="1"/>
    <cellStyle name="Erklärender Text 2 10" xfId="54188" hidden="1"/>
    <cellStyle name="Erklärender Text 2 10" xfId="54224" hidden="1"/>
    <cellStyle name="Erklärender Text 2 10" xfId="54246" hidden="1"/>
    <cellStyle name="Erklärender Text 2 10" xfId="54281" hidden="1"/>
    <cellStyle name="Erklärender Text 2 10" xfId="54101" hidden="1"/>
    <cellStyle name="Erklärender Text 2 10" xfId="54330" hidden="1"/>
    <cellStyle name="Erklärender Text 2 10" xfId="54366" hidden="1"/>
    <cellStyle name="Erklärender Text 2 10" xfId="54388" hidden="1"/>
    <cellStyle name="Erklärender Text 2 10" xfId="54423" hidden="1"/>
    <cellStyle name="Erklärender Text 2 10" xfId="50675" hidden="1"/>
    <cellStyle name="Erklärender Text 2 10" xfId="54470" hidden="1"/>
    <cellStyle name="Erklärender Text 2 10" xfId="54506" hidden="1"/>
    <cellStyle name="Erklärender Text 2 10" xfId="54528" hidden="1"/>
    <cellStyle name="Erklärender Text 2 10" xfId="54563" hidden="1"/>
    <cellStyle name="Erklärender Text 2 10" xfId="54679" hidden="1"/>
    <cellStyle name="Erklärender Text 2 10" xfId="54833" hidden="1"/>
    <cellStyle name="Erklärender Text 2 10" xfId="54869" hidden="1"/>
    <cellStyle name="Erklärender Text 2 10" xfId="54891" hidden="1"/>
    <cellStyle name="Erklärender Text 2 10" xfId="54926" hidden="1"/>
    <cellStyle name="Erklärender Text 2 10" xfId="54717" hidden="1"/>
    <cellStyle name="Erklärender Text 2 10" xfId="54980" hidden="1"/>
    <cellStyle name="Erklärender Text 2 10" xfId="55016" hidden="1"/>
    <cellStyle name="Erklärender Text 2 10" xfId="55038" hidden="1"/>
    <cellStyle name="Erklärender Text 2 10" xfId="55073" hidden="1"/>
    <cellStyle name="Erklärender Text 2 10" xfId="54672" hidden="1"/>
    <cellStyle name="Erklärender Text 2 10" xfId="55121" hidden="1"/>
    <cellStyle name="Erklärender Text 2 10" xfId="55157" hidden="1"/>
    <cellStyle name="Erklärender Text 2 10" xfId="55179" hidden="1"/>
    <cellStyle name="Erklärender Text 2 10" xfId="55214" hidden="1"/>
    <cellStyle name="Erklärender Text 2 10" xfId="55273" hidden="1"/>
    <cellStyle name="Erklärender Text 2 10" xfId="55338" hidden="1"/>
    <cellStyle name="Erklärender Text 2 10" xfId="55374" hidden="1"/>
    <cellStyle name="Erklärender Text 2 10" xfId="55396" hidden="1"/>
    <cellStyle name="Erklärender Text 2 10" xfId="55431" hidden="1"/>
    <cellStyle name="Erklärender Text 2 10" xfId="55510" hidden="1"/>
    <cellStyle name="Erklärender Text 2 10" xfId="55630" hidden="1"/>
    <cellStyle name="Erklärender Text 2 10" xfId="55666" hidden="1"/>
    <cellStyle name="Erklärender Text 2 10" xfId="55688" hidden="1"/>
    <cellStyle name="Erklärender Text 2 10" xfId="55723" hidden="1"/>
    <cellStyle name="Erklärender Text 2 10" xfId="55543" hidden="1"/>
    <cellStyle name="Erklärender Text 2 10" xfId="55772" hidden="1"/>
    <cellStyle name="Erklärender Text 2 10" xfId="55808" hidden="1"/>
    <cellStyle name="Erklärender Text 2 10" xfId="55830" hidden="1"/>
    <cellStyle name="Erklärender Text 2 10" xfId="55865" hidden="1"/>
    <cellStyle name="Erklärender Text 2 10" xfId="55926" hidden="1"/>
    <cellStyle name="Erklärender Text 2 10" xfId="56065" hidden="1"/>
    <cellStyle name="Erklärender Text 2 10" xfId="56101" hidden="1"/>
    <cellStyle name="Erklärender Text 2 10" xfId="56123" hidden="1"/>
    <cellStyle name="Erklärender Text 2 10" xfId="56158" hidden="1"/>
    <cellStyle name="Erklärender Text 2 10" xfId="56275" hidden="1"/>
    <cellStyle name="Erklärender Text 2 10" xfId="56429" hidden="1"/>
    <cellStyle name="Erklärender Text 2 10" xfId="56465" hidden="1"/>
    <cellStyle name="Erklärender Text 2 10" xfId="56487" hidden="1"/>
    <cellStyle name="Erklärender Text 2 10" xfId="56522" hidden="1"/>
    <cellStyle name="Erklärender Text 2 10" xfId="56313" hidden="1"/>
    <cellStyle name="Erklärender Text 2 10" xfId="56576" hidden="1"/>
    <cellStyle name="Erklärender Text 2 10" xfId="56612" hidden="1"/>
    <cellStyle name="Erklärender Text 2 10" xfId="56634" hidden="1"/>
    <cellStyle name="Erklärender Text 2 10" xfId="56669" hidden="1"/>
    <cellStyle name="Erklärender Text 2 10" xfId="56268" hidden="1"/>
    <cellStyle name="Erklärender Text 2 10" xfId="56717" hidden="1"/>
    <cellStyle name="Erklärender Text 2 10" xfId="56753" hidden="1"/>
    <cellStyle name="Erklärender Text 2 10" xfId="56775" hidden="1"/>
    <cellStyle name="Erklärender Text 2 10" xfId="56810" hidden="1"/>
    <cellStyle name="Erklärender Text 2 10" xfId="56869" hidden="1"/>
    <cellStyle name="Erklärender Text 2 10" xfId="56934" hidden="1"/>
    <cellStyle name="Erklärender Text 2 10" xfId="56970" hidden="1"/>
    <cellStyle name="Erklärender Text 2 10" xfId="56992" hidden="1"/>
    <cellStyle name="Erklärender Text 2 10" xfId="57027" hidden="1"/>
    <cellStyle name="Erklärender Text 2 10" xfId="57106" hidden="1"/>
    <cellStyle name="Erklärender Text 2 10" xfId="57226" hidden="1"/>
    <cellStyle name="Erklärender Text 2 10" xfId="57262" hidden="1"/>
    <cellStyle name="Erklärender Text 2 10" xfId="57284" hidden="1"/>
    <cellStyle name="Erklärender Text 2 10" xfId="57319" hidden="1"/>
    <cellStyle name="Erklärender Text 2 10" xfId="57139" hidden="1"/>
    <cellStyle name="Erklärender Text 2 10" xfId="57368" hidden="1"/>
    <cellStyle name="Erklärender Text 2 10" xfId="57404" hidden="1"/>
    <cellStyle name="Erklärender Text 2 10" xfId="57426" hidden="1"/>
    <cellStyle name="Erklärender Text 2 10" xfId="57461" hidden="1"/>
    <cellStyle name="Erklärender Text 2 10" xfId="55964" hidden="1"/>
    <cellStyle name="Erklärender Text 2 10" xfId="57508" hidden="1"/>
    <cellStyle name="Erklärender Text 2 10" xfId="57544" hidden="1"/>
    <cellStyle name="Erklärender Text 2 10" xfId="57566" hidden="1"/>
    <cellStyle name="Erklärender Text 2 10" xfId="57601" hidden="1"/>
    <cellStyle name="Erklärender Text 2 10" xfId="57717" hidden="1"/>
    <cellStyle name="Erklärender Text 2 10" xfId="57871" hidden="1"/>
    <cellStyle name="Erklärender Text 2 10" xfId="57907" hidden="1"/>
    <cellStyle name="Erklärender Text 2 10" xfId="57929" hidden="1"/>
    <cellStyle name="Erklärender Text 2 10" xfId="57964" hidden="1"/>
    <cellStyle name="Erklärender Text 2 10" xfId="57755" hidden="1"/>
    <cellStyle name="Erklärender Text 2 10" xfId="58018" hidden="1"/>
    <cellStyle name="Erklärender Text 2 10" xfId="58054" hidden="1"/>
    <cellStyle name="Erklärender Text 2 10" xfId="58076" hidden="1"/>
    <cellStyle name="Erklärender Text 2 10" xfId="58111" hidden="1"/>
    <cellStyle name="Erklärender Text 2 10" xfId="57710" hidden="1"/>
    <cellStyle name="Erklärender Text 2 10" xfId="58159" hidden="1"/>
    <cellStyle name="Erklärender Text 2 10" xfId="58195" hidden="1"/>
    <cellStyle name="Erklärender Text 2 10" xfId="58217" hidden="1"/>
    <cellStyle name="Erklärender Text 2 10" xfId="58252" hidden="1"/>
    <cellStyle name="Erklärender Text 2 10" xfId="58311" hidden="1"/>
    <cellStyle name="Erklärender Text 2 10" xfId="58376" hidden="1"/>
    <cellStyle name="Erklärender Text 2 10" xfId="58412" hidden="1"/>
    <cellStyle name="Erklärender Text 2 10" xfId="58434" hidden="1"/>
    <cellStyle name="Erklärender Text 2 10" xfId="58469" hidden="1"/>
    <cellStyle name="Erklärender Text 2 10" xfId="58548" hidden="1"/>
    <cellStyle name="Erklärender Text 2 10" xfId="58668" hidden="1"/>
    <cellStyle name="Erklärender Text 2 10" xfId="58704" hidden="1"/>
    <cellStyle name="Erklärender Text 2 10" xfId="58726" hidden="1"/>
    <cellStyle name="Erklärender Text 2 10" xfId="58761" hidden="1"/>
    <cellStyle name="Erklärender Text 2 10" xfId="58581" hidden="1"/>
    <cellStyle name="Erklärender Text 2 10" xfId="58810" hidden="1"/>
    <cellStyle name="Erklärender Text 2 10" xfId="58846" hidden="1"/>
    <cellStyle name="Erklärender Text 2 10" xfId="58868" hidden="1"/>
    <cellStyle name="Erklärender Text 2 10" xfId="58903" hidden="1"/>
    <cellStyle name="Erklärender Text 2 10" xfId="701"/>
    <cellStyle name="Erklärender Text 2 11" xfId="220" hidden="1"/>
    <cellStyle name="Erklärender Text 2 11" xfId="557" hidden="1"/>
    <cellStyle name="Erklärender Text 2 11" xfId="527" hidden="1"/>
    <cellStyle name="Erklärender Text 2 11" xfId="615" hidden="1"/>
    <cellStyle name="Erklärender Text 2 11" xfId="650" hidden="1"/>
    <cellStyle name="Erklärender Text 2 11" xfId="811" hidden="1"/>
    <cellStyle name="Erklärender Text 2 11" xfId="965" hidden="1"/>
    <cellStyle name="Erklärender Text 2 11" xfId="935" hidden="1"/>
    <cellStyle name="Erklärender Text 2 11" xfId="1023" hidden="1"/>
    <cellStyle name="Erklärender Text 2 11" xfId="1058" hidden="1"/>
    <cellStyle name="Erklärender Text 2 11" xfId="847" hidden="1"/>
    <cellStyle name="Erklärender Text 2 11" xfId="1112" hidden="1"/>
    <cellStyle name="Erklärender Text 2 11" xfId="1082" hidden="1"/>
    <cellStyle name="Erklärender Text 2 11" xfId="1170" hidden="1"/>
    <cellStyle name="Erklärender Text 2 11" xfId="1205" hidden="1"/>
    <cellStyle name="Erklärender Text 2 11" xfId="804" hidden="1"/>
    <cellStyle name="Erklärender Text 2 11" xfId="1253" hidden="1"/>
    <cellStyle name="Erklärender Text 2 11" xfId="1223" hidden="1"/>
    <cellStyle name="Erklärender Text 2 11" xfId="1311" hidden="1"/>
    <cellStyle name="Erklärender Text 2 11" xfId="1346" hidden="1"/>
    <cellStyle name="Erklärender Text 2 11" xfId="1405" hidden="1"/>
    <cellStyle name="Erklärender Text 2 11" xfId="1470" hidden="1"/>
    <cellStyle name="Erklärender Text 2 11" xfId="1440" hidden="1"/>
    <cellStyle name="Erklärender Text 2 11" xfId="1528" hidden="1"/>
    <cellStyle name="Erklärender Text 2 11" xfId="1563" hidden="1"/>
    <cellStyle name="Erklärender Text 2 11" xfId="1642" hidden="1"/>
    <cellStyle name="Erklärender Text 2 11" xfId="1762" hidden="1"/>
    <cellStyle name="Erklärender Text 2 11" xfId="1732" hidden="1"/>
    <cellStyle name="Erklärender Text 2 11" xfId="1820" hidden="1"/>
    <cellStyle name="Erklärender Text 2 11" xfId="1855" hidden="1"/>
    <cellStyle name="Erklärender Text 2 11" xfId="1673" hidden="1"/>
    <cellStyle name="Erklärender Text 2 11" xfId="1904" hidden="1"/>
    <cellStyle name="Erklärender Text 2 11" xfId="1874" hidden="1"/>
    <cellStyle name="Erklärender Text 2 11" xfId="1962" hidden="1"/>
    <cellStyle name="Erklärender Text 2 11" xfId="1997" hidden="1"/>
    <cellStyle name="Erklärender Text 2 11" xfId="2133" hidden="1"/>
    <cellStyle name="Erklärender Text 2 11" xfId="2435" hidden="1"/>
    <cellStyle name="Erklärender Text 2 11" xfId="2405" hidden="1"/>
    <cellStyle name="Erklärender Text 2 11" xfId="2493" hidden="1"/>
    <cellStyle name="Erklärender Text 2 11" xfId="2528" hidden="1"/>
    <cellStyle name="Erklärender Text 2 11" xfId="2681" hidden="1"/>
    <cellStyle name="Erklärender Text 2 11" xfId="2835" hidden="1"/>
    <cellStyle name="Erklärender Text 2 11" xfId="2805" hidden="1"/>
    <cellStyle name="Erklärender Text 2 11" xfId="2893" hidden="1"/>
    <cellStyle name="Erklärender Text 2 11" xfId="2928" hidden="1"/>
    <cellStyle name="Erklärender Text 2 11" xfId="2717" hidden="1"/>
    <cellStyle name="Erklärender Text 2 11" xfId="2982" hidden="1"/>
    <cellStyle name="Erklärender Text 2 11" xfId="2952" hidden="1"/>
    <cellStyle name="Erklärender Text 2 11" xfId="3040" hidden="1"/>
    <cellStyle name="Erklärender Text 2 11" xfId="3075" hidden="1"/>
    <cellStyle name="Erklärender Text 2 11" xfId="2674" hidden="1"/>
    <cellStyle name="Erklärender Text 2 11" xfId="3123" hidden="1"/>
    <cellStyle name="Erklärender Text 2 11" xfId="3093" hidden="1"/>
    <cellStyle name="Erklärender Text 2 11" xfId="3181" hidden="1"/>
    <cellStyle name="Erklärender Text 2 11" xfId="3216" hidden="1"/>
    <cellStyle name="Erklärender Text 2 11" xfId="3275" hidden="1"/>
    <cellStyle name="Erklärender Text 2 11" xfId="3340" hidden="1"/>
    <cellStyle name="Erklärender Text 2 11" xfId="3310" hidden="1"/>
    <cellStyle name="Erklärender Text 2 11" xfId="3398" hidden="1"/>
    <cellStyle name="Erklärender Text 2 11" xfId="3433" hidden="1"/>
    <cellStyle name="Erklärender Text 2 11" xfId="3512" hidden="1"/>
    <cellStyle name="Erklärender Text 2 11" xfId="3632" hidden="1"/>
    <cellStyle name="Erklärender Text 2 11" xfId="3602" hidden="1"/>
    <cellStyle name="Erklärender Text 2 11" xfId="3690" hidden="1"/>
    <cellStyle name="Erklärender Text 2 11" xfId="3725" hidden="1"/>
    <cellStyle name="Erklärender Text 2 11" xfId="3543" hidden="1"/>
    <cellStyle name="Erklärender Text 2 11" xfId="3774" hidden="1"/>
    <cellStyle name="Erklärender Text 2 11" xfId="3744" hidden="1"/>
    <cellStyle name="Erklärender Text 2 11" xfId="3832" hidden="1"/>
    <cellStyle name="Erklärender Text 2 11" xfId="3867" hidden="1"/>
    <cellStyle name="Erklärender Text 2 11" xfId="2194" hidden="1"/>
    <cellStyle name="Erklärender Text 2 11" xfId="3941" hidden="1"/>
    <cellStyle name="Erklärender Text 2 11" xfId="3911" hidden="1"/>
    <cellStyle name="Erklärender Text 2 11" xfId="3999" hidden="1"/>
    <cellStyle name="Erklärender Text 2 11" xfId="4034" hidden="1"/>
    <cellStyle name="Erklärender Text 2 11" xfId="4187" hidden="1"/>
    <cellStyle name="Erklärender Text 2 11" xfId="4341" hidden="1"/>
    <cellStyle name="Erklärender Text 2 11" xfId="4311" hidden="1"/>
    <cellStyle name="Erklärender Text 2 11" xfId="4399" hidden="1"/>
    <cellStyle name="Erklärender Text 2 11" xfId="4434" hidden="1"/>
    <cellStyle name="Erklärender Text 2 11" xfId="4223" hidden="1"/>
    <cellStyle name="Erklärender Text 2 11" xfId="4488" hidden="1"/>
    <cellStyle name="Erklärender Text 2 11" xfId="4458" hidden="1"/>
    <cellStyle name="Erklärender Text 2 11" xfId="4546" hidden="1"/>
    <cellStyle name="Erklärender Text 2 11" xfId="4581" hidden="1"/>
    <cellStyle name="Erklärender Text 2 11" xfId="4180" hidden="1"/>
    <cellStyle name="Erklärender Text 2 11" xfId="4629" hidden="1"/>
    <cellStyle name="Erklärender Text 2 11" xfId="4599" hidden="1"/>
    <cellStyle name="Erklärender Text 2 11" xfId="4687" hidden="1"/>
    <cellStyle name="Erklärender Text 2 11" xfId="4722" hidden="1"/>
    <cellStyle name="Erklärender Text 2 11" xfId="4781" hidden="1"/>
    <cellStyle name="Erklärender Text 2 11" xfId="4846" hidden="1"/>
    <cellStyle name="Erklärender Text 2 11" xfId="4816" hidden="1"/>
    <cellStyle name="Erklärender Text 2 11" xfId="4904" hidden="1"/>
    <cellStyle name="Erklärender Text 2 11" xfId="4939" hidden="1"/>
    <cellStyle name="Erklärender Text 2 11" xfId="5018" hidden="1"/>
    <cellStyle name="Erklärender Text 2 11" xfId="5138" hidden="1"/>
    <cellStyle name="Erklärender Text 2 11" xfId="5108" hidden="1"/>
    <cellStyle name="Erklärender Text 2 11" xfId="5196" hidden="1"/>
    <cellStyle name="Erklärender Text 2 11" xfId="5231" hidden="1"/>
    <cellStyle name="Erklärender Text 2 11" xfId="5049" hidden="1"/>
    <cellStyle name="Erklärender Text 2 11" xfId="5280" hidden="1"/>
    <cellStyle name="Erklärender Text 2 11" xfId="5250" hidden="1"/>
    <cellStyle name="Erklärender Text 2 11" xfId="5338" hidden="1"/>
    <cellStyle name="Erklärender Text 2 11" xfId="5373" hidden="1"/>
    <cellStyle name="Erklärender Text 2 11" xfId="420" hidden="1"/>
    <cellStyle name="Erklärender Text 2 11" xfId="5446" hidden="1"/>
    <cellStyle name="Erklärender Text 2 11" xfId="5416" hidden="1"/>
    <cellStyle name="Erklärender Text 2 11" xfId="5504" hidden="1"/>
    <cellStyle name="Erklärender Text 2 11" xfId="5539" hidden="1"/>
    <cellStyle name="Erklärender Text 2 11" xfId="5691" hidden="1"/>
    <cellStyle name="Erklärender Text 2 11" xfId="5845" hidden="1"/>
    <cellStyle name="Erklärender Text 2 11" xfId="5815" hidden="1"/>
    <cellStyle name="Erklärender Text 2 11" xfId="5903" hidden="1"/>
    <cellStyle name="Erklärender Text 2 11" xfId="5938" hidden="1"/>
    <cellStyle name="Erklärender Text 2 11" xfId="5727" hidden="1"/>
    <cellStyle name="Erklärender Text 2 11" xfId="5992" hidden="1"/>
    <cellStyle name="Erklärender Text 2 11" xfId="5962" hidden="1"/>
    <cellStyle name="Erklärender Text 2 11" xfId="6050" hidden="1"/>
    <cellStyle name="Erklärender Text 2 11" xfId="6085" hidden="1"/>
    <cellStyle name="Erklärender Text 2 11" xfId="5684" hidden="1"/>
    <cellStyle name="Erklärender Text 2 11" xfId="6133" hidden="1"/>
    <cellStyle name="Erklärender Text 2 11" xfId="6103" hidden="1"/>
    <cellStyle name="Erklärender Text 2 11" xfId="6191" hidden="1"/>
    <cellStyle name="Erklärender Text 2 11" xfId="6226" hidden="1"/>
    <cellStyle name="Erklärender Text 2 11" xfId="6285" hidden="1"/>
    <cellStyle name="Erklärender Text 2 11" xfId="6350" hidden="1"/>
    <cellStyle name="Erklärender Text 2 11" xfId="6320" hidden="1"/>
    <cellStyle name="Erklärender Text 2 11" xfId="6408" hidden="1"/>
    <cellStyle name="Erklärender Text 2 11" xfId="6443" hidden="1"/>
    <cellStyle name="Erklärender Text 2 11" xfId="6522" hidden="1"/>
    <cellStyle name="Erklärender Text 2 11" xfId="6642" hidden="1"/>
    <cellStyle name="Erklärender Text 2 11" xfId="6612" hidden="1"/>
    <cellStyle name="Erklärender Text 2 11" xfId="6700" hidden="1"/>
    <cellStyle name="Erklärender Text 2 11" xfId="6735" hidden="1"/>
    <cellStyle name="Erklärender Text 2 11" xfId="6553" hidden="1"/>
    <cellStyle name="Erklärender Text 2 11" xfId="6784" hidden="1"/>
    <cellStyle name="Erklärender Text 2 11" xfId="6754" hidden="1"/>
    <cellStyle name="Erklärender Text 2 11" xfId="6842" hidden="1"/>
    <cellStyle name="Erklärender Text 2 11" xfId="6877" hidden="1"/>
    <cellStyle name="Erklärender Text 2 11" xfId="434" hidden="1"/>
    <cellStyle name="Erklärender Text 2 11" xfId="6948" hidden="1"/>
    <cellStyle name="Erklärender Text 2 11" xfId="6918" hidden="1"/>
    <cellStyle name="Erklärender Text 2 11" xfId="7006" hidden="1"/>
    <cellStyle name="Erklärender Text 2 11" xfId="7041" hidden="1"/>
    <cellStyle name="Erklärender Text 2 11" xfId="7189" hidden="1"/>
    <cellStyle name="Erklärender Text 2 11" xfId="7343" hidden="1"/>
    <cellStyle name="Erklärender Text 2 11" xfId="7313" hidden="1"/>
    <cellStyle name="Erklärender Text 2 11" xfId="7401" hidden="1"/>
    <cellStyle name="Erklärender Text 2 11" xfId="7436" hidden="1"/>
    <cellStyle name="Erklärender Text 2 11" xfId="7225" hidden="1"/>
    <cellStyle name="Erklärender Text 2 11" xfId="7490" hidden="1"/>
    <cellStyle name="Erklärender Text 2 11" xfId="7460" hidden="1"/>
    <cellStyle name="Erklärender Text 2 11" xfId="7548" hidden="1"/>
    <cellStyle name="Erklärender Text 2 11" xfId="7583" hidden="1"/>
    <cellStyle name="Erklärender Text 2 11" xfId="7182" hidden="1"/>
    <cellStyle name="Erklärender Text 2 11" xfId="7631" hidden="1"/>
    <cellStyle name="Erklärender Text 2 11" xfId="7601" hidden="1"/>
    <cellStyle name="Erklärender Text 2 11" xfId="7689" hidden="1"/>
    <cellStyle name="Erklärender Text 2 11" xfId="7724" hidden="1"/>
    <cellStyle name="Erklärender Text 2 11" xfId="7783" hidden="1"/>
    <cellStyle name="Erklärender Text 2 11" xfId="7848" hidden="1"/>
    <cellStyle name="Erklärender Text 2 11" xfId="7818" hidden="1"/>
    <cellStyle name="Erklärender Text 2 11" xfId="7906" hidden="1"/>
    <cellStyle name="Erklärender Text 2 11" xfId="7941" hidden="1"/>
    <cellStyle name="Erklärender Text 2 11" xfId="8020" hidden="1"/>
    <cellStyle name="Erklärender Text 2 11" xfId="8140" hidden="1"/>
    <cellStyle name="Erklärender Text 2 11" xfId="8110" hidden="1"/>
    <cellStyle name="Erklärender Text 2 11" xfId="8198" hidden="1"/>
    <cellStyle name="Erklärender Text 2 11" xfId="8233" hidden="1"/>
    <cellStyle name="Erklärender Text 2 11" xfId="8051" hidden="1"/>
    <cellStyle name="Erklärender Text 2 11" xfId="8282" hidden="1"/>
    <cellStyle name="Erklärender Text 2 11" xfId="8252" hidden="1"/>
    <cellStyle name="Erklärender Text 2 11" xfId="8340" hidden="1"/>
    <cellStyle name="Erklärender Text 2 11" xfId="8375" hidden="1"/>
    <cellStyle name="Erklärender Text 2 11" xfId="2267" hidden="1"/>
    <cellStyle name="Erklärender Text 2 11" xfId="8443" hidden="1"/>
    <cellStyle name="Erklärender Text 2 11" xfId="8413" hidden="1"/>
    <cellStyle name="Erklärender Text 2 11" xfId="8501" hidden="1"/>
    <cellStyle name="Erklärender Text 2 11" xfId="8536" hidden="1"/>
    <cellStyle name="Erklärender Text 2 11" xfId="8682" hidden="1"/>
    <cellStyle name="Erklärender Text 2 11" xfId="8836" hidden="1"/>
    <cellStyle name="Erklärender Text 2 11" xfId="8806" hidden="1"/>
    <cellStyle name="Erklärender Text 2 11" xfId="8894" hidden="1"/>
    <cellStyle name="Erklärender Text 2 11" xfId="8929" hidden="1"/>
    <cellStyle name="Erklärender Text 2 11" xfId="8718" hidden="1"/>
    <cellStyle name="Erklärender Text 2 11" xfId="8983" hidden="1"/>
    <cellStyle name="Erklärender Text 2 11" xfId="8953" hidden="1"/>
    <cellStyle name="Erklärender Text 2 11" xfId="9041" hidden="1"/>
    <cellStyle name="Erklärender Text 2 11" xfId="9076" hidden="1"/>
    <cellStyle name="Erklärender Text 2 11" xfId="8675" hidden="1"/>
    <cellStyle name="Erklärender Text 2 11" xfId="9124" hidden="1"/>
    <cellStyle name="Erklärender Text 2 11" xfId="9094" hidden="1"/>
    <cellStyle name="Erklärender Text 2 11" xfId="9182" hidden="1"/>
    <cellStyle name="Erklärender Text 2 11" xfId="9217" hidden="1"/>
    <cellStyle name="Erklärender Text 2 11" xfId="9276" hidden="1"/>
    <cellStyle name="Erklärender Text 2 11" xfId="9341" hidden="1"/>
    <cellStyle name="Erklärender Text 2 11" xfId="9311" hidden="1"/>
    <cellStyle name="Erklärender Text 2 11" xfId="9399" hidden="1"/>
    <cellStyle name="Erklärender Text 2 11" xfId="9434" hidden="1"/>
    <cellStyle name="Erklärender Text 2 11" xfId="9513" hidden="1"/>
    <cellStyle name="Erklärender Text 2 11" xfId="9633" hidden="1"/>
    <cellStyle name="Erklärender Text 2 11" xfId="9603" hidden="1"/>
    <cellStyle name="Erklärender Text 2 11" xfId="9691" hidden="1"/>
    <cellStyle name="Erklärender Text 2 11" xfId="9726" hidden="1"/>
    <cellStyle name="Erklärender Text 2 11" xfId="9544" hidden="1"/>
    <cellStyle name="Erklärender Text 2 11" xfId="9775" hidden="1"/>
    <cellStyle name="Erklärender Text 2 11" xfId="9745" hidden="1"/>
    <cellStyle name="Erklärender Text 2 11" xfId="9833" hidden="1"/>
    <cellStyle name="Erklärender Text 2 11" xfId="9868" hidden="1"/>
    <cellStyle name="Erklärender Text 2 11" xfId="2330" hidden="1"/>
    <cellStyle name="Erklärender Text 2 11" xfId="9934" hidden="1"/>
    <cellStyle name="Erklärender Text 2 11" xfId="9904" hidden="1"/>
    <cellStyle name="Erklärender Text 2 11" xfId="9992" hidden="1"/>
    <cellStyle name="Erklärender Text 2 11" xfId="10027" hidden="1"/>
    <cellStyle name="Erklärender Text 2 11" xfId="10168" hidden="1"/>
    <cellStyle name="Erklärender Text 2 11" xfId="10322" hidden="1"/>
    <cellStyle name="Erklärender Text 2 11" xfId="10292" hidden="1"/>
    <cellStyle name="Erklärender Text 2 11" xfId="10380" hidden="1"/>
    <cellStyle name="Erklärender Text 2 11" xfId="10415" hidden="1"/>
    <cellStyle name="Erklärender Text 2 11" xfId="10204" hidden="1"/>
    <cellStyle name="Erklärender Text 2 11" xfId="10469" hidden="1"/>
    <cellStyle name="Erklärender Text 2 11" xfId="10439" hidden="1"/>
    <cellStyle name="Erklärender Text 2 11" xfId="10527" hidden="1"/>
    <cellStyle name="Erklärender Text 2 11" xfId="10562" hidden="1"/>
    <cellStyle name="Erklärender Text 2 11" xfId="10161" hidden="1"/>
    <cellStyle name="Erklärender Text 2 11" xfId="10610" hidden="1"/>
    <cellStyle name="Erklärender Text 2 11" xfId="10580" hidden="1"/>
    <cellStyle name="Erklärender Text 2 11" xfId="10668" hidden="1"/>
    <cellStyle name="Erklärender Text 2 11" xfId="10703" hidden="1"/>
    <cellStyle name="Erklärender Text 2 11" xfId="10762" hidden="1"/>
    <cellStyle name="Erklärender Text 2 11" xfId="10827" hidden="1"/>
    <cellStyle name="Erklärender Text 2 11" xfId="10797" hidden="1"/>
    <cellStyle name="Erklärender Text 2 11" xfId="10885" hidden="1"/>
    <cellStyle name="Erklärender Text 2 11" xfId="10920" hidden="1"/>
    <cellStyle name="Erklärender Text 2 11" xfId="10999" hidden="1"/>
    <cellStyle name="Erklärender Text 2 11" xfId="11119" hidden="1"/>
    <cellStyle name="Erklärender Text 2 11" xfId="11089" hidden="1"/>
    <cellStyle name="Erklärender Text 2 11" xfId="11177" hidden="1"/>
    <cellStyle name="Erklärender Text 2 11" xfId="11212" hidden="1"/>
    <cellStyle name="Erklärender Text 2 11" xfId="11030" hidden="1"/>
    <cellStyle name="Erklärender Text 2 11" xfId="11261" hidden="1"/>
    <cellStyle name="Erklärender Text 2 11" xfId="11231" hidden="1"/>
    <cellStyle name="Erklärender Text 2 11" xfId="11319" hidden="1"/>
    <cellStyle name="Erklärender Text 2 11" xfId="11354" hidden="1"/>
    <cellStyle name="Erklärender Text 2 11" xfId="2552" hidden="1"/>
    <cellStyle name="Erklärender Text 2 11" xfId="11417" hidden="1"/>
    <cellStyle name="Erklärender Text 2 11" xfId="11387" hidden="1"/>
    <cellStyle name="Erklärender Text 2 11" xfId="11475" hidden="1"/>
    <cellStyle name="Erklärender Text 2 11" xfId="11510" hidden="1"/>
    <cellStyle name="Erklärender Text 2 11" xfId="11648" hidden="1"/>
    <cellStyle name="Erklärender Text 2 11" xfId="11802" hidden="1"/>
    <cellStyle name="Erklärender Text 2 11" xfId="11772" hidden="1"/>
    <cellStyle name="Erklärender Text 2 11" xfId="11860" hidden="1"/>
    <cellStyle name="Erklärender Text 2 11" xfId="11895" hidden="1"/>
    <cellStyle name="Erklärender Text 2 11" xfId="11684" hidden="1"/>
    <cellStyle name="Erklärender Text 2 11" xfId="11949" hidden="1"/>
    <cellStyle name="Erklärender Text 2 11" xfId="11919" hidden="1"/>
    <cellStyle name="Erklärender Text 2 11" xfId="12007" hidden="1"/>
    <cellStyle name="Erklärender Text 2 11" xfId="12042" hidden="1"/>
    <cellStyle name="Erklärender Text 2 11" xfId="11641" hidden="1"/>
    <cellStyle name="Erklärender Text 2 11" xfId="12090" hidden="1"/>
    <cellStyle name="Erklärender Text 2 11" xfId="12060" hidden="1"/>
    <cellStyle name="Erklärender Text 2 11" xfId="12148" hidden="1"/>
    <cellStyle name="Erklärender Text 2 11" xfId="12183" hidden="1"/>
    <cellStyle name="Erklärender Text 2 11" xfId="12242" hidden="1"/>
    <cellStyle name="Erklärender Text 2 11" xfId="12307" hidden="1"/>
    <cellStyle name="Erklärender Text 2 11" xfId="12277" hidden="1"/>
    <cellStyle name="Erklärender Text 2 11" xfId="12365" hidden="1"/>
    <cellStyle name="Erklärender Text 2 11" xfId="12400" hidden="1"/>
    <cellStyle name="Erklärender Text 2 11" xfId="12479" hidden="1"/>
    <cellStyle name="Erklärender Text 2 11" xfId="12599" hidden="1"/>
    <cellStyle name="Erklärender Text 2 11" xfId="12569" hidden="1"/>
    <cellStyle name="Erklärender Text 2 11" xfId="12657" hidden="1"/>
    <cellStyle name="Erklärender Text 2 11" xfId="12692" hidden="1"/>
    <cellStyle name="Erklärender Text 2 11" xfId="12510" hidden="1"/>
    <cellStyle name="Erklärender Text 2 11" xfId="12741" hidden="1"/>
    <cellStyle name="Erklärender Text 2 11" xfId="12711" hidden="1"/>
    <cellStyle name="Erklärender Text 2 11" xfId="12799" hidden="1"/>
    <cellStyle name="Erklärender Text 2 11" xfId="12834" hidden="1"/>
    <cellStyle name="Erklärender Text 2 11" xfId="4058" hidden="1"/>
    <cellStyle name="Erklärender Text 2 11" xfId="12896" hidden="1"/>
    <cellStyle name="Erklärender Text 2 11" xfId="12866" hidden="1"/>
    <cellStyle name="Erklärender Text 2 11" xfId="12954" hidden="1"/>
    <cellStyle name="Erklärender Text 2 11" xfId="12989" hidden="1"/>
    <cellStyle name="Erklärender Text 2 11" xfId="13119" hidden="1"/>
    <cellStyle name="Erklärender Text 2 11" xfId="13273" hidden="1"/>
    <cellStyle name="Erklärender Text 2 11" xfId="13243" hidden="1"/>
    <cellStyle name="Erklärender Text 2 11" xfId="13331" hidden="1"/>
    <cellStyle name="Erklärender Text 2 11" xfId="13366" hidden="1"/>
    <cellStyle name="Erklärender Text 2 11" xfId="13155" hidden="1"/>
    <cellStyle name="Erklärender Text 2 11" xfId="13420" hidden="1"/>
    <cellStyle name="Erklärender Text 2 11" xfId="13390" hidden="1"/>
    <cellStyle name="Erklärender Text 2 11" xfId="13478" hidden="1"/>
    <cellStyle name="Erklärender Text 2 11" xfId="13513" hidden="1"/>
    <cellStyle name="Erklärender Text 2 11" xfId="13112" hidden="1"/>
    <cellStyle name="Erklärender Text 2 11" xfId="13561" hidden="1"/>
    <cellStyle name="Erklärender Text 2 11" xfId="13531" hidden="1"/>
    <cellStyle name="Erklärender Text 2 11" xfId="13619" hidden="1"/>
    <cellStyle name="Erklärender Text 2 11" xfId="13654" hidden="1"/>
    <cellStyle name="Erklärender Text 2 11" xfId="13713" hidden="1"/>
    <cellStyle name="Erklärender Text 2 11" xfId="13778" hidden="1"/>
    <cellStyle name="Erklärender Text 2 11" xfId="13748" hidden="1"/>
    <cellStyle name="Erklärender Text 2 11" xfId="13836" hidden="1"/>
    <cellStyle name="Erklärender Text 2 11" xfId="13871" hidden="1"/>
    <cellStyle name="Erklärender Text 2 11" xfId="13950" hidden="1"/>
    <cellStyle name="Erklärender Text 2 11" xfId="14070" hidden="1"/>
    <cellStyle name="Erklärender Text 2 11" xfId="14040" hidden="1"/>
    <cellStyle name="Erklärender Text 2 11" xfId="14128" hidden="1"/>
    <cellStyle name="Erklärender Text 2 11" xfId="14163" hidden="1"/>
    <cellStyle name="Erklärender Text 2 11" xfId="13981" hidden="1"/>
    <cellStyle name="Erklärender Text 2 11" xfId="14212" hidden="1"/>
    <cellStyle name="Erklärender Text 2 11" xfId="14182" hidden="1"/>
    <cellStyle name="Erklärender Text 2 11" xfId="14270" hidden="1"/>
    <cellStyle name="Erklärender Text 2 11" xfId="14305" hidden="1"/>
    <cellStyle name="Erklärender Text 2 11" xfId="5562" hidden="1"/>
    <cellStyle name="Erklärender Text 2 11" xfId="14363" hidden="1"/>
    <cellStyle name="Erklärender Text 2 11" xfId="14333" hidden="1"/>
    <cellStyle name="Erklärender Text 2 11" xfId="14421" hidden="1"/>
    <cellStyle name="Erklärender Text 2 11" xfId="14456" hidden="1"/>
    <cellStyle name="Erklärender Text 2 11" xfId="14581" hidden="1"/>
    <cellStyle name="Erklärender Text 2 11" xfId="14735" hidden="1"/>
    <cellStyle name="Erklärender Text 2 11" xfId="14705" hidden="1"/>
    <cellStyle name="Erklärender Text 2 11" xfId="14793" hidden="1"/>
    <cellStyle name="Erklärender Text 2 11" xfId="14828" hidden="1"/>
    <cellStyle name="Erklärender Text 2 11" xfId="14617" hidden="1"/>
    <cellStyle name="Erklärender Text 2 11" xfId="14882" hidden="1"/>
    <cellStyle name="Erklärender Text 2 11" xfId="14852" hidden="1"/>
    <cellStyle name="Erklärender Text 2 11" xfId="14940" hidden="1"/>
    <cellStyle name="Erklärender Text 2 11" xfId="14975" hidden="1"/>
    <cellStyle name="Erklärender Text 2 11" xfId="14574" hidden="1"/>
    <cellStyle name="Erklärender Text 2 11" xfId="15023" hidden="1"/>
    <cellStyle name="Erklärender Text 2 11" xfId="14993" hidden="1"/>
    <cellStyle name="Erklärender Text 2 11" xfId="15081" hidden="1"/>
    <cellStyle name="Erklärender Text 2 11" xfId="15116" hidden="1"/>
    <cellStyle name="Erklärender Text 2 11" xfId="15175" hidden="1"/>
    <cellStyle name="Erklärender Text 2 11" xfId="15240" hidden="1"/>
    <cellStyle name="Erklärender Text 2 11" xfId="15210" hidden="1"/>
    <cellStyle name="Erklärender Text 2 11" xfId="15298" hidden="1"/>
    <cellStyle name="Erklärender Text 2 11" xfId="15333" hidden="1"/>
    <cellStyle name="Erklärender Text 2 11" xfId="15412" hidden="1"/>
    <cellStyle name="Erklärender Text 2 11" xfId="15532" hidden="1"/>
    <cellStyle name="Erklärender Text 2 11" xfId="15502" hidden="1"/>
    <cellStyle name="Erklärender Text 2 11" xfId="15590" hidden="1"/>
    <cellStyle name="Erklärender Text 2 11" xfId="15625" hidden="1"/>
    <cellStyle name="Erklärender Text 2 11" xfId="15443" hidden="1"/>
    <cellStyle name="Erklärender Text 2 11" xfId="15674" hidden="1"/>
    <cellStyle name="Erklärender Text 2 11" xfId="15644" hidden="1"/>
    <cellStyle name="Erklärender Text 2 11" xfId="15732" hidden="1"/>
    <cellStyle name="Erklärender Text 2 11" xfId="15767" hidden="1"/>
    <cellStyle name="Erklärender Text 2 11" xfId="7064" hidden="1"/>
    <cellStyle name="Erklärender Text 2 11" xfId="15825" hidden="1"/>
    <cellStyle name="Erklärender Text 2 11" xfId="15795" hidden="1"/>
    <cellStyle name="Erklärender Text 2 11" xfId="15883" hidden="1"/>
    <cellStyle name="Erklärender Text 2 11" xfId="15918" hidden="1"/>
    <cellStyle name="Erklärender Text 2 11" xfId="16037" hidden="1"/>
    <cellStyle name="Erklärender Text 2 11" xfId="16191" hidden="1"/>
    <cellStyle name="Erklärender Text 2 11" xfId="16161" hidden="1"/>
    <cellStyle name="Erklärender Text 2 11" xfId="16249" hidden="1"/>
    <cellStyle name="Erklärender Text 2 11" xfId="16284" hidden="1"/>
    <cellStyle name="Erklärender Text 2 11" xfId="16073" hidden="1"/>
    <cellStyle name="Erklärender Text 2 11" xfId="16338" hidden="1"/>
    <cellStyle name="Erklärender Text 2 11" xfId="16308" hidden="1"/>
    <cellStyle name="Erklärender Text 2 11" xfId="16396" hidden="1"/>
    <cellStyle name="Erklärender Text 2 11" xfId="16431" hidden="1"/>
    <cellStyle name="Erklärender Text 2 11" xfId="16030" hidden="1"/>
    <cellStyle name="Erklärender Text 2 11" xfId="16479" hidden="1"/>
    <cellStyle name="Erklärender Text 2 11" xfId="16449" hidden="1"/>
    <cellStyle name="Erklärender Text 2 11" xfId="16537" hidden="1"/>
    <cellStyle name="Erklärender Text 2 11" xfId="16572" hidden="1"/>
    <cellStyle name="Erklärender Text 2 11" xfId="16631" hidden="1"/>
    <cellStyle name="Erklärender Text 2 11" xfId="16696" hidden="1"/>
    <cellStyle name="Erklärender Text 2 11" xfId="16666" hidden="1"/>
    <cellStyle name="Erklärender Text 2 11" xfId="16754" hidden="1"/>
    <cellStyle name="Erklärender Text 2 11" xfId="16789" hidden="1"/>
    <cellStyle name="Erklärender Text 2 11" xfId="16868" hidden="1"/>
    <cellStyle name="Erklärender Text 2 11" xfId="16988" hidden="1"/>
    <cellStyle name="Erklärender Text 2 11" xfId="16958" hidden="1"/>
    <cellStyle name="Erklärender Text 2 11" xfId="17046" hidden="1"/>
    <cellStyle name="Erklärender Text 2 11" xfId="17081" hidden="1"/>
    <cellStyle name="Erklärender Text 2 11" xfId="16899" hidden="1"/>
    <cellStyle name="Erklärender Text 2 11" xfId="17130" hidden="1"/>
    <cellStyle name="Erklärender Text 2 11" xfId="17100" hidden="1"/>
    <cellStyle name="Erklärender Text 2 11" xfId="17188" hidden="1"/>
    <cellStyle name="Erklärender Text 2 11" xfId="17223" hidden="1"/>
    <cellStyle name="Erklärender Text 2 11" xfId="8558" hidden="1"/>
    <cellStyle name="Erklärender Text 2 11" xfId="17270" hidden="1"/>
    <cellStyle name="Erklärender Text 2 11" xfId="17240" hidden="1"/>
    <cellStyle name="Erklärender Text 2 11" xfId="17328" hidden="1"/>
    <cellStyle name="Erklärender Text 2 11" xfId="17363" hidden="1"/>
    <cellStyle name="Erklärender Text 2 11" xfId="17479" hidden="1"/>
    <cellStyle name="Erklärender Text 2 11" xfId="17633" hidden="1"/>
    <cellStyle name="Erklärender Text 2 11" xfId="17603" hidden="1"/>
    <cellStyle name="Erklärender Text 2 11" xfId="17691" hidden="1"/>
    <cellStyle name="Erklärender Text 2 11" xfId="17726" hidden="1"/>
    <cellStyle name="Erklärender Text 2 11" xfId="17515" hidden="1"/>
    <cellStyle name="Erklärender Text 2 11" xfId="17780" hidden="1"/>
    <cellStyle name="Erklärender Text 2 11" xfId="17750" hidden="1"/>
    <cellStyle name="Erklärender Text 2 11" xfId="17838" hidden="1"/>
    <cellStyle name="Erklärender Text 2 11" xfId="17873" hidden="1"/>
    <cellStyle name="Erklärender Text 2 11" xfId="17472" hidden="1"/>
    <cellStyle name="Erklärender Text 2 11" xfId="17921" hidden="1"/>
    <cellStyle name="Erklärender Text 2 11" xfId="17891" hidden="1"/>
    <cellStyle name="Erklärender Text 2 11" xfId="17979" hidden="1"/>
    <cellStyle name="Erklärender Text 2 11" xfId="18014" hidden="1"/>
    <cellStyle name="Erklärender Text 2 11" xfId="18073" hidden="1"/>
    <cellStyle name="Erklärender Text 2 11" xfId="18138" hidden="1"/>
    <cellStyle name="Erklärender Text 2 11" xfId="18108" hidden="1"/>
    <cellStyle name="Erklärender Text 2 11" xfId="18196" hidden="1"/>
    <cellStyle name="Erklärender Text 2 11" xfId="18231" hidden="1"/>
    <cellStyle name="Erklärender Text 2 11" xfId="18310" hidden="1"/>
    <cellStyle name="Erklärender Text 2 11" xfId="18430" hidden="1"/>
    <cellStyle name="Erklärender Text 2 11" xfId="18400" hidden="1"/>
    <cellStyle name="Erklärender Text 2 11" xfId="18488" hidden="1"/>
    <cellStyle name="Erklärender Text 2 11" xfId="18523" hidden="1"/>
    <cellStyle name="Erklärender Text 2 11" xfId="18341" hidden="1"/>
    <cellStyle name="Erklärender Text 2 11" xfId="18572" hidden="1"/>
    <cellStyle name="Erklärender Text 2 11" xfId="18542" hidden="1"/>
    <cellStyle name="Erklärender Text 2 11" xfId="18630" hidden="1"/>
    <cellStyle name="Erklärender Text 2 11" xfId="18665" hidden="1"/>
    <cellStyle name="Erklärender Text 2 11" xfId="18954" hidden="1"/>
    <cellStyle name="Erklärender Text 2 11" xfId="19070" hidden="1"/>
    <cellStyle name="Erklärender Text 2 11" xfId="19040" hidden="1"/>
    <cellStyle name="Erklärender Text 2 11" xfId="19128" hidden="1"/>
    <cellStyle name="Erklärender Text 2 11" xfId="19163" hidden="1"/>
    <cellStyle name="Erklärender Text 2 11" xfId="19286" hidden="1"/>
    <cellStyle name="Erklärender Text 2 11" xfId="19440" hidden="1"/>
    <cellStyle name="Erklärender Text 2 11" xfId="19410" hidden="1"/>
    <cellStyle name="Erklärender Text 2 11" xfId="19498" hidden="1"/>
    <cellStyle name="Erklärender Text 2 11" xfId="19533" hidden="1"/>
    <cellStyle name="Erklärender Text 2 11" xfId="19322" hidden="1"/>
    <cellStyle name="Erklärender Text 2 11" xfId="19587" hidden="1"/>
    <cellStyle name="Erklärender Text 2 11" xfId="19557" hidden="1"/>
    <cellStyle name="Erklärender Text 2 11" xfId="19645" hidden="1"/>
    <cellStyle name="Erklärender Text 2 11" xfId="19680" hidden="1"/>
    <cellStyle name="Erklärender Text 2 11" xfId="19279" hidden="1"/>
    <cellStyle name="Erklärender Text 2 11" xfId="19728" hidden="1"/>
    <cellStyle name="Erklärender Text 2 11" xfId="19698" hidden="1"/>
    <cellStyle name="Erklärender Text 2 11" xfId="19786" hidden="1"/>
    <cellStyle name="Erklärender Text 2 11" xfId="19821" hidden="1"/>
    <cellStyle name="Erklärender Text 2 11" xfId="19880" hidden="1"/>
    <cellStyle name="Erklärender Text 2 11" xfId="19945" hidden="1"/>
    <cellStyle name="Erklärender Text 2 11" xfId="19915" hidden="1"/>
    <cellStyle name="Erklärender Text 2 11" xfId="20003" hidden="1"/>
    <cellStyle name="Erklärender Text 2 11" xfId="20038" hidden="1"/>
    <cellStyle name="Erklärender Text 2 11" xfId="20117" hidden="1"/>
    <cellStyle name="Erklärender Text 2 11" xfId="20237" hidden="1"/>
    <cellStyle name="Erklärender Text 2 11" xfId="20207" hidden="1"/>
    <cellStyle name="Erklärender Text 2 11" xfId="20295" hidden="1"/>
    <cellStyle name="Erklärender Text 2 11" xfId="20330" hidden="1"/>
    <cellStyle name="Erklärender Text 2 11" xfId="20148" hidden="1"/>
    <cellStyle name="Erklärender Text 2 11" xfId="20379" hidden="1"/>
    <cellStyle name="Erklärender Text 2 11" xfId="20349" hidden="1"/>
    <cellStyle name="Erklärender Text 2 11" xfId="20437" hidden="1"/>
    <cellStyle name="Erklärender Text 2 11" xfId="20472" hidden="1"/>
    <cellStyle name="Erklärender Text 2 11" xfId="20531" hidden="1"/>
    <cellStyle name="Erklärender Text 2 11" xfId="20596" hidden="1"/>
    <cellStyle name="Erklärender Text 2 11" xfId="20566" hidden="1"/>
    <cellStyle name="Erklärender Text 2 11" xfId="20654" hidden="1"/>
    <cellStyle name="Erklärender Text 2 11" xfId="20689" hidden="1"/>
    <cellStyle name="Erklärender Text 2 11" xfId="20786" hidden="1"/>
    <cellStyle name="Erklärender Text 2 11" xfId="20987" hidden="1"/>
    <cellStyle name="Erklärender Text 2 11" xfId="20957" hidden="1"/>
    <cellStyle name="Erklärender Text 2 11" xfId="21045" hidden="1"/>
    <cellStyle name="Erklärender Text 2 11" xfId="21080" hidden="1"/>
    <cellStyle name="Erklärender Text 2 11" xfId="21176" hidden="1"/>
    <cellStyle name="Erklärender Text 2 11" xfId="21296" hidden="1"/>
    <cellStyle name="Erklärender Text 2 11" xfId="21266" hidden="1"/>
    <cellStyle name="Erklärender Text 2 11" xfId="21354" hidden="1"/>
    <cellStyle name="Erklärender Text 2 11" xfId="21389" hidden="1"/>
    <cellStyle name="Erklärender Text 2 11" xfId="21207" hidden="1"/>
    <cellStyle name="Erklärender Text 2 11" xfId="21440" hidden="1"/>
    <cellStyle name="Erklärender Text 2 11" xfId="21410" hidden="1"/>
    <cellStyle name="Erklärender Text 2 11" xfId="21498" hidden="1"/>
    <cellStyle name="Erklärender Text 2 11" xfId="21533" hidden="1"/>
    <cellStyle name="Erklärender Text 2 11" xfId="20843" hidden="1"/>
    <cellStyle name="Erklärender Text 2 11" xfId="21597" hidden="1"/>
    <cellStyle name="Erklärender Text 2 11" xfId="21567" hidden="1"/>
    <cellStyle name="Erklärender Text 2 11" xfId="21655" hidden="1"/>
    <cellStyle name="Erklärender Text 2 11" xfId="21690" hidden="1"/>
    <cellStyle name="Erklärender Text 2 11" xfId="21812" hidden="1"/>
    <cellStyle name="Erklärender Text 2 11" xfId="21967" hidden="1"/>
    <cellStyle name="Erklärender Text 2 11" xfId="21937" hidden="1"/>
    <cellStyle name="Erklärender Text 2 11" xfId="22025" hidden="1"/>
    <cellStyle name="Erklärender Text 2 11" xfId="22060" hidden="1"/>
    <cellStyle name="Erklärender Text 2 11" xfId="21848" hidden="1"/>
    <cellStyle name="Erklärender Text 2 11" xfId="22116" hidden="1"/>
    <cellStyle name="Erklärender Text 2 11" xfId="22086" hidden="1"/>
    <cellStyle name="Erklärender Text 2 11" xfId="22174" hidden="1"/>
    <cellStyle name="Erklärender Text 2 11" xfId="22209" hidden="1"/>
    <cellStyle name="Erklärender Text 2 11" xfId="21805" hidden="1"/>
    <cellStyle name="Erklärender Text 2 11" xfId="22259" hidden="1"/>
    <cellStyle name="Erklärender Text 2 11" xfId="22229" hidden="1"/>
    <cellStyle name="Erklärender Text 2 11" xfId="22317" hidden="1"/>
    <cellStyle name="Erklärender Text 2 11" xfId="22352" hidden="1"/>
    <cellStyle name="Erklärender Text 2 11" xfId="22413" hidden="1"/>
    <cellStyle name="Erklärender Text 2 11" xfId="22478" hidden="1"/>
    <cellStyle name="Erklärender Text 2 11" xfId="22448" hidden="1"/>
    <cellStyle name="Erklärender Text 2 11" xfId="22536" hidden="1"/>
    <cellStyle name="Erklärender Text 2 11" xfId="22571" hidden="1"/>
    <cellStyle name="Erklärender Text 2 11" xfId="22650" hidden="1"/>
    <cellStyle name="Erklärender Text 2 11" xfId="22770" hidden="1"/>
    <cellStyle name="Erklärender Text 2 11" xfId="22740" hidden="1"/>
    <cellStyle name="Erklärender Text 2 11" xfId="22828" hidden="1"/>
    <cellStyle name="Erklärender Text 2 11" xfId="22863" hidden="1"/>
    <cellStyle name="Erklärender Text 2 11" xfId="22681" hidden="1"/>
    <cellStyle name="Erklärender Text 2 11" xfId="22912" hidden="1"/>
    <cellStyle name="Erklärender Text 2 11" xfId="22882" hidden="1"/>
    <cellStyle name="Erklärender Text 2 11" xfId="22970" hidden="1"/>
    <cellStyle name="Erklärender Text 2 11" xfId="23005" hidden="1"/>
    <cellStyle name="Erklärender Text 2 11" xfId="20797" hidden="1"/>
    <cellStyle name="Erklärender Text 2 11" xfId="23052" hidden="1"/>
    <cellStyle name="Erklärender Text 2 11" xfId="23022" hidden="1"/>
    <cellStyle name="Erklärender Text 2 11" xfId="23110" hidden="1"/>
    <cellStyle name="Erklärender Text 2 11" xfId="23145" hidden="1"/>
    <cellStyle name="Erklärender Text 2 11" xfId="23265" hidden="1"/>
    <cellStyle name="Erklärender Text 2 11" xfId="23419" hidden="1"/>
    <cellStyle name="Erklärender Text 2 11" xfId="23389" hidden="1"/>
    <cellStyle name="Erklärender Text 2 11" xfId="23477" hidden="1"/>
    <cellStyle name="Erklärender Text 2 11" xfId="23512" hidden="1"/>
    <cellStyle name="Erklärender Text 2 11" xfId="23301" hidden="1"/>
    <cellStyle name="Erklärender Text 2 11" xfId="23568" hidden="1"/>
    <cellStyle name="Erklärender Text 2 11" xfId="23538" hidden="1"/>
    <cellStyle name="Erklärender Text 2 11" xfId="23626" hidden="1"/>
    <cellStyle name="Erklärender Text 2 11" xfId="23661" hidden="1"/>
    <cellStyle name="Erklärender Text 2 11" xfId="23258" hidden="1"/>
    <cellStyle name="Erklärender Text 2 11" xfId="23711" hidden="1"/>
    <cellStyle name="Erklärender Text 2 11" xfId="23681" hidden="1"/>
    <cellStyle name="Erklärender Text 2 11" xfId="23769" hidden="1"/>
    <cellStyle name="Erklärender Text 2 11" xfId="23804" hidden="1"/>
    <cellStyle name="Erklärender Text 2 11" xfId="23864" hidden="1"/>
    <cellStyle name="Erklärender Text 2 11" xfId="23929" hidden="1"/>
    <cellStyle name="Erklärender Text 2 11" xfId="23899" hidden="1"/>
    <cellStyle name="Erklärender Text 2 11" xfId="23987" hidden="1"/>
    <cellStyle name="Erklärender Text 2 11" xfId="24022" hidden="1"/>
    <cellStyle name="Erklärender Text 2 11" xfId="24101" hidden="1"/>
    <cellStyle name="Erklärender Text 2 11" xfId="24221" hidden="1"/>
    <cellStyle name="Erklärender Text 2 11" xfId="24191" hidden="1"/>
    <cellStyle name="Erklärender Text 2 11" xfId="24279" hidden="1"/>
    <cellStyle name="Erklärender Text 2 11" xfId="24314" hidden="1"/>
    <cellStyle name="Erklärender Text 2 11" xfId="24132" hidden="1"/>
    <cellStyle name="Erklärender Text 2 11" xfId="24363" hidden="1"/>
    <cellStyle name="Erklärender Text 2 11" xfId="24333" hidden="1"/>
    <cellStyle name="Erklärender Text 2 11" xfId="24421" hidden="1"/>
    <cellStyle name="Erklärender Text 2 11" xfId="24456" hidden="1"/>
    <cellStyle name="Erklärender Text 2 11" xfId="20824" hidden="1"/>
    <cellStyle name="Erklärender Text 2 11" xfId="24503" hidden="1"/>
    <cellStyle name="Erklärender Text 2 11" xfId="24473" hidden="1"/>
    <cellStyle name="Erklärender Text 2 11" xfId="24561" hidden="1"/>
    <cellStyle name="Erklärender Text 2 11" xfId="24596" hidden="1"/>
    <cellStyle name="Erklärender Text 2 11" xfId="24712" hidden="1"/>
    <cellStyle name="Erklärender Text 2 11" xfId="24866" hidden="1"/>
    <cellStyle name="Erklärender Text 2 11" xfId="24836" hidden="1"/>
    <cellStyle name="Erklärender Text 2 11" xfId="24924" hidden="1"/>
    <cellStyle name="Erklärender Text 2 11" xfId="24959" hidden="1"/>
    <cellStyle name="Erklärender Text 2 11" xfId="24748" hidden="1"/>
    <cellStyle name="Erklärender Text 2 11" xfId="25013" hidden="1"/>
    <cellStyle name="Erklärender Text 2 11" xfId="24983" hidden="1"/>
    <cellStyle name="Erklärender Text 2 11" xfId="25071" hidden="1"/>
    <cellStyle name="Erklärender Text 2 11" xfId="25106" hidden="1"/>
    <cellStyle name="Erklärender Text 2 11" xfId="24705" hidden="1"/>
    <cellStyle name="Erklärender Text 2 11" xfId="25154" hidden="1"/>
    <cellStyle name="Erklärender Text 2 11" xfId="25124" hidden="1"/>
    <cellStyle name="Erklärender Text 2 11" xfId="25212" hidden="1"/>
    <cellStyle name="Erklärender Text 2 11" xfId="25247" hidden="1"/>
    <cellStyle name="Erklärender Text 2 11" xfId="25306" hidden="1"/>
    <cellStyle name="Erklärender Text 2 11" xfId="25371" hidden="1"/>
    <cellStyle name="Erklärender Text 2 11" xfId="25341" hidden="1"/>
    <cellStyle name="Erklärender Text 2 11" xfId="25429" hidden="1"/>
    <cellStyle name="Erklärender Text 2 11" xfId="25464" hidden="1"/>
    <cellStyle name="Erklärender Text 2 11" xfId="25543" hidden="1"/>
    <cellStyle name="Erklärender Text 2 11" xfId="25663" hidden="1"/>
    <cellStyle name="Erklärender Text 2 11" xfId="25633" hidden="1"/>
    <cellStyle name="Erklärender Text 2 11" xfId="25721" hidden="1"/>
    <cellStyle name="Erklärender Text 2 11" xfId="25756" hidden="1"/>
    <cellStyle name="Erklärender Text 2 11" xfId="25574" hidden="1"/>
    <cellStyle name="Erklärender Text 2 11" xfId="25805" hidden="1"/>
    <cellStyle name="Erklärender Text 2 11" xfId="25775" hidden="1"/>
    <cellStyle name="Erklärender Text 2 11" xfId="25863" hidden="1"/>
    <cellStyle name="Erklärender Text 2 11" xfId="25898" hidden="1"/>
    <cellStyle name="Erklärender Text 2 11" xfId="25959" hidden="1"/>
    <cellStyle name="Erklärender Text 2 11" xfId="26098" hidden="1"/>
    <cellStyle name="Erklärender Text 2 11" xfId="26068" hidden="1"/>
    <cellStyle name="Erklärender Text 2 11" xfId="26156" hidden="1"/>
    <cellStyle name="Erklärender Text 2 11" xfId="26191" hidden="1"/>
    <cellStyle name="Erklärender Text 2 11" xfId="26308" hidden="1"/>
    <cellStyle name="Erklärender Text 2 11" xfId="26462" hidden="1"/>
    <cellStyle name="Erklärender Text 2 11" xfId="26432" hidden="1"/>
    <cellStyle name="Erklärender Text 2 11" xfId="26520" hidden="1"/>
    <cellStyle name="Erklärender Text 2 11" xfId="26555" hidden="1"/>
    <cellStyle name="Erklärender Text 2 11" xfId="26344" hidden="1"/>
    <cellStyle name="Erklärender Text 2 11" xfId="26609" hidden="1"/>
    <cellStyle name="Erklärender Text 2 11" xfId="26579" hidden="1"/>
    <cellStyle name="Erklärender Text 2 11" xfId="26667" hidden="1"/>
    <cellStyle name="Erklärender Text 2 11" xfId="26702" hidden="1"/>
    <cellStyle name="Erklärender Text 2 11" xfId="26301" hidden="1"/>
    <cellStyle name="Erklärender Text 2 11" xfId="26750" hidden="1"/>
    <cellStyle name="Erklärender Text 2 11" xfId="26720" hidden="1"/>
    <cellStyle name="Erklärender Text 2 11" xfId="26808" hidden="1"/>
    <cellStyle name="Erklärender Text 2 11" xfId="26843" hidden="1"/>
    <cellStyle name="Erklärender Text 2 11" xfId="26902" hidden="1"/>
    <cellStyle name="Erklärender Text 2 11" xfId="26967" hidden="1"/>
    <cellStyle name="Erklärender Text 2 11" xfId="26937" hidden="1"/>
    <cellStyle name="Erklärender Text 2 11" xfId="27025" hidden="1"/>
    <cellStyle name="Erklärender Text 2 11" xfId="27060" hidden="1"/>
    <cellStyle name="Erklärender Text 2 11" xfId="27139" hidden="1"/>
    <cellStyle name="Erklärender Text 2 11" xfId="27259" hidden="1"/>
    <cellStyle name="Erklärender Text 2 11" xfId="27229" hidden="1"/>
    <cellStyle name="Erklärender Text 2 11" xfId="27317" hidden="1"/>
    <cellStyle name="Erklärender Text 2 11" xfId="27352" hidden="1"/>
    <cellStyle name="Erklärender Text 2 11" xfId="27170" hidden="1"/>
    <cellStyle name="Erklärender Text 2 11" xfId="27401" hidden="1"/>
    <cellStyle name="Erklärender Text 2 11" xfId="27371" hidden="1"/>
    <cellStyle name="Erklärender Text 2 11" xfId="27459" hidden="1"/>
    <cellStyle name="Erklärender Text 2 11" xfId="27494" hidden="1"/>
    <cellStyle name="Erklärender Text 2 11" xfId="25995" hidden="1"/>
    <cellStyle name="Erklärender Text 2 11" xfId="27541" hidden="1"/>
    <cellStyle name="Erklärender Text 2 11" xfId="27511" hidden="1"/>
    <cellStyle name="Erklärender Text 2 11" xfId="27599" hidden="1"/>
    <cellStyle name="Erklärender Text 2 11" xfId="27634" hidden="1"/>
    <cellStyle name="Erklärender Text 2 11" xfId="27750" hidden="1"/>
    <cellStyle name="Erklärender Text 2 11" xfId="27904" hidden="1"/>
    <cellStyle name="Erklärender Text 2 11" xfId="27874" hidden="1"/>
    <cellStyle name="Erklärender Text 2 11" xfId="27962" hidden="1"/>
    <cellStyle name="Erklärender Text 2 11" xfId="27997" hidden="1"/>
    <cellStyle name="Erklärender Text 2 11" xfId="27786" hidden="1"/>
    <cellStyle name="Erklärender Text 2 11" xfId="28051" hidden="1"/>
    <cellStyle name="Erklärender Text 2 11" xfId="28021" hidden="1"/>
    <cellStyle name="Erklärender Text 2 11" xfId="28109" hidden="1"/>
    <cellStyle name="Erklärender Text 2 11" xfId="28144" hidden="1"/>
    <cellStyle name="Erklärender Text 2 11" xfId="27743" hidden="1"/>
    <cellStyle name="Erklärender Text 2 11" xfId="28192" hidden="1"/>
    <cellStyle name="Erklärender Text 2 11" xfId="28162" hidden="1"/>
    <cellStyle name="Erklärender Text 2 11" xfId="28250" hidden="1"/>
    <cellStyle name="Erklärender Text 2 11" xfId="28285" hidden="1"/>
    <cellStyle name="Erklärender Text 2 11" xfId="28344" hidden="1"/>
    <cellStyle name="Erklärender Text 2 11" xfId="28409" hidden="1"/>
    <cellStyle name="Erklärender Text 2 11" xfId="28379" hidden="1"/>
    <cellStyle name="Erklärender Text 2 11" xfId="28467" hidden="1"/>
    <cellStyle name="Erklärender Text 2 11" xfId="28502" hidden="1"/>
    <cellStyle name="Erklärender Text 2 11" xfId="28581" hidden="1"/>
    <cellStyle name="Erklärender Text 2 11" xfId="28701" hidden="1"/>
    <cellStyle name="Erklärender Text 2 11" xfId="28671" hidden="1"/>
    <cellStyle name="Erklärender Text 2 11" xfId="28759" hidden="1"/>
    <cellStyle name="Erklärender Text 2 11" xfId="28794" hidden="1"/>
    <cellStyle name="Erklärender Text 2 11" xfId="28612" hidden="1"/>
    <cellStyle name="Erklärender Text 2 11" xfId="28843" hidden="1"/>
    <cellStyle name="Erklärender Text 2 11" xfId="28813" hidden="1"/>
    <cellStyle name="Erklärender Text 2 11" xfId="28901" hidden="1"/>
    <cellStyle name="Erklärender Text 2 11" xfId="28936" hidden="1"/>
    <cellStyle name="Erklärender Text 2 11" xfId="28996" hidden="1"/>
    <cellStyle name="Erklärender Text 2 11" xfId="29061" hidden="1"/>
    <cellStyle name="Erklärender Text 2 11" xfId="29031" hidden="1"/>
    <cellStyle name="Erklärender Text 2 11" xfId="29119" hidden="1"/>
    <cellStyle name="Erklärender Text 2 11" xfId="29154" hidden="1"/>
    <cellStyle name="Erklärender Text 2 11" xfId="29270" hidden="1"/>
    <cellStyle name="Erklärender Text 2 11" xfId="29424" hidden="1"/>
    <cellStyle name="Erklärender Text 2 11" xfId="29394" hidden="1"/>
    <cellStyle name="Erklärender Text 2 11" xfId="29482" hidden="1"/>
    <cellStyle name="Erklärender Text 2 11" xfId="29517" hidden="1"/>
    <cellStyle name="Erklärender Text 2 11" xfId="29306" hidden="1"/>
    <cellStyle name="Erklärender Text 2 11" xfId="29571" hidden="1"/>
    <cellStyle name="Erklärender Text 2 11" xfId="29541" hidden="1"/>
    <cellStyle name="Erklärender Text 2 11" xfId="29629" hidden="1"/>
    <cellStyle name="Erklärender Text 2 11" xfId="29664" hidden="1"/>
    <cellStyle name="Erklärender Text 2 11" xfId="29263" hidden="1"/>
    <cellStyle name="Erklärender Text 2 11" xfId="29712" hidden="1"/>
    <cellStyle name="Erklärender Text 2 11" xfId="29682" hidden="1"/>
    <cellStyle name="Erklärender Text 2 11" xfId="29770" hidden="1"/>
    <cellStyle name="Erklärender Text 2 11" xfId="29805" hidden="1"/>
    <cellStyle name="Erklärender Text 2 11" xfId="29864" hidden="1"/>
    <cellStyle name="Erklärender Text 2 11" xfId="29929" hidden="1"/>
    <cellStyle name="Erklärender Text 2 11" xfId="29899" hidden="1"/>
    <cellStyle name="Erklärender Text 2 11" xfId="29987" hidden="1"/>
    <cellStyle name="Erklärender Text 2 11" xfId="30022" hidden="1"/>
    <cellStyle name="Erklärender Text 2 11" xfId="30101" hidden="1"/>
    <cellStyle name="Erklärender Text 2 11" xfId="30221" hidden="1"/>
    <cellStyle name="Erklärender Text 2 11" xfId="30191" hidden="1"/>
    <cellStyle name="Erklärender Text 2 11" xfId="30279" hidden="1"/>
    <cellStyle name="Erklärender Text 2 11" xfId="30314" hidden="1"/>
    <cellStyle name="Erklärender Text 2 11" xfId="30132" hidden="1"/>
    <cellStyle name="Erklärender Text 2 11" xfId="30363" hidden="1"/>
    <cellStyle name="Erklärender Text 2 11" xfId="30333" hidden="1"/>
    <cellStyle name="Erklärender Text 2 11" xfId="30421" hidden="1"/>
    <cellStyle name="Erklärender Text 2 11" xfId="30456" hidden="1"/>
    <cellStyle name="Erklärender Text 2 11" xfId="30515" hidden="1"/>
    <cellStyle name="Erklärender Text 2 11" xfId="30580" hidden="1"/>
    <cellStyle name="Erklärender Text 2 11" xfId="30550" hidden="1"/>
    <cellStyle name="Erklärender Text 2 11" xfId="30638" hidden="1"/>
    <cellStyle name="Erklärender Text 2 11" xfId="30673" hidden="1"/>
    <cellStyle name="Erklärender Text 2 11" xfId="30770" hidden="1"/>
    <cellStyle name="Erklärender Text 2 11" xfId="30971" hidden="1"/>
    <cellStyle name="Erklärender Text 2 11" xfId="30941" hidden="1"/>
    <cellStyle name="Erklärender Text 2 11" xfId="31029" hidden="1"/>
    <cellStyle name="Erklärender Text 2 11" xfId="31064" hidden="1"/>
    <cellStyle name="Erklärender Text 2 11" xfId="31160" hidden="1"/>
    <cellStyle name="Erklärender Text 2 11" xfId="31280" hidden="1"/>
    <cellStyle name="Erklärender Text 2 11" xfId="31250" hidden="1"/>
    <cellStyle name="Erklärender Text 2 11" xfId="31338" hidden="1"/>
    <cellStyle name="Erklärender Text 2 11" xfId="31373" hidden="1"/>
    <cellStyle name="Erklärender Text 2 11" xfId="31191" hidden="1"/>
    <cellStyle name="Erklärender Text 2 11" xfId="31424" hidden="1"/>
    <cellStyle name="Erklärender Text 2 11" xfId="31394" hidden="1"/>
    <cellStyle name="Erklärender Text 2 11" xfId="31482" hidden="1"/>
    <cellStyle name="Erklärender Text 2 11" xfId="31517" hidden="1"/>
    <cellStyle name="Erklärender Text 2 11" xfId="30827" hidden="1"/>
    <cellStyle name="Erklärender Text 2 11" xfId="31581" hidden="1"/>
    <cellStyle name="Erklärender Text 2 11" xfId="31551" hidden="1"/>
    <cellStyle name="Erklärender Text 2 11" xfId="31639" hidden="1"/>
    <cellStyle name="Erklärender Text 2 11" xfId="31674" hidden="1"/>
    <cellStyle name="Erklärender Text 2 11" xfId="31796" hidden="1"/>
    <cellStyle name="Erklärender Text 2 11" xfId="31951" hidden="1"/>
    <cellStyle name="Erklärender Text 2 11" xfId="31921" hidden="1"/>
    <cellStyle name="Erklärender Text 2 11" xfId="32009" hidden="1"/>
    <cellStyle name="Erklärender Text 2 11" xfId="32044" hidden="1"/>
    <cellStyle name="Erklärender Text 2 11" xfId="31832" hidden="1"/>
    <cellStyle name="Erklärender Text 2 11" xfId="32100" hidden="1"/>
    <cellStyle name="Erklärender Text 2 11" xfId="32070" hidden="1"/>
    <cellStyle name="Erklärender Text 2 11" xfId="32158" hidden="1"/>
    <cellStyle name="Erklärender Text 2 11" xfId="32193" hidden="1"/>
    <cellStyle name="Erklärender Text 2 11" xfId="31789" hidden="1"/>
    <cellStyle name="Erklärender Text 2 11" xfId="32243" hidden="1"/>
    <cellStyle name="Erklärender Text 2 11" xfId="32213" hidden="1"/>
    <cellStyle name="Erklärender Text 2 11" xfId="32301" hidden="1"/>
    <cellStyle name="Erklärender Text 2 11" xfId="32336" hidden="1"/>
    <cellStyle name="Erklärender Text 2 11" xfId="32397" hidden="1"/>
    <cellStyle name="Erklärender Text 2 11" xfId="32462" hidden="1"/>
    <cellStyle name="Erklärender Text 2 11" xfId="32432" hidden="1"/>
    <cellStyle name="Erklärender Text 2 11" xfId="32520" hidden="1"/>
    <cellStyle name="Erklärender Text 2 11" xfId="32555" hidden="1"/>
    <cellStyle name="Erklärender Text 2 11" xfId="32634" hidden="1"/>
    <cellStyle name="Erklärender Text 2 11" xfId="32754" hidden="1"/>
    <cellStyle name="Erklärender Text 2 11" xfId="32724" hidden="1"/>
    <cellStyle name="Erklärender Text 2 11" xfId="32812" hidden="1"/>
    <cellStyle name="Erklärender Text 2 11" xfId="32847" hidden="1"/>
    <cellStyle name="Erklärender Text 2 11" xfId="32665" hidden="1"/>
    <cellStyle name="Erklärender Text 2 11" xfId="32896" hidden="1"/>
    <cellStyle name="Erklärender Text 2 11" xfId="32866" hidden="1"/>
    <cellStyle name="Erklärender Text 2 11" xfId="32954" hidden="1"/>
    <cellStyle name="Erklärender Text 2 11" xfId="32989" hidden="1"/>
    <cellStyle name="Erklärender Text 2 11" xfId="30781" hidden="1"/>
    <cellStyle name="Erklärender Text 2 11" xfId="33036" hidden="1"/>
    <cellStyle name="Erklärender Text 2 11" xfId="33006" hidden="1"/>
    <cellStyle name="Erklärender Text 2 11" xfId="33094" hidden="1"/>
    <cellStyle name="Erklärender Text 2 11" xfId="33129" hidden="1"/>
    <cellStyle name="Erklärender Text 2 11" xfId="33248" hidden="1"/>
    <cellStyle name="Erklärender Text 2 11" xfId="33402" hidden="1"/>
    <cellStyle name="Erklärender Text 2 11" xfId="33372" hidden="1"/>
    <cellStyle name="Erklärender Text 2 11" xfId="33460" hidden="1"/>
    <cellStyle name="Erklärender Text 2 11" xfId="33495" hidden="1"/>
    <cellStyle name="Erklärender Text 2 11" xfId="33284" hidden="1"/>
    <cellStyle name="Erklärender Text 2 11" xfId="33551" hidden="1"/>
    <cellStyle name="Erklärender Text 2 11" xfId="33521" hidden="1"/>
    <cellStyle name="Erklärender Text 2 11" xfId="33609" hidden="1"/>
    <cellStyle name="Erklärender Text 2 11" xfId="33644" hidden="1"/>
    <cellStyle name="Erklärender Text 2 11" xfId="33241" hidden="1"/>
    <cellStyle name="Erklärender Text 2 11" xfId="33694" hidden="1"/>
    <cellStyle name="Erklärender Text 2 11" xfId="33664" hidden="1"/>
    <cellStyle name="Erklärender Text 2 11" xfId="33752" hidden="1"/>
    <cellStyle name="Erklärender Text 2 11" xfId="33787" hidden="1"/>
    <cellStyle name="Erklärender Text 2 11" xfId="33847" hidden="1"/>
    <cellStyle name="Erklärender Text 2 11" xfId="33912" hidden="1"/>
    <cellStyle name="Erklärender Text 2 11" xfId="33882" hidden="1"/>
    <cellStyle name="Erklärender Text 2 11" xfId="33970" hidden="1"/>
    <cellStyle name="Erklärender Text 2 11" xfId="34005" hidden="1"/>
    <cellStyle name="Erklärender Text 2 11" xfId="34084" hidden="1"/>
    <cellStyle name="Erklärender Text 2 11" xfId="34204" hidden="1"/>
    <cellStyle name="Erklärender Text 2 11" xfId="34174" hidden="1"/>
    <cellStyle name="Erklärender Text 2 11" xfId="34262" hidden="1"/>
    <cellStyle name="Erklärender Text 2 11" xfId="34297" hidden="1"/>
    <cellStyle name="Erklärender Text 2 11" xfId="34115" hidden="1"/>
    <cellStyle name="Erklärender Text 2 11" xfId="34346" hidden="1"/>
    <cellStyle name="Erklärender Text 2 11" xfId="34316" hidden="1"/>
    <cellStyle name="Erklärender Text 2 11" xfId="34404" hidden="1"/>
    <cellStyle name="Erklärender Text 2 11" xfId="34439" hidden="1"/>
    <cellStyle name="Erklärender Text 2 11" xfId="30808" hidden="1"/>
    <cellStyle name="Erklärender Text 2 11" xfId="34486" hidden="1"/>
    <cellStyle name="Erklärender Text 2 11" xfId="34456" hidden="1"/>
    <cellStyle name="Erklärender Text 2 11" xfId="34544" hidden="1"/>
    <cellStyle name="Erklärender Text 2 11" xfId="34579" hidden="1"/>
    <cellStyle name="Erklärender Text 2 11" xfId="34695" hidden="1"/>
    <cellStyle name="Erklärender Text 2 11" xfId="34849" hidden="1"/>
    <cellStyle name="Erklärender Text 2 11" xfId="34819" hidden="1"/>
    <cellStyle name="Erklärender Text 2 11" xfId="34907" hidden="1"/>
    <cellStyle name="Erklärender Text 2 11" xfId="34942" hidden="1"/>
    <cellStyle name="Erklärender Text 2 11" xfId="34731" hidden="1"/>
    <cellStyle name="Erklärender Text 2 11" xfId="34996" hidden="1"/>
    <cellStyle name="Erklärender Text 2 11" xfId="34966" hidden="1"/>
    <cellStyle name="Erklärender Text 2 11" xfId="35054" hidden="1"/>
    <cellStyle name="Erklärender Text 2 11" xfId="35089" hidden="1"/>
    <cellStyle name="Erklärender Text 2 11" xfId="34688" hidden="1"/>
    <cellStyle name="Erklärender Text 2 11" xfId="35137" hidden="1"/>
    <cellStyle name="Erklärender Text 2 11" xfId="35107" hidden="1"/>
    <cellStyle name="Erklärender Text 2 11" xfId="35195" hidden="1"/>
    <cellStyle name="Erklärender Text 2 11" xfId="35230" hidden="1"/>
    <cellStyle name="Erklärender Text 2 11" xfId="35289" hidden="1"/>
    <cellStyle name="Erklärender Text 2 11" xfId="35354" hidden="1"/>
    <cellStyle name="Erklärender Text 2 11" xfId="35324" hidden="1"/>
    <cellStyle name="Erklärender Text 2 11" xfId="35412" hidden="1"/>
    <cellStyle name="Erklärender Text 2 11" xfId="35447" hidden="1"/>
    <cellStyle name="Erklärender Text 2 11" xfId="35526" hidden="1"/>
    <cellStyle name="Erklärender Text 2 11" xfId="35646" hidden="1"/>
    <cellStyle name="Erklärender Text 2 11" xfId="35616" hidden="1"/>
    <cellStyle name="Erklärender Text 2 11" xfId="35704" hidden="1"/>
    <cellStyle name="Erklärender Text 2 11" xfId="35739" hidden="1"/>
    <cellStyle name="Erklärender Text 2 11" xfId="35557" hidden="1"/>
    <cellStyle name="Erklärender Text 2 11" xfId="35788" hidden="1"/>
    <cellStyle name="Erklärender Text 2 11" xfId="35758" hidden="1"/>
    <cellStyle name="Erklärender Text 2 11" xfId="35846" hidden="1"/>
    <cellStyle name="Erklärender Text 2 11" xfId="35881" hidden="1"/>
    <cellStyle name="Erklärender Text 2 11" xfId="35942" hidden="1"/>
    <cellStyle name="Erklärender Text 2 11" xfId="36081" hidden="1"/>
    <cellStyle name="Erklärender Text 2 11" xfId="36051" hidden="1"/>
    <cellStyle name="Erklärender Text 2 11" xfId="36139" hidden="1"/>
    <cellStyle name="Erklärender Text 2 11" xfId="36174" hidden="1"/>
    <cellStyle name="Erklärender Text 2 11" xfId="36291" hidden="1"/>
    <cellStyle name="Erklärender Text 2 11" xfId="36445" hidden="1"/>
    <cellStyle name="Erklärender Text 2 11" xfId="36415" hidden="1"/>
    <cellStyle name="Erklärender Text 2 11" xfId="36503" hidden="1"/>
    <cellStyle name="Erklärender Text 2 11" xfId="36538" hidden="1"/>
    <cellStyle name="Erklärender Text 2 11" xfId="36327" hidden="1"/>
    <cellStyle name="Erklärender Text 2 11" xfId="36592" hidden="1"/>
    <cellStyle name="Erklärender Text 2 11" xfId="36562" hidden="1"/>
    <cellStyle name="Erklärender Text 2 11" xfId="36650" hidden="1"/>
    <cellStyle name="Erklärender Text 2 11" xfId="36685" hidden="1"/>
    <cellStyle name="Erklärender Text 2 11" xfId="36284" hidden="1"/>
    <cellStyle name="Erklärender Text 2 11" xfId="36733" hidden="1"/>
    <cellStyle name="Erklärender Text 2 11" xfId="36703" hidden="1"/>
    <cellStyle name="Erklärender Text 2 11" xfId="36791" hidden="1"/>
    <cellStyle name="Erklärender Text 2 11" xfId="36826" hidden="1"/>
    <cellStyle name="Erklärender Text 2 11" xfId="36885" hidden="1"/>
    <cellStyle name="Erklärender Text 2 11" xfId="36950" hidden="1"/>
    <cellStyle name="Erklärender Text 2 11" xfId="36920" hidden="1"/>
    <cellStyle name="Erklärender Text 2 11" xfId="37008" hidden="1"/>
    <cellStyle name="Erklärender Text 2 11" xfId="37043" hidden="1"/>
    <cellStyle name="Erklärender Text 2 11" xfId="37122" hidden="1"/>
    <cellStyle name="Erklärender Text 2 11" xfId="37242" hidden="1"/>
    <cellStyle name="Erklärender Text 2 11" xfId="37212" hidden="1"/>
    <cellStyle name="Erklärender Text 2 11" xfId="37300" hidden="1"/>
    <cellStyle name="Erklärender Text 2 11" xfId="37335" hidden="1"/>
    <cellStyle name="Erklärender Text 2 11" xfId="37153" hidden="1"/>
    <cellStyle name="Erklärender Text 2 11" xfId="37384" hidden="1"/>
    <cellStyle name="Erklärender Text 2 11" xfId="37354" hidden="1"/>
    <cellStyle name="Erklärender Text 2 11" xfId="37442" hidden="1"/>
    <cellStyle name="Erklärender Text 2 11" xfId="37477" hidden="1"/>
    <cellStyle name="Erklärender Text 2 11" xfId="35978" hidden="1"/>
    <cellStyle name="Erklärender Text 2 11" xfId="37524" hidden="1"/>
    <cellStyle name="Erklärender Text 2 11" xfId="37494" hidden="1"/>
    <cellStyle name="Erklärender Text 2 11" xfId="37582" hidden="1"/>
    <cellStyle name="Erklärender Text 2 11" xfId="37617" hidden="1"/>
    <cellStyle name="Erklärender Text 2 11" xfId="37733" hidden="1"/>
    <cellStyle name="Erklärender Text 2 11" xfId="37887" hidden="1"/>
    <cellStyle name="Erklärender Text 2 11" xfId="37857" hidden="1"/>
    <cellStyle name="Erklärender Text 2 11" xfId="37945" hidden="1"/>
    <cellStyle name="Erklärender Text 2 11" xfId="37980" hidden="1"/>
    <cellStyle name="Erklärender Text 2 11" xfId="37769" hidden="1"/>
    <cellStyle name="Erklärender Text 2 11" xfId="38034" hidden="1"/>
    <cellStyle name="Erklärender Text 2 11" xfId="38004" hidden="1"/>
    <cellStyle name="Erklärender Text 2 11" xfId="38092" hidden="1"/>
    <cellStyle name="Erklärender Text 2 11" xfId="38127" hidden="1"/>
    <cellStyle name="Erklärender Text 2 11" xfId="37726" hidden="1"/>
    <cellStyle name="Erklärender Text 2 11" xfId="38175" hidden="1"/>
    <cellStyle name="Erklärender Text 2 11" xfId="38145" hidden="1"/>
    <cellStyle name="Erklärender Text 2 11" xfId="38233" hidden="1"/>
    <cellStyle name="Erklärender Text 2 11" xfId="38268" hidden="1"/>
    <cellStyle name="Erklärender Text 2 11" xfId="38327" hidden="1"/>
    <cellStyle name="Erklärender Text 2 11" xfId="38392" hidden="1"/>
    <cellStyle name="Erklärender Text 2 11" xfId="38362" hidden="1"/>
    <cellStyle name="Erklärender Text 2 11" xfId="38450" hidden="1"/>
    <cellStyle name="Erklärender Text 2 11" xfId="38485" hidden="1"/>
    <cellStyle name="Erklärender Text 2 11" xfId="38564" hidden="1"/>
    <cellStyle name="Erklärender Text 2 11" xfId="38684" hidden="1"/>
    <cellStyle name="Erklärender Text 2 11" xfId="38654" hidden="1"/>
    <cellStyle name="Erklärender Text 2 11" xfId="38742" hidden="1"/>
    <cellStyle name="Erklärender Text 2 11" xfId="38777" hidden="1"/>
    <cellStyle name="Erklärender Text 2 11" xfId="38595" hidden="1"/>
    <cellStyle name="Erklärender Text 2 11" xfId="38826" hidden="1"/>
    <cellStyle name="Erklärender Text 2 11" xfId="38796" hidden="1"/>
    <cellStyle name="Erklärender Text 2 11" xfId="38884" hidden="1"/>
    <cellStyle name="Erklärender Text 2 11" xfId="38919" hidden="1"/>
    <cellStyle name="Erklärender Text 2 11" xfId="38991" hidden="1"/>
    <cellStyle name="Erklärender Text 2 11" xfId="39064" hidden="1"/>
    <cellStyle name="Erklärender Text 2 11" xfId="39034" hidden="1"/>
    <cellStyle name="Erklärender Text 2 11" xfId="39122" hidden="1"/>
    <cellStyle name="Erklärender Text 2 11" xfId="39157" hidden="1"/>
    <cellStyle name="Erklärender Text 2 11" xfId="39273" hidden="1"/>
    <cellStyle name="Erklärender Text 2 11" xfId="39427" hidden="1"/>
    <cellStyle name="Erklärender Text 2 11" xfId="39397" hidden="1"/>
    <cellStyle name="Erklärender Text 2 11" xfId="39485" hidden="1"/>
    <cellStyle name="Erklärender Text 2 11" xfId="39520" hidden="1"/>
    <cellStyle name="Erklärender Text 2 11" xfId="39309" hidden="1"/>
    <cellStyle name="Erklärender Text 2 11" xfId="39574" hidden="1"/>
    <cellStyle name="Erklärender Text 2 11" xfId="39544" hidden="1"/>
    <cellStyle name="Erklärender Text 2 11" xfId="39632" hidden="1"/>
    <cellStyle name="Erklärender Text 2 11" xfId="39667" hidden="1"/>
    <cellStyle name="Erklärender Text 2 11" xfId="39266" hidden="1"/>
    <cellStyle name="Erklärender Text 2 11" xfId="39715" hidden="1"/>
    <cellStyle name="Erklärender Text 2 11" xfId="39685" hidden="1"/>
    <cellStyle name="Erklärender Text 2 11" xfId="39773" hidden="1"/>
    <cellStyle name="Erklärender Text 2 11" xfId="39808" hidden="1"/>
    <cellStyle name="Erklärender Text 2 11" xfId="39867" hidden="1"/>
    <cellStyle name="Erklärender Text 2 11" xfId="39932" hidden="1"/>
    <cellStyle name="Erklärender Text 2 11" xfId="39902" hidden="1"/>
    <cellStyle name="Erklärender Text 2 11" xfId="39990" hidden="1"/>
    <cellStyle name="Erklärender Text 2 11" xfId="40025" hidden="1"/>
    <cellStyle name="Erklärender Text 2 11" xfId="40104" hidden="1"/>
    <cellStyle name="Erklärender Text 2 11" xfId="40224" hidden="1"/>
    <cellStyle name="Erklärender Text 2 11" xfId="40194" hidden="1"/>
    <cellStyle name="Erklärender Text 2 11" xfId="40282" hidden="1"/>
    <cellStyle name="Erklärender Text 2 11" xfId="40317" hidden="1"/>
    <cellStyle name="Erklärender Text 2 11" xfId="40135" hidden="1"/>
    <cellStyle name="Erklärender Text 2 11" xfId="40366" hidden="1"/>
    <cellStyle name="Erklärender Text 2 11" xfId="40336" hidden="1"/>
    <cellStyle name="Erklärender Text 2 11" xfId="40424" hidden="1"/>
    <cellStyle name="Erklärender Text 2 11" xfId="40459" hidden="1"/>
    <cellStyle name="Erklärender Text 2 11" xfId="40518" hidden="1"/>
    <cellStyle name="Erklärender Text 2 11" xfId="40583" hidden="1"/>
    <cellStyle name="Erklärender Text 2 11" xfId="40553" hidden="1"/>
    <cellStyle name="Erklärender Text 2 11" xfId="40641" hidden="1"/>
    <cellStyle name="Erklärender Text 2 11" xfId="40676" hidden="1"/>
    <cellStyle name="Erklärender Text 2 11" xfId="40773" hidden="1"/>
    <cellStyle name="Erklärender Text 2 11" xfId="40974" hidden="1"/>
    <cellStyle name="Erklärender Text 2 11" xfId="40944" hidden="1"/>
    <cellStyle name="Erklärender Text 2 11" xfId="41032" hidden="1"/>
    <cellStyle name="Erklärender Text 2 11" xfId="41067" hidden="1"/>
    <cellStyle name="Erklärender Text 2 11" xfId="41163" hidden="1"/>
    <cellStyle name="Erklärender Text 2 11" xfId="41283" hidden="1"/>
    <cellStyle name="Erklärender Text 2 11" xfId="41253" hidden="1"/>
    <cellStyle name="Erklärender Text 2 11" xfId="41341" hidden="1"/>
    <cellStyle name="Erklärender Text 2 11" xfId="41376" hidden="1"/>
    <cellStyle name="Erklärender Text 2 11" xfId="41194" hidden="1"/>
    <cellStyle name="Erklärender Text 2 11" xfId="41427" hidden="1"/>
    <cellStyle name="Erklärender Text 2 11" xfId="41397" hidden="1"/>
    <cellStyle name="Erklärender Text 2 11" xfId="41485" hidden="1"/>
    <cellStyle name="Erklärender Text 2 11" xfId="41520" hidden="1"/>
    <cellStyle name="Erklärender Text 2 11" xfId="40830" hidden="1"/>
    <cellStyle name="Erklärender Text 2 11" xfId="41584" hidden="1"/>
    <cellStyle name="Erklärender Text 2 11" xfId="41554" hidden="1"/>
    <cellStyle name="Erklärender Text 2 11" xfId="41642" hidden="1"/>
    <cellStyle name="Erklärender Text 2 11" xfId="41677" hidden="1"/>
    <cellStyle name="Erklärender Text 2 11" xfId="41799" hidden="1"/>
    <cellStyle name="Erklärender Text 2 11" xfId="41954" hidden="1"/>
    <cellStyle name="Erklärender Text 2 11" xfId="41924" hidden="1"/>
    <cellStyle name="Erklärender Text 2 11" xfId="42012" hidden="1"/>
    <cellStyle name="Erklärender Text 2 11" xfId="42047" hidden="1"/>
    <cellStyle name="Erklärender Text 2 11" xfId="41835" hidden="1"/>
    <cellStyle name="Erklärender Text 2 11" xfId="42103" hidden="1"/>
    <cellStyle name="Erklärender Text 2 11" xfId="42073" hidden="1"/>
    <cellStyle name="Erklärender Text 2 11" xfId="42161" hidden="1"/>
    <cellStyle name="Erklärender Text 2 11" xfId="42196" hidden="1"/>
    <cellStyle name="Erklärender Text 2 11" xfId="41792" hidden="1"/>
    <cellStyle name="Erklärender Text 2 11" xfId="42246" hidden="1"/>
    <cellStyle name="Erklärender Text 2 11" xfId="42216" hidden="1"/>
    <cellStyle name="Erklärender Text 2 11" xfId="42304" hidden="1"/>
    <cellStyle name="Erklärender Text 2 11" xfId="42339" hidden="1"/>
    <cellStyle name="Erklärender Text 2 11" xfId="42400" hidden="1"/>
    <cellStyle name="Erklärender Text 2 11" xfId="42465" hidden="1"/>
    <cellStyle name="Erklärender Text 2 11" xfId="42435" hidden="1"/>
    <cellStyle name="Erklärender Text 2 11" xfId="42523" hidden="1"/>
    <cellStyle name="Erklärender Text 2 11" xfId="42558" hidden="1"/>
    <cellStyle name="Erklärender Text 2 11" xfId="42637" hidden="1"/>
    <cellStyle name="Erklärender Text 2 11" xfId="42757" hidden="1"/>
    <cellStyle name="Erklärender Text 2 11" xfId="42727" hidden="1"/>
    <cellStyle name="Erklärender Text 2 11" xfId="42815" hidden="1"/>
    <cellStyle name="Erklärender Text 2 11" xfId="42850" hidden="1"/>
    <cellStyle name="Erklärender Text 2 11" xfId="42668" hidden="1"/>
    <cellStyle name="Erklärender Text 2 11" xfId="42899" hidden="1"/>
    <cellStyle name="Erklärender Text 2 11" xfId="42869" hidden="1"/>
    <cellStyle name="Erklärender Text 2 11" xfId="42957" hidden="1"/>
    <cellStyle name="Erklärender Text 2 11" xfId="42992" hidden="1"/>
    <cellStyle name="Erklärender Text 2 11" xfId="40784" hidden="1"/>
    <cellStyle name="Erklärender Text 2 11" xfId="43039" hidden="1"/>
    <cellStyle name="Erklärender Text 2 11" xfId="43009" hidden="1"/>
    <cellStyle name="Erklärender Text 2 11" xfId="43097" hidden="1"/>
    <cellStyle name="Erklärender Text 2 11" xfId="43132" hidden="1"/>
    <cellStyle name="Erklärender Text 2 11" xfId="43251" hidden="1"/>
    <cellStyle name="Erklärender Text 2 11" xfId="43405" hidden="1"/>
    <cellStyle name="Erklärender Text 2 11" xfId="43375" hidden="1"/>
    <cellStyle name="Erklärender Text 2 11" xfId="43463" hidden="1"/>
    <cellStyle name="Erklärender Text 2 11" xfId="43498" hidden="1"/>
    <cellStyle name="Erklärender Text 2 11" xfId="43287" hidden="1"/>
    <cellStyle name="Erklärender Text 2 11" xfId="43554" hidden="1"/>
    <cellStyle name="Erklärender Text 2 11" xfId="43524" hidden="1"/>
    <cellStyle name="Erklärender Text 2 11" xfId="43612" hidden="1"/>
    <cellStyle name="Erklärender Text 2 11" xfId="43647" hidden="1"/>
    <cellStyle name="Erklärender Text 2 11" xfId="43244" hidden="1"/>
    <cellStyle name="Erklärender Text 2 11" xfId="43697" hidden="1"/>
    <cellStyle name="Erklärender Text 2 11" xfId="43667" hidden="1"/>
    <cellStyle name="Erklärender Text 2 11" xfId="43755" hidden="1"/>
    <cellStyle name="Erklärender Text 2 11" xfId="43790" hidden="1"/>
    <cellStyle name="Erklärender Text 2 11" xfId="43850" hidden="1"/>
    <cellStyle name="Erklärender Text 2 11" xfId="43915" hidden="1"/>
    <cellStyle name="Erklärender Text 2 11" xfId="43885" hidden="1"/>
    <cellStyle name="Erklärender Text 2 11" xfId="43973" hidden="1"/>
    <cellStyle name="Erklärender Text 2 11" xfId="44008" hidden="1"/>
    <cellStyle name="Erklärender Text 2 11" xfId="44087" hidden="1"/>
    <cellStyle name="Erklärender Text 2 11" xfId="44207" hidden="1"/>
    <cellStyle name="Erklärender Text 2 11" xfId="44177" hidden="1"/>
    <cellStyle name="Erklärender Text 2 11" xfId="44265" hidden="1"/>
    <cellStyle name="Erklärender Text 2 11" xfId="44300" hidden="1"/>
    <cellStyle name="Erklärender Text 2 11" xfId="44118" hidden="1"/>
    <cellStyle name="Erklärender Text 2 11" xfId="44349" hidden="1"/>
    <cellStyle name="Erklärender Text 2 11" xfId="44319" hidden="1"/>
    <cellStyle name="Erklärender Text 2 11" xfId="44407" hidden="1"/>
    <cellStyle name="Erklärender Text 2 11" xfId="44442" hidden="1"/>
    <cellStyle name="Erklärender Text 2 11" xfId="40811" hidden="1"/>
    <cellStyle name="Erklärender Text 2 11" xfId="44489" hidden="1"/>
    <cellStyle name="Erklärender Text 2 11" xfId="44459" hidden="1"/>
    <cellStyle name="Erklärender Text 2 11" xfId="44547" hidden="1"/>
    <cellStyle name="Erklärender Text 2 11" xfId="44582" hidden="1"/>
    <cellStyle name="Erklärender Text 2 11" xfId="44698" hidden="1"/>
    <cellStyle name="Erklärender Text 2 11" xfId="44852" hidden="1"/>
    <cellStyle name="Erklärender Text 2 11" xfId="44822" hidden="1"/>
    <cellStyle name="Erklärender Text 2 11" xfId="44910" hidden="1"/>
    <cellStyle name="Erklärender Text 2 11" xfId="44945" hidden="1"/>
    <cellStyle name="Erklärender Text 2 11" xfId="44734" hidden="1"/>
    <cellStyle name="Erklärender Text 2 11" xfId="44999" hidden="1"/>
    <cellStyle name="Erklärender Text 2 11" xfId="44969" hidden="1"/>
    <cellStyle name="Erklärender Text 2 11" xfId="45057" hidden="1"/>
    <cellStyle name="Erklärender Text 2 11" xfId="45092" hidden="1"/>
    <cellStyle name="Erklärender Text 2 11" xfId="44691" hidden="1"/>
    <cellStyle name="Erklärender Text 2 11" xfId="45140" hidden="1"/>
    <cellStyle name="Erklärender Text 2 11" xfId="45110" hidden="1"/>
    <cellStyle name="Erklärender Text 2 11" xfId="45198" hidden="1"/>
    <cellStyle name="Erklärender Text 2 11" xfId="45233" hidden="1"/>
    <cellStyle name="Erklärender Text 2 11" xfId="45292" hidden="1"/>
    <cellStyle name="Erklärender Text 2 11" xfId="45357" hidden="1"/>
    <cellStyle name="Erklärender Text 2 11" xfId="45327" hidden="1"/>
    <cellStyle name="Erklärender Text 2 11" xfId="45415" hidden="1"/>
    <cellStyle name="Erklärender Text 2 11" xfId="45450" hidden="1"/>
    <cellStyle name="Erklärender Text 2 11" xfId="45529" hidden="1"/>
    <cellStyle name="Erklärender Text 2 11" xfId="45649" hidden="1"/>
    <cellStyle name="Erklärender Text 2 11" xfId="45619" hidden="1"/>
    <cellStyle name="Erklärender Text 2 11" xfId="45707" hidden="1"/>
    <cellStyle name="Erklärender Text 2 11" xfId="45742" hidden="1"/>
    <cellStyle name="Erklärender Text 2 11" xfId="45560" hidden="1"/>
    <cellStyle name="Erklärender Text 2 11" xfId="45791" hidden="1"/>
    <cellStyle name="Erklärender Text 2 11" xfId="45761" hidden="1"/>
    <cellStyle name="Erklärender Text 2 11" xfId="45849" hidden="1"/>
    <cellStyle name="Erklärender Text 2 11" xfId="45884" hidden="1"/>
    <cellStyle name="Erklärender Text 2 11" xfId="45945" hidden="1"/>
    <cellStyle name="Erklärender Text 2 11" xfId="46084" hidden="1"/>
    <cellStyle name="Erklärender Text 2 11" xfId="46054" hidden="1"/>
    <cellStyle name="Erklärender Text 2 11" xfId="46142" hidden="1"/>
    <cellStyle name="Erklärender Text 2 11" xfId="46177" hidden="1"/>
    <cellStyle name="Erklärender Text 2 11" xfId="46294" hidden="1"/>
    <cellStyle name="Erklärender Text 2 11" xfId="46448" hidden="1"/>
    <cellStyle name="Erklärender Text 2 11" xfId="46418" hidden="1"/>
    <cellStyle name="Erklärender Text 2 11" xfId="46506" hidden="1"/>
    <cellStyle name="Erklärender Text 2 11" xfId="46541" hidden="1"/>
    <cellStyle name="Erklärender Text 2 11" xfId="46330" hidden="1"/>
    <cellStyle name="Erklärender Text 2 11" xfId="46595" hidden="1"/>
    <cellStyle name="Erklärender Text 2 11" xfId="46565" hidden="1"/>
    <cellStyle name="Erklärender Text 2 11" xfId="46653" hidden="1"/>
    <cellStyle name="Erklärender Text 2 11" xfId="46688" hidden="1"/>
    <cellStyle name="Erklärender Text 2 11" xfId="46287" hidden="1"/>
    <cellStyle name="Erklärender Text 2 11" xfId="46736" hidden="1"/>
    <cellStyle name="Erklärender Text 2 11" xfId="46706" hidden="1"/>
    <cellStyle name="Erklärender Text 2 11" xfId="46794" hidden="1"/>
    <cellStyle name="Erklärender Text 2 11" xfId="46829" hidden="1"/>
    <cellStyle name="Erklärender Text 2 11" xfId="46888" hidden="1"/>
    <cellStyle name="Erklärender Text 2 11" xfId="46953" hidden="1"/>
    <cellStyle name="Erklärender Text 2 11" xfId="46923" hidden="1"/>
    <cellStyle name="Erklärender Text 2 11" xfId="47011" hidden="1"/>
    <cellStyle name="Erklärender Text 2 11" xfId="47046" hidden="1"/>
    <cellStyle name="Erklärender Text 2 11" xfId="47125" hidden="1"/>
    <cellStyle name="Erklärender Text 2 11" xfId="47245" hidden="1"/>
    <cellStyle name="Erklärender Text 2 11" xfId="47215" hidden="1"/>
    <cellStyle name="Erklärender Text 2 11" xfId="47303" hidden="1"/>
    <cellStyle name="Erklärender Text 2 11" xfId="47338" hidden="1"/>
    <cellStyle name="Erklärender Text 2 11" xfId="47156" hidden="1"/>
    <cellStyle name="Erklärender Text 2 11" xfId="47387" hidden="1"/>
    <cellStyle name="Erklärender Text 2 11" xfId="47357" hidden="1"/>
    <cellStyle name="Erklärender Text 2 11" xfId="47445" hidden="1"/>
    <cellStyle name="Erklärender Text 2 11" xfId="47480" hidden="1"/>
    <cellStyle name="Erklärender Text 2 11" xfId="45981" hidden="1"/>
    <cellStyle name="Erklärender Text 2 11" xfId="47527" hidden="1"/>
    <cellStyle name="Erklärender Text 2 11" xfId="47497" hidden="1"/>
    <cellStyle name="Erklärender Text 2 11" xfId="47585" hidden="1"/>
    <cellStyle name="Erklärender Text 2 11" xfId="47620" hidden="1"/>
    <cellStyle name="Erklärender Text 2 11" xfId="47736" hidden="1"/>
    <cellStyle name="Erklärender Text 2 11" xfId="47890" hidden="1"/>
    <cellStyle name="Erklärender Text 2 11" xfId="47860" hidden="1"/>
    <cellStyle name="Erklärender Text 2 11" xfId="47948" hidden="1"/>
    <cellStyle name="Erklärender Text 2 11" xfId="47983" hidden="1"/>
    <cellStyle name="Erklärender Text 2 11" xfId="47772" hidden="1"/>
    <cellStyle name="Erklärender Text 2 11" xfId="48037" hidden="1"/>
    <cellStyle name="Erklärender Text 2 11" xfId="48007" hidden="1"/>
    <cellStyle name="Erklärender Text 2 11" xfId="48095" hidden="1"/>
    <cellStyle name="Erklärender Text 2 11" xfId="48130" hidden="1"/>
    <cellStyle name="Erklärender Text 2 11" xfId="47729" hidden="1"/>
    <cellStyle name="Erklärender Text 2 11" xfId="48178" hidden="1"/>
    <cellStyle name="Erklärender Text 2 11" xfId="48148" hidden="1"/>
    <cellStyle name="Erklärender Text 2 11" xfId="48236" hidden="1"/>
    <cellStyle name="Erklärender Text 2 11" xfId="48271" hidden="1"/>
    <cellStyle name="Erklärender Text 2 11" xfId="48330" hidden="1"/>
    <cellStyle name="Erklärender Text 2 11" xfId="48395" hidden="1"/>
    <cellStyle name="Erklärender Text 2 11" xfId="48365" hidden="1"/>
    <cellStyle name="Erklärender Text 2 11" xfId="48453" hidden="1"/>
    <cellStyle name="Erklärender Text 2 11" xfId="48488" hidden="1"/>
    <cellStyle name="Erklärender Text 2 11" xfId="48567" hidden="1"/>
    <cellStyle name="Erklärender Text 2 11" xfId="48687" hidden="1"/>
    <cellStyle name="Erklärender Text 2 11" xfId="48657" hidden="1"/>
    <cellStyle name="Erklärender Text 2 11" xfId="48745" hidden="1"/>
    <cellStyle name="Erklärender Text 2 11" xfId="48780" hidden="1"/>
    <cellStyle name="Erklärender Text 2 11" xfId="48598" hidden="1"/>
    <cellStyle name="Erklärender Text 2 11" xfId="48829" hidden="1"/>
    <cellStyle name="Erklärender Text 2 11" xfId="48799" hidden="1"/>
    <cellStyle name="Erklärender Text 2 11" xfId="48887" hidden="1"/>
    <cellStyle name="Erklärender Text 2 11" xfId="48922" hidden="1"/>
    <cellStyle name="Erklärender Text 2 11" xfId="48981" hidden="1"/>
    <cellStyle name="Erklärender Text 2 11" xfId="49046" hidden="1"/>
    <cellStyle name="Erklärender Text 2 11" xfId="49016" hidden="1"/>
    <cellStyle name="Erklärender Text 2 11" xfId="49104" hidden="1"/>
    <cellStyle name="Erklärender Text 2 11" xfId="49139" hidden="1"/>
    <cellStyle name="Erklärender Text 2 11" xfId="49255" hidden="1"/>
    <cellStyle name="Erklärender Text 2 11" xfId="49409" hidden="1"/>
    <cellStyle name="Erklärender Text 2 11" xfId="49379" hidden="1"/>
    <cellStyle name="Erklärender Text 2 11" xfId="49467" hidden="1"/>
    <cellStyle name="Erklärender Text 2 11" xfId="49502" hidden="1"/>
    <cellStyle name="Erklärender Text 2 11" xfId="49291" hidden="1"/>
    <cellStyle name="Erklärender Text 2 11" xfId="49556" hidden="1"/>
    <cellStyle name="Erklärender Text 2 11" xfId="49526" hidden="1"/>
    <cellStyle name="Erklärender Text 2 11" xfId="49614" hidden="1"/>
    <cellStyle name="Erklärender Text 2 11" xfId="49649" hidden="1"/>
    <cellStyle name="Erklärender Text 2 11" xfId="49248" hidden="1"/>
    <cellStyle name="Erklärender Text 2 11" xfId="49697" hidden="1"/>
    <cellStyle name="Erklärender Text 2 11" xfId="49667" hidden="1"/>
    <cellStyle name="Erklärender Text 2 11" xfId="49755" hidden="1"/>
    <cellStyle name="Erklärender Text 2 11" xfId="49790" hidden="1"/>
    <cellStyle name="Erklärender Text 2 11" xfId="49849" hidden="1"/>
    <cellStyle name="Erklärender Text 2 11" xfId="49914" hidden="1"/>
    <cellStyle name="Erklärender Text 2 11" xfId="49884" hidden="1"/>
    <cellStyle name="Erklärender Text 2 11" xfId="49972" hidden="1"/>
    <cellStyle name="Erklärender Text 2 11" xfId="50007" hidden="1"/>
    <cellStyle name="Erklärender Text 2 11" xfId="50086" hidden="1"/>
    <cellStyle name="Erklärender Text 2 11" xfId="50206" hidden="1"/>
    <cellStyle name="Erklärender Text 2 11" xfId="50176" hidden="1"/>
    <cellStyle name="Erklärender Text 2 11" xfId="50264" hidden="1"/>
    <cellStyle name="Erklärender Text 2 11" xfId="50299" hidden="1"/>
    <cellStyle name="Erklärender Text 2 11" xfId="50117" hidden="1"/>
    <cellStyle name="Erklärender Text 2 11" xfId="50348" hidden="1"/>
    <cellStyle name="Erklärender Text 2 11" xfId="50318" hidden="1"/>
    <cellStyle name="Erklärender Text 2 11" xfId="50406" hidden="1"/>
    <cellStyle name="Erklärender Text 2 11" xfId="50441" hidden="1"/>
    <cellStyle name="Erklärender Text 2 11" xfId="50500" hidden="1"/>
    <cellStyle name="Erklärender Text 2 11" xfId="50565" hidden="1"/>
    <cellStyle name="Erklärender Text 2 11" xfId="50535" hidden="1"/>
    <cellStyle name="Erklärender Text 2 11" xfId="50623" hidden="1"/>
    <cellStyle name="Erklärender Text 2 11" xfId="50658" hidden="1"/>
    <cellStyle name="Erklärender Text 2 11" xfId="50755" hidden="1"/>
    <cellStyle name="Erklärender Text 2 11" xfId="50956" hidden="1"/>
    <cellStyle name="Erklärender Text 2 11" xfId="50926" hidden="1"/>
    <cellStyle name="Erklärender Text 2 11" xfId="51014" hidden="1"/>
    <cellStyle name="Erklärender Text 2 11" xfId="51049" hidden="1"/>
    <cellStyle name="Erklärender Text 2 11" xfId="51145" hidden="1"/>
    <cellStyle name="Erklärender Text 2 11" xfId="51265" hidden="1"/>
    <cellStyle name="Erklärender Text 2 11" xfId="51235" hidden="1"/>
    <cellStyle name="Erklärender Text 2 11" xfId="51323" hidden="1"/>
    <cellStyle name="Erklärender Text 2 11" xfId="51358" hidden="1"/>
    <cellStyle name="Erklärender Text 2 11" xfId="51176" hidden="1"/>
    <cellStyle name="Erklärender Text 2 11" xfId="51409" hidden="1"/>
    <cellStyle name="Erklärender Text 2 11" xfId="51379" hidden="1"/>
    <cellStyle name="Erklärender Text 2 11" xfId="51467" hidden="1"/>
    <cellStyle name="Erklärender Text 2 11" xfId="51502" hidden="1"/>
    <cellStyle name="Erklärender Text 2 11" xfId="50812" hidden="1"/>
    <cellStyle name="Erklärender Text 2 11" xfId="51566" hidden="1"/>
    <cellStyle name="Erklärender Text 2 11" xfId="51536" hidden="1"/>
    <cellStyle name="Erklärender Text 2 11" xfId="51624" hidden="1"/>
    <cellStyle name="Erklärender Text 2 11" xfId="51659" hidden="1"/>
    <cellStyle name="Erklärender Text 2 11" xfId="51781" hidden="1"/>
    <cellStyle name="Erklärender Text 2 11" xfId="51936" hidden="1"/>
    <cellStyle name="Erklärender Text 2 11" xfId="51906" hidden="1"/>
    <cellStyle name="Erklärender Text 2 11" xfId="51994" hidden="1"/>
    <cellStyle name="Erklärender Text 2 11" xfId="52029" hidden="1"/>
    <cellStyle name="Erklärender Text 2 11" xfId="51817" hidden="1"/>
    <cellStyle name="Erklärender Text 2 11" xfId="52085" hidden="1"/>
    <cellStyle name="Erklärender Text 2 11" xfId="52055" hidden="1"/>
    <cellStyle name="Erklärender Text 2 11" xfId="52143" hidden="1"/>
    <cellStyle name="Erklärender Text 2 11" xfId="52178" hidden="1"/>
    <cellStyle name="Erklärender Text 2 11" xfId="51774" hidden="1"/>
    <cellStyle name="Erklärender Text 2 11" xfId="52228" hidden="1"/>
    <cellStyle name="Erklärender Text 2 11" xfId="52198" hidden="1"/>
    <cellStyle name="Erklärender Text 2 11" xfId="52286" hidden="1"/>
    <cellStyle name="Erklärender Text 2 11" xfId="52321" hidden="1"/>
    <cellStyle name="Erklärender Text 2 11" xfId="52382" hidden="1"/>
    <cellStyle name="Erklärender Text 2 11" xfId="52447" hidden="1"/>
    <cellStyle name="Erklärender Text 2 11" xfId="52417" hidden="1"/>
    <cellStyle name="Erklärender Text 2 11" xfId="52505" hidden="1"/>
    <cellStyle name="Erklärender Text 2 11" xfId="52540" hidden="1"/>
    <cellStyle name="Erklärender Text 2 11" xfId="52619" hidden="1"/>
    <cellStyle name="Erklärender Text 2 11" xfId="52739" hidden="1"/>
    <cellStyle name="Erklärender Text 2 11" xfId="52709" hidden="1"/>
    <cellStyle name="Erklärender Text 2 11" xfId="52797" hidden="1"/>
    <cellStyle name="Erklärender Text 2 11" xfId="52832" hidden="1"/>
    <cellStyle name="Erklärender Text 2 11" xfId="52650" hidden="1"/>
    <cellStyle name="Erklärender Text 2 11" xfId="52881" hidden="1"/>
    <cellStyle name="Erklärender Text 2 11" xfId="52851" hidden="1"/>
    <cellStyle name="Erklärender Text 2 11" xfId="52939" hidden="1"/>
    <cellStyle name="Erklärender Text 2 11" xfId="52974" hidden="1"/>
    <cellStyle name="Erklärender Text 2 11" xfId="50766" hidden="1"/>
    <cellStyle name="Erklärender Text 2 11" xfId="53021" hidden="1"/>
    <cellStyle name="Erklärender Text 2 11" xfId="52991" hidden="1"/>
    <cellStyle name="Erklärender Text 2 11" xfId="53079" hidden="1"/>
    <cellStyle name="Erklärender Text 2 11" xfId="53114" hidden="1"/>
    <cellStyle name="Erklärender Text 2 11" xfId="53233" hidden="1"/>
    <cellStyle name="Erklärender Text 2 11" xfId="53387" hidden="1"/>
    <cellStyle name="Erklärender Text 2 11" xfId="53357" hidden="1"/>
    <cellStyle name="Erklärender Text 2 11" xfId="53445" hidden="1"/>
    <cellStyle name="Erklärender Text 2 11" xfId="53480" hidden="1"/>
    <cellStyle name="Erklärender Text 2 11" xfId="53269" hidden="1"/>
    <cellStyle name="Erklärender Text 2 11" xfId="53536" hidden="1"/>
    <cellStyle name="Erklärender Text 2 11" xfId="53506" hidden="1"/>
    <cellStyle name="Erklärender Text 2 11" xfId="53594" hidden="1"/>
    <cellStyle name="Erklärender Text 2 11" xfId="53629" hidden="1"/>
    <cellStyle name="Erklärender Text 2 11" xfId="53226" hidden="1"/>
    <cellStyle name="Erklärender Text 2 11" xfId="53679" hidden="1"/>
    <cellStyle name="Erklärender Text 2 11" xfId="53649" hidden="1"/>
    <cellStyle name="Erklärender Text 2 11" xfId="53737" hidden="1"/>
    <cellStyle name="Erklärender Text 2 11" xfId="53772" hidden="1"/>
    <cellStyle name="Erklärender Text 2 11" xfId="53832" hidden="1"/>
    <cellStyle name="Erklärender Text 2 11" xfId="53897" hidden="1"/>
    <cellStyle name="Erklärender Text 2 11" xfId="53867" hidden="1"/>
    <cellStyle name="Erklärender Text 2 11" xfId="53955" hidden="1"/>
    <cellStyle name="Erklärender Text 2 11" xfId="53990" hidden="1"/>
    <cellStyle name="Erklärender Text 2 11" xfId="54069" hidden="1"/>
    <cellStyle name="Erklärender Text 2 11" xfId="54189" hidden="1"/>
    <cellStyle name="Erklärender Text 2 11" xfId="54159" hidden="1"/>
    <cellStyle name="Erklärender Text 2 11" xfId="54247" hidden="1"/>
    <cellStyle name="Erklärender Text 2 11" xfId="54282" hidden="1"/>
    <cellStyle name="Erklärender Text 2 11" xfId="54100" hidden="1"/>
    <cellStyle name="Erklärender Text 2 11" xfId="54331" hidden="1"/>
    <cellStyle name="Erklärender Text 2 11" xfId="54301" hidden="1"/>
    <cellStyle name="Erklärender Text 2 11" xfId="54389" hidden="1"/>
    <cellStyle name="Erklärender Text 2 11" xfId="54424" hidden="1"/>
    <cellStyle name="Erklärender Text 2 11" xfId="50793" hidden="1"/>
    <cellStyle name="Erklärender Text 2 11" xfId="54471" hidden="1"/>
    <cellStyle name="Erklärender Text 2 11" xfId="54441" hidden="1"/>
    <cellStyle name="Erklärender Text 2 11" xfId="54529" hidden="1"/>
    <cellStyle name="Erklärender Text 2 11" xfId="54564" hidden="1"/>
    <cellStyle name="Erklärender Text 2 11" xfId="54680" hidden="1"/>
    <cellStyle name="Erklärender Text 2 11" xfId="54834" hidden="1"/>
    <cellStyle name="Erklärender Text 2 11" xfId="54804" hidden="1"/>
    <cellStyle name="Erklärender Text 2 11" xfId="54892" hidden="1"/>
    <cellStyle name="Erklärender Text 2 11" xfId="54927" hidden="1"/>
    <cellStyle name="Erklärender Text 2 11" xfId="54716" hidden="1"/>
    <cellStyle name="Erklärender Text 2 11" xfId="54981" hidden="1"/>
    <cellStyle name="Erklärender Text 2 11" xfId="54951" hidden="1"/>
    <cellStyle name="Erklärender Text 2 11" xfId="55039" hidden="1"/>
    <cellStyle name="Erklärender Text 2 11" xfId="55074" hidden="1"/>
    <cellStyle name="Erklärender Text 2 11" xfId="54673" hidden="1"/>
    <cellStyle name="Erklärender Text 2 11" xfId="55122" hidden="1"/>
    <cellStyle name="Erklärender Text 2 11" xfId="55092" hidden="1"/>
    <cellStyle name="Erklärender Text 2 11" xfId="55180" hidden="1"/>
    <cellStyle name="Erklärender Text 2 11" xfId="55215" hidden="1"/>
    <cellStyle name="Erklärender Text 2 11" xfId="55274" hidden="1"/>
    <cellStyle name="Erklärender Text 2 11" xfId="55339" hidden="1"/>
    <cellStyle name="Erklärender Text 2 11" xfId="55309" hidden="1"/>
    <cellStyle name="Erklärender Text 2 11" xfId="55397" hidden="1"/>
    <cellStyle name="Erklärender Text 2 11" xfId="55432" hidden="1"/>
    <cellStyle name="Erklärender Text 2 11" xfId="55511" hidden="1"/>
    <cellStyle name="Erklärender Text 2 11" xfId="55631" hidden="1"/>
    <cellStyle name="Erklärender Text 2 11" xfId="55601" hidden="1"/>
    <cellStyle name="Erklärender Text 2 11" xfId="55689" hidden="1"/>
    <cellStyle name="Erklärender Text 2 11" xfId="55724" hidden="1"/>
    <cellStyle name="Erklärender Text 2 11" xfId="55542" hidden="1"/>
    <cellStyle name="Erklärender Text 2 11" xfId="55773" hidden="1"/>
    <cellStyle name="Erklärender Text 2 11" xfId="55743" hidden="1"/>
    <cellStyle name="Erklärender Text 2 11" xfId="55831" hidden="1"/>
    <cellStyle name="Erklärender Text 2 11" xfId="55866" hidden="1"/>
    <cellStyle name="Erklärender Text 2 11" xfId="55927" hidden="1"/>
    <cellStyle name="Erklärender Text 2 11" xfId="56066" hidden="1"/>
    <cellStyle name="Erklärender Text 2 11" xfId="56036" hidden="1"/>
    <cellStyle name="Erklärender Text 2 11" xfId="56124" hidden="1"/>
    <cellStyle name="Erklärender Text 2 11" xfId="56159" hidden="1"/>
    <cellStyle name="Erklärender Text 2 11" xfId="56276" hidden="1"/>
    <cellStyle name="Erklärender Text 2 11" xfId="56430" hidden="1"/>
    <cellStyle name="Erklärender Text 2 11" xfId="56400" hidden="1"/>
    <cellStyle name="Erklärender Text 2 11" xfId="56488" hidden="1"/>
    <cellStyle name="Erklärender Text 2 11" xfId="56523" hidden="1"/>
    <cellStyle name="Erklärender Text 2 11" xfId="56312" hidden="1"/>
    <cellStyle name="Erklärender Text 2 11" xfId="56577" hidden="1"/>
    <cellStyle name="Erklärender Text 2 11" xfId="56547" hidden="1"/>
    <cellStyle name="Erklärender Text 2 11" xfId="56635" hidden="1"/>
    <cellStyle name="Erklärender Text 2 11" xfId="56670" hidden="1"/>
    <cellStyle name="Erklärender Text 2 11" xfId="56269" hidden="1"/>
    <cellStyle name="Erklärender Text 2 11" xfId="56718" hidden="1"/>
    <cellStyle name="Erklärender Text 2 11" xfId="56688" hidden="1"/>
    <cellStyle name="Erklärender Text 2 11" xfId="56776" hidden="1"/>
    <cellStyle name="Erklärender Text 2 11" xfId="56811" hidden="1"/>
    <cellStyle name="Erklärender Text 2 11" xfId="56870" hidden="1"/>
    <cellStyle name="Erklärender Text 2 11" xfId="56935" hidden="1"/>
    <cellStyle name="Erklärender Text 2 11" xfId="56905" hidden="1"/>
    <cellStyle name="Erklärender Text 2 11" xfId="56993" hidden="1"/>
    <cellStyle name="Erklärender Text 2 11" xfId="57028" hidden="1"/>
    <cellStyle name="Erklärender Text 2 11" xfId="57107" hidden="1"/>
    <cellStyle name="Erklärender Text 2 11" xfId="57227" hidden="1"/>
    <cellStyle name="Erklärender Text 2 11" xfId="57197" hidden="1"/>
    <cellStyle name="Erklärender Text 2 11" xfId="57285" hidden="1"/>
    <cellStyle name="Erklärender Text 2 11" xfId="57320" hidden="1"/>
    <cellStyle name="Erklärender Text 2 11" xfId="57138" hidden="1"/>
    <cellStyle name="Erklärender Text 2 11" xfId="57369" hidden="1"/>
    <cellStyle name="Erklärender Text 2 11" xfId="57339" hidden="1"/>
    <cellStyle name="Erklärender Text 2 11" xfId="57427" hidden="1"/>
    <cellStyle name="Erklärender Text 2 11" xfId="57462" hidden="1"/>
    <cellStyle name="Erklärender Text 2 11" xfId="55963" hidden="1"/>
    <cellStyle name="Erklärender Text 2 11" xfId="57509" hidden="1"/>
    <cellStyle name="Erklärender Text 2 11" xfId="57479" hidden="1"/>
    <cellStyle name="Erklärender Text 2 11" xfId="57567" hidden="1"/>
    <cellStyle name="Erklärender Text 2 11" xfId="57602" hidden="1"/>
    <cellStyle name="Erklärender Text 2 11" xfId="57718" hidden="1"/>
    <cellStyle name="Erklärender Text 2 11" xfId="57872" hidden="1"/>
    <cellStyle name="Erklärender Text 2 11" xfId="57842" hidden="1"/>
    <cellStyle name="Erklärender Text 2 11" xfId="57930" hidden="1"/>
    <cellStyle name="Erklärender Text 2 11" xfId="57965" hidden="1"/>
    <cellStyle name="Erklärender Text 2 11" xfId="57754" hidden="1"/>
    <cellStyle name="Erklärender Text 2 11" xfId="58019" hidden="1"/>
    <cellStyle name="Erklärender Text 2 11" xfId="57989" hidden="1"/>
    <cellStyle name="Erklärender Text 2 11" xfId="58077" hidden="1"/>
    <cellStyle name="Erklärender Text 2 11" xfId="58112" hidden="1"/>
    <cellStyle name="Erklärender Text 2 11" xfId="57711" hidden="1"/>
    <cellStyle name="Erklärender Text 2 11" xfId="58160" hidden="1"/>
    <cellStyle name="Erklärender Text 2 11" xfId="58130" hidden="1"/>
    <cellStyle name="Erklärender Text 2 11" xfId="58218" hidden="1"/>
    <cellStyle name="Erklärender Text 2 11" xfId="58253" hidden="1"/>
    <cellStyle name="Erklärender Text 2 11" xfId="58312" hidden="1"/>
    <cellStyle name="Erklärender Text 2 11" xfId="58377" hidden="1"/>
    <cellStyle name="Erklärender Text 2 11" xfId="58347" hidden="1"/>
    <cellStyle name="Erklärender Text 2 11" xfId="58435" hidden="1"/>
    <cellStyle name="Erklärender Text 2 11" xfId="58470" hidden="1"/>
    <cellStyle name="Erklärender Text 2 11" xfId="58549" hidden="1"/>
    <cellStyle name="Erklärender Text 2 11" xfId="58669" hidden="1"/>
    <cellStyle name="Erklärender Text 2 11" xfId="58639" hidden="1"/>
    <cellStyle name="Erklärender Text 2 11" xfId="58727" hidden="1"/>
    <cellStyle name="Erklärender Text 2 11" xfId="58762" hidden="1"/>
    <cellStyle name="Erklärender Text 2 11" xfId="58580" hidden="1"/>
    <cellStyle name="Erklärender Text 2 11" xfId="58811" hidden="1"/>
    <cellStyle name="Erklärender Text 2 11" xfId="58781" hidden="1"/>
    <cellStyle name="Erklärender Text 2 11" xfId="58869" hidden="1"/>
    <cellStyle name="Erklärender Text 2 11" xfId="58904" hidden="1"/>
    <cellStyle name="Erklärender Text 2 11" xfId="19036"/>
    <cellStyle name="Erklärender Text 2 12" xfId="221" hidden="1"/>
    <cellStyle name="Erklärender Text 2 12" xfId="558" hidden="1"/>
    <cellStyle name="Erklärender Text 2 12" xfId="524" hidden="1"/>
    <cellStyle name="Erklärender Text 2 12" xfId="616" hidden="1"/>
    <cellStyle name="Erklärender Text 2 12" xfId="651" hidden="1"/>
    <cellStyle name="Erklärender Text 2 12" xfId="812" hidden="1"/>
    <cellStyle name="Erklärender Text 2 12" xfId="966" hidden="1"/>
    <cellStyle name="Erklärender Text 2 12" xfId="932" hidden="1"/>
    <cellStyle name="Erklärender Text 2 12" xfId="1024" hidden="1"/>
    <cellStyle name="Erklärender Text 2 12" xfId="1059" hidden="1"/>
    <cellStyle name="Erklärender Text 2 12" xfId="846" hidden="1"/>
    <cellStyle name="Erklärender Text 2 12" xfId="1113" hidden="1"/>
    <cellStyle name="Erklärender Text 2 12" xfId="1079" hidden="1"/>
    <cellStyle name="Erklärender Text 2 12" xfId="1171" hidden="1"/>
    <cellStyle name="Erklärender Text 2 12" xfId="1206" hidden="1"/>
    <cellStyle name="Erklärender Text 2 12" xfId="930" hidden="1"/>
    <cellStyle name="Erklärender Text 2 12" xfId="1254" hidden="1"/>
    <cellStyle name="Erklärender Text 2 12" xfId="1220" hidden="1"/>
    <cellStyle name="Erklärender Text 2 12" xfId="1312" hidden="1"/>
    <cellStyle name="Erklärender Text 2 12" xfId="1347" hidden="1"/>
    <cellStyle name="Erklärender Text 2 12" xfId="1406" hidden="1"/>
    <cellStyle name="Erklärender Text 2 12" xfId="1471" hidden="1"/>
    <cellStyle name="Erklärender Text 2 12" xfId="1437" hidden="1"/>
    <cellStyle name="Erklärender Text 2 12" xfId="1529" hidden="1"/>
    <cellStyle name="Erklärender Text 2 12" xfId="1564" hidden="1"/>
    <cellStyle name="Erklärender Text 2 12" xfId="1643" hidden="1"/>
    <cellStyle name="Erklärender Text 2 12" xfId="1763" hidden="1"/>
    <cellStyle name="Erklärender Text 2 12" xfId="1729" hidden="1"/>
    <cellStyle name="Erklärender Text 2 12" xfId="1821" hidden="1"/>
    <cellStyle name="Erklärender Text 2 12" xfId="1856" hidden="1"/>
    <cellStyle name="Erklärender Text 2 12" xfId="1672" hidden="1"/>
    <cellStyle name="Erklärender Text 2 12" xfId="1905" hidden="1"/>
    <cellStyle name="Erklärender Text 2 12" xfId="1871" hidden="1"/>
    <cellStyle name="Erklärender Text 2 12" xfId="1963" hidden="1"/>
    <cellStyle name="Erklärender Text 2 12" xfId="1998" hidden="1"/>
    <cellStyle name="Erklärender Text 2 12" xfId="2134" hidden="1"/>
    <cellStyle name="Erklärender Text 2 12" xfId="2436" hidden="1"/>
    <cellStyle name="Erklärender Text 2 12" xfId="2402" hidden="1"/>
    <cellStyle name="Erklärender Text 2 12" xfId="2494" hidden="1"/>
    <cellStyle name="Erklärender Text 2 12" xfId="2529" hidden="1"/>
    <cellStyle name="Erklärender Text 2 12" xfId="2682" hidden="1"/>
    <cellStyle name="Erklärender Text 2 12" xfId="2836" hidden="1"/>
    <cellStyle name="Erklärender Text 2 12" xfId="2802" hidden="1"/>
    <cellStyle name="Erklärender Text 2 12" xfId="2894" hidden="1"/>
    <cellStyle name="Erklärender Text 2 12" xfId="2929" hidden="1"/>
    <cellStyle name="Erklärender Text 2 12" xfId="2716" hidden="1"/>
    <cellStyle name="Erklärender Text 2 12" xfId="2983" hidden="1"/>
    <cellStyle name="Erklärender Text 2 12" xfId="2949" hidden="1"/>
    <cellStyle name="Erklärender Text 2 12" xfId="3041" hidden="1"/>
    <cellStyle name="Erklärender Text 2 12" xfId="3076" hidden="1"/>
    <cellStyle name="Erklärender Text 2 12" xfId="2800" hidden="1"/>
    <cellStyle name="Erklärender Text 2 12" xfId="3124" hidden="1"/>
    <cellStyle name="Erklärender Text 2 12" xfId="3090" hidden="1"/>
    <cellStyle name="Erklärender Text 2 12" xfId="3182" hidden="1"/>
    <cellStyle name="Erklärender Text 2 12" xfId="3217" hidden="1"/>
    <cellStyle name="Erklärender Text 2 12" xfId="3276" hidden="1"/>
    <cellStyle name="Erklärender Text 2 12" xfId="3341" hidden="1"/>
    <cellStyle name="Erklärender Text 2 12" xfId="3307" hidden="1"/>
    <cellStyle name="Erklärender Text 2 12" xfId="3399" hidden="1"/>
    <cellStyle name="Erklärender Text 2 12" xfId="3434" hidden="1"/>
    <cellStyle name="Erklärender Text 2 12" xfId="3513" hidden="1"/>
    <cellStyle name="Erklärender Text 2 12" xfId="3633" hidden="1"/>
    <cellStyle name="Erklärender Text 2 12" xfId="3599" hidden="1"/>
    <cellStyle name="Erklärender Text 2 12" xfId="3691" hidden="1"/>
    <cellStyle name="Erklärender Text 2 12" xfId="3726" hidden="1"/>
    <cellStyle name="Erklärender Text 2 12" xfId="3542" hidden="1"/>
    <cellStyle name="Erklärender Text 2 12" xfId="3775" hidden="1"/>
    <cellStyle name="Erklärender Text 2 12" xfId="3741" hidden="1"/>
    <cellStyle name="Erklärender Text 2 12" xfId="3833" hidden="1"/>
    <cellStyle name="Erklärender Text 2 12" xfId="3868" hidden="1"/>
    <cellStyle name="Erklärender Text 2 12" xfId="2193" hidden="1"/>
    <cellStyle name="Erklärender Text 2 12" xfId="3942" hidden="1"/>
    <cellStyle name="Erklärender Text 2 12" xfId="3908" hidden="1"/>
    <cellStyle name="Erklärender Text 2 12" xfId="4000" hidden="1"/>
    <cellStyle name="Erklärender Text 2 12" xfId="4035" hidden="1"/>
    <cellStyle name="Erklärender Text 2 12" xfId="4188" hidden="1"/>
    <cellStyle name="Erklärender Text 2 12" xfId="4342" hidden="1"/>
    <cellStyle name="Erklärender Text 2 12" xfId="4308" hidden="1"/>
    <cellStyle name="Erklärender Text 2 12" xfId="4400" hidden="1"/>
    <cellStyle name="Erklärender Text 2 12" xfId="4435" hidden="1"/>
    <cellStyle name="Erklärender Text 2 12" xfId="4222" hidden="1"/>
    <cellStyle name="Erklärender Text 2 12" xfId="4489" hidden="1"/>
    <cellStyle name="Erklärender Text 2 12" xfId="4455" hidden="1"/>
    <cellStyle name="Erklärender Text 2 12" xfId="4547" hidden="1"/>
    <cellStyle name="Erklärender Text 2 12" xfId="4582" hidden="1"/>
    <cellStyle name="Erklärender Text 2 12" xfId="4306" hidden="1"/>
    <cellStyle name="Erklärender Text 2 12" xfId="4630" hidden="1"/>
    <cellStyle name="Erklärender Text 2 12" xfId="4596" hidden="1"/>
    <cellStyle name="Erklärender Text 2 12" xfId="4688" hidden="1"/>
    <cellStyle name="Erklärender Text 2 12" xfId="4723" hidden="1"/>
    <cellStyle name="Erklärender Text 2 12" xfId="4782" hidden="1"/>
    <cellStyle name="Erklärender Text 2 12" xfId="4847" hidden="1"/>
    <cellStyle name="Erklärender Text 2 12" xfId="4813" hidden="1"/>
    <cellStyle name="Erklärender Text 2 12" xfId="4905" hidden="1"/>
    <cellStyle name="Erklärender Text 2 12" xfId="4940" hidden="1"/>
    <cellStyle name="Erklärender Text 2 12" xfId="5019" hidden="1"/>
    <cellStyle name="Erklärender Text 2 12" xfId="5139" hidden="1"/>
    <cellStyle name="Erklärender Text 2 12" xfId="5105" hidden="1"/>
    <cellStyle name="Erklärender Text 2 12" xfId="5197" hidden="1"/>
    <cellStyle name="Erklärender Text 2 12" xfId="5232" hidden="1"/>
    <cellStyle name="Erklärender Text 2 12" xfId="5048" hidden="1"/>
    <cellStyle name="Erklärender Text 2 12" xfId="5281" hidden="1"/>
    <cellStyle name="Erklärender Text 2 12" xfId="5247" hidden="1"/>
    <cellStyle name="Erklärender Text 2 12" xfId="5339" hidden="1"/>
    <cellStyle name="Erklärender Text 2 12" xfId="5374" hidden="1"/>
    <cellStyle name="Erklärender Text 2 12" xfId="2572" hidden="1"/>
    <cellStyle name="Erklärender Text 2 12" xfId="5447" hidden="1"/>
    <cellStyle name="Erklärender Text 2 12" xfId="5413" hidden="1"/>
    <cellStyle name="Erklärender Text 2 12" xfId="5505" hidden="1"/>
    <cellStyle name="Erklärender Text 2 12" xfId="5540" hidden="1"/>
    <cellStyle name="Erklärender Text 2 12" xfId="5692" hidden="1"/>
    <cellStyle name="Erklärender Text 2 12" xfId="5846" hidden="1"/>
    <cellStyle name="Erklärender Text 2 12" xfId="5812" hidden="1"/>
    <cellStyle name="Erklärender Text 2 12" xfId="5904" hidden="1"/>
    <cellStyle name="Erklärender Text 2 12" xfId="5939" hidden="1"/>
    <cellStyle name="Erklärender Text 2 12" xfId="5726" hidden="1"/>
    <cellStyle name="Erklärender Text 2 12" xfId="5993" hidden="1"/>
    <cellStyle name="Erklärender Text 2 12" xfId="5959" hidden="1"/>
    <cellStyle name="Erklärender Text 2 12" xfId="6051" hidden="1"/>
    <cellStyle name="Erklärender Text 2 12" xfId="6086" hidden="1"/>
    <cellStyle name="Erklärender Text 2 12" xfId="5810" hidden="1"/>
    <cellStyle name="Erklärender Text 2 12" xfId="6134" hidden="1"/>
    <cellStyle name="Erklärender Text 2 12" xfId="6100" hidden="1"/>
    <cellStyle name="Erklärender Text 2 12" xfId="6192" hidden="1"/>
    <cellStyle name="Erklärender Text 2 12" xfId="6227" hidden="1"/>
    <cellStyle name="Erklärender Text 2 12" xfId="6286" hidden="1"/>
    <cellStyle name="Erklärender Text 2 12" xfId="6351" hidden="1"/>
    <cellStyle name="Erklärender Text 2 12" xfId="6317" hidden="1"/>
    <cellStyle name="Erklärender Text 2 12" xfId="6409" hidden="1"/>
    <cellStyle name="Erklärender Text 2 12" xfId="6444" hidden="1"/>
    <cellStyle name="Erklärender Text 2 12" xfId="6523" hidden="1"/>
    <cellStyle name="Erklärender Text 2 12" xfId="6643" hidden="1"/>
    <cellStyle name="Erklärender Text 2 12" xfId="6609" hidden="1"/>
    <cellStyle name="Erklärender Text 2 12" xfId="6701" hidden="1"/>
    <cellStyle name="Erklärender Text 2 12" xfId="6736" hidden="1"/>
    <cellStyle name="Erklärender Text 2 12" xfId="6552" hidden="1"/>
    <cellStyle name="Erklärender Text 2 12" xfId="6785" hidden="1"/>
    <cellStyle name="Erklärender Text 2 12" xfId="6751" hidden="1"/>
    <cellStyle name="Erklärender Text 2 12" xfId="6843" hidden="1"/>
    <cellStyle name="Erklärender Text 2 12" xfId="6878" hidden="1"/>
    <cellStyle name="Erklärender Text 2 12" xfId="4078" hidden="1"/>
    <cellStyle name="Erklärender Text 2 12" xfId="6949" hidden="1"/>
    <cellStyle name="Erklärender Text 2 12" xfId="6915" hidden="1"/>
    <cellStyle name="Erklärender Text 2 12" xfId="7007" hidden="1"/>
    <cellStyle name="Erklärender Text 2 12" xfId="7042" hidden="1"/>
    <cellStyle name="Erklärender Text 2 12" xfId="7190" hidden="1"/>
    <cellStyle name="Erklärender Text 2 12" xfId="7344" hidden="1"/>
    <cellStyle name="Erklärender Text 2 12" xfId="7310" hidden="1"/>
    <cellStyle name="Erklärender Text 2 12" xfId="7402" hidden="1"/>
    <cellStyle name="Erklärender Text 2 12" xfId="7437" hidden="1"/>
    <cellStyle name="Erklärender Text 2 12" xfId="7224" hidden="1"/>
    <cellStyle name="Erklärender Text 2 12" xfId="7491" hidden="1"/>
    <cellStyle name="Erklärender Text 2 12" xfId="7457" hidden="1"/>
    <cellStyle name="Erklärender Text 2 12" xfId="7549" hidden="1"/>
    <cellStyle name="Erklärender Text 2 12" xfId="7584" hidden="1"/>
    <cellStyle name="Erklärender Text 2 12" xfId="7308" hidden="1"/>
    <cellStyle name="Erklärender Text 2 12" xfId="7632" hidden="1"/>
    <cellStyle name="Erklärender Text 2 12" xfId="7598" hidden="1"/>
    <cellStyle name="Erklärender Text 2 12" xfId="7690" hidden="1"/>
    <cellStyle name="Erklärender Text 2 12" xfId="7725" hidden="1"/>
    <cellStyle name="Erklärender Text 2 12" xfId="7784" hidden="1"/>
    <cellStyle name="Erklärender Text 2 12" xfId="7849" hidden="1"/>
    <cellStyle name="Erklärender Text 2 12" xfId="7815" hidden="1"/>
    <cellStyle name="Erklärender Text 2 12" xfId="7907" hidden="1"/>
    <cellStyle name="Erklärender Text 2 12" xfId="7942" hidden="1"/>
    <cellStyle name="Erklärender Text 2 12" xfId="8021" hidden="1"/>
    <cellStyle name="Erklärender Text 2 12" xfId="8141" hidden="1"/>
    <cellStyle name="Erklärender Text 2 12" xfId="8107" hidden="1"/>
    <cellStyle name="Erklärender Text 2 12" xfId="8199" hidden="1"/>
    <cellStyle name="Erklärender Text 2 12" xfId="8234" hidden="1"/>
    <cellStyle name="Erklärender Text 2 12" xfId="8050" hidden="1"/>
    <cellStyle name="Erklärender Text 2 12" xfId="8283" hidden="1"/>
    <cellStyle name="Erklärender Text 2 12" xfId="8249" hidden="1"/>
    <cellStyle name="Erklärender Text 2 12" xfId="8341" hidden="1"/>
    <cellStyle name="Erklärender Text 2 12" xfId="8376" hidden="1"/>
    <cellStyle name="Erklärender Text 2 12" xfId="5582" hidden="1"/>
    <cellStyle name="Erklärender Text 2 12" xfId="8444" hidden="1"/>
    <cellStyle name="Erklärender Text 2 12" xfId="8410" hidden="1"/>
    <cellStyle name="Erklärender Text 2 12" xfId="8502" hidden="1"/>
    <cellStyle name="Erklärender Text 2 12" xfId="8537" hidden="1"/>
    <cellStyle name="Erklärender Text 2 12" xfId="8683" hidden="1"/>
    <cellStyle name="Erklärender Text 2 12" xfId="8837" hidden="1"/>
    <cellStyle name="Erklärender Text 2 12" xfId="8803" hidden="1"/>
    <cellStyle name="Erklärender Text 2 12" xfId="8895" hidden="1"/>
    <cellStyle name="Erklärender Text 2 12" xfId="8930" hidden="1"/>
    <cellStyle name="Erklärender Text 2 12" xfId="8717" hidden="1"/>
    <cellStyle name="Erklärender Text 2 12" xfId="8984" hidden="1"/>
    <cellStyle name="Erklärender Text 2 12" xfId="8950" hidden="1"/>
    <cellStyle name="Erklärender Text 2 12" xfId="9042" hidden="1"/>
    <cellStyle name="Erklärender Text 2 12" xfId="9077" hidden="1"/>
    <cellStyle name="Erklärender Text 2 12" xfId="8801" hidden="1"/>
    <cellStyle name="Erklärender Text 2 12" xfId="9125" hidden="1"/>
    <cellStyle name="Erklärender Text 2 12" xfId="9091" hidden="1"/>
    <cellStyle name="Erklärender Text 2 12" xfId="9183" hidden="1"/>
    <cellStyle name="Erklärender Text 2 12" xfId="9218" hidden="1"/>
    <cellStyle name="Erklärender Text 2 12" xfId="9277" hidden="1"/>
    <cellStyle name="Erklärender Text 2 12" xfId="9342" hidden="1"/>
    <cellStyle name="Erklärender Text 2 12" xfId="9308" hidden="1"/>
    <cellStyle name="Erklärender Text 2 12" xfId="9400" hidden="1"/>
    <cellStyle name="Erklärender Text 2 12" xfId="9435" hidden="1"/>
    <cellStyle name="Erklärender Text 2 12" xfId="9514" hidden="1"/>
    <cellStyle name="Erklärender Text 2 12" xfId="9634" hidden="1"/>
    <cellStyle name="Erklärender Text 2 12" xfId="9600" hidden="1"/>
    <cellStyle name="Erklärender Text 2 12" xfId="9692" hidden="1"/>
    <cellStyle name="Erklärender Text 2 12" xfId="9727" hidden="1"/>
    <cellStyle name="Erklärender Text 2 12" xfId="9543" hidden="1"/>
    <cellStyle name="Erklärender Text 2 12" xfId="9776" hidden="1"/>
    <cellStyle name="Erklärender Text 2 12" xfId="9742" hidden="1"/>
    <cellStyle name="Erklärender Text 2 12" xfId="9834" hidden="1"/>
    <cellStyle name="Erklärender Text 2 12" xfId="9869" hidden="1"/>
    <cellStyle name="Erklärender Text 2 12" xfId="7082" hidden="1"/>
    <cellStyle name="Erklärender Text 2 12" xfId="9935" hidden="1"/>
    <cellStyle name="Erklärender Text 2 12" xfId="9901" hidden="1"/>
    <cellStyle name="Erklärender Text 2 12" xfId="9993" hidden="1"/>
    <cellStyle name="Erklärender Text 2 12" xfId="10028" hidden="1"/>
    <cellStyle name="Erklärender Text 2 12" xfId="10169" hidden="1"/>
    <cellStyle name="Erklärender Text 2 12" xfId="10323" hidden="1"/>
    <cellStyle name="Erklärender Text 2 12" xfId="10289" hidden="1"/>
    <cellStyle name="Erklärender Text 2 12" xfId="10381" hidden="1"/>
    <cellStyle name="Erklärender Text 2 12" xfId="10416" hidden="1"/>
    <cellStyle name="Erklärender Text 2 12" xfId="10203" hidden="1"/>
    <cellStyle name="Erklärender Text 2 12" xfId="10470" hidden="1"/>
    <cellStyle name="Erklärender Text 2 12" xfId="10436" hidden="1"/>
    <cellStyle name="Erklärender Text 2 12" xfId="10528" hidden="1"/>
    <cellStyle name="Erklärender Text 2 12" xfId="10563" hidden="1"/>
    <cellStyle name="Erklärender Text 2 12" xfId="10287" hidden="1"/>
    <cellStyle name="Erklärender Text 2 12" xfId="10611" hidden="1"/>
    <cellStyle name="Erklärender Text 2 12" xfId="10577" hidden="1"/>
    <cellStyle name="Erklärender Text 2 12" xfId="10669" hidden="1"/>
    <cellStyle name="Erklärender Text 2 12" xfId="10704" hidden="1"/>
    <cellStyle name="Erklärender Text 2 12" xfId="10763" hidden="1"/>
    <cellStyle name="Erklärender Text 2 12" xfId="10828" hidden="1"/>
    <cellStyle name="Erklärender Text 2 12" xfId="10794" hidden="1"/>
    <cellStyle name="Erklärender Text 2 12" xfId="10886" hidden="1"/>
    <cellStyle name="Erklärender Text 2 12" xfId="10921" hidden="1"/>
    <cellStyle name="Erklärender Text 2 12" xfId="11000" hidden="1"/>
    <cellStyle name="Erklärender Text 2 12" xfId="11120" hidden="1"/>
    <cellStyle name="Erklärender Text 2 12" xfId="11086" hidden="1"/>
    <cellStyle name="Erklärender Text 2 12" xfId="11178" hidden="1"/>
    <cellStyle name="Erklärender Text 2 12" xfId="11213" hidden="1"/>
    <cellStyle name="Erklärender Text 2 12" xfId="11029" hidden="1"/>
    <cellStyle name="Erklärender Text 2 12" xfId="11262" hidden="1"/>
    <cellStyle name="Erklärender Text 2 12" xfId="11228" hidden="1"/>
    <cellStyle name="Erklärender Text 2 12" xfId="11320" hidden="1"/>
    <cellStyle name="Erklärender Text 2 12" xfId="11355" hidden="1"/>
    <cellStyle name="Erklärender Text 2 12" xfId="8575" hidden="1"/>
    <cellStyle name="Erklärender Text 2 12" xfId="11418" hidden="1"/>
    <cellStyle name="Erklärender Text 2 12" xfId="11384" hidden="1"/>
    <cellStyle name="Erklärender Text 2 12" xfId="11476" hidden="1"/>
    <cellStyle name="Erklärender Text 2 12" xfId="11511" hidden="1"/>
    <cellStyle name="Erklärender Text 2 12" xfId="11649" hidden="1"/>
    <cellStyle name="Erklärender Text 2 12" xfId="11803" hidden="1"/>
    <cellStyle name="Erklärender Text 2 12" xfId="11769" hidden="1"/>
    <cellStyle name="Erklärender Text 2 12" xfId="11861" hidden="1"/>
    <cellStyle name="Erklärender Text 2 12" xfId="11896" hidden="1"/>
    <cellStyle name="Erklärender Text 2 12" xfId="11683" hidden="1"/>
    <cellStyle name="Erklärender Text 2 12" xfId="11950" hidden="1"/>
    <cellStyle name="Erklärender Text 2 12" xfId="11916" hidden="1"/>
    <cellStyle name="Erklärender Text 2 12" xfId="12008" hidden="1"/>
    <cellStyle name="Erklärender Text 2 12" xfId="12043" hidden="1"/>
    <cellStyle name="Erklärender Text 2 12" xfId="11767" hidden="1"/>
    <cellStyle name="Erklärender Text 2 12" xfId="12091" hidden="1"/>
    <cellStyle name="Erklärender Text 2 12" xfId="12057" hidden="1"/>
    <cellStyle name="Erklärender Text 2 12" xfId="12149" hidden="1"/>
    <cellStyle name="Erklärender Text 2 12" xfId="12184" hidden="1"/>
    <cellStyle name="Erklärender Text 2 12" xfId="12243" hidden="1"/>
    <cellStyle name="Erklärender Text 2 12" xfId="12308" hidden="1"/>
    <cellStyle name="Erklärender Text 2 12" xfId="12274" hidden="1"/>
    <cellStyle name="Erklärender Text 2 12" xfId="12366" hidden="1"/>
    <cellStyle name="Erklärender Text 2 12" xfId="12401" hidden="1"/>
    <cellStyle name="Erklärender Text 2 12" xfId="12480" hidden="1"/>
    <cellStyle name="Erklärender Text 2 12" xfId="12600" hidden="1"/>
    <cellStyle name="Erklärender Text 2 12" xfId="12566" hidden="1"/>
    <cellStyle name="Erklärender Text 2 12" xfId="12658" hidden="1"/>
    <cellStyle name="Erklärender Text 2 12" xfId="12693" hidden="1"/>
    <cellStyle name="Erklärender Text 2 12" xfId="12509" hidden="1"/>
    <cellStyle name="Erklärender Text 2 12" xfId="12742" hidden="1"/>
    <cellStyle name="Erklärender Text 2 12" xfId="12708" hidden="1"/>
    <cellStyle name="Erklärender Text 2 12" xfId="12800" hidden="1"/>
    <cellStyle name="Erklärender Text 2 12" xfId="12835" hidden="1"/>
    <cellStyle name="Erklärender Text 2 12" xfId="10062" hidden="1"/>
    <cellStyle name="Erklärender Text 2 12" xfId="12897" hidden="1"/>
    <cellStyle name="Erklärender Text 2 12" xfId="12863" hidden="1"/>
    <cellStyle name="Erklärender Text 2 12" xfId="12955" hidden="1"/>
    <cellStyle name="Erklärender Text 2 12" xfId="12990" hidden="1"/>
    <cellStyle name="Erklärender Text 2 12" xfId="13120" hidden="1"/>
    <cellStyle name="Erklärender Text 2 12" xfId="13274" hidden="1"/>
    <cellStyle name="Erklärender Text 2 12" xfId="13240" hidden="1"/>
    <cellStyle name="Erklärender Text 2 12" xfId="13332" hidden="1"/>
    <cellStyle name="Erklärender Text 2 12" xfId="13367" hidden="1"/>
    <cellStyle name="Erklärender Text 2 12" xfId="13154" hidden="1"/>
    <cellStyle name="Erklärender Text 2 12" xfId="13421" hidden="1"/>
    <cellStyle name="Erklärender Text 2 12" xfId="13387" hidden="1"/>
    <cellStyle name="Erklärender Text 2 12" xfId="13479" hidden="1"/>
    <cellStyle name="Erklärender Text 2 12" xfId="13514" hidden="1"/>
    <cellStyle name="Erklärender Text 2 12" xfId="13238" hidden="1"/>
    <cellStyle name="Erklärender Text 2 12" xfId="13562" hidden="1"/>
    <cellStyle name="Erklärender Text 2 12" xfId="13528" hidden="1"/>
    <cellStyle name="Erklärender Text 2 12" xfId="13620" hidden="1"/>
    <cellStyle name="Erklärender Text 2 12" xfId="13655" hidden="1"/>
    <cellStyle name="Erklärender Text 2 12" xfId="13714" hidden="1"/>
    <cellStyle name="Erklärender Text 2 12" xfId="13779" hidden="1"/>
    <cellStyle name="Erklärender Text 2 12" xfId="13745" hidden="1"/>
    <cellStyle name="Erklärender Text 2 12" xfId="13837" hidden="1"/>
    <cellStyle name="Erklärender Text 2 12" xfId="13872" hidden="1"/>
    <cellStyle name="Erklärender Text 2 12" xfId="13951" hidden="1"/>
    <cellStyle name="Erklärender Text 2 12" xfId="14071" hidden="1"/>
    <cellStyle name="Erklärender Text 2 12" xfId="14037" hidden="1"/>
    <cellStyle name="Erklärender Text 2 12" xfId="14129" hidden="1"/>
    <cellStyle name="Erklärender Text 2 12" xfId="14164" hidden="1"/>
    <cellStyle name="Erklärender Text 2 12" xfId="13980" hidden="1"/>
    <cellStyle name="Erklärender Text 2 12" xfId="14213" hidden="1"/>
    <cellStyle name="Erklärender Text 2 12" xfId="14179" hidden="1"/>
    <cellStyle name="Erklärender Text 2 12" xfId="14271" hidden="1"/>
    <cellStyle name="Erklärender Text 2 12" xfId="14306" hidden="1"/>
    <cellStyle name="Erklärender Text 2 12" xfId="11542" hidden="1"/>
    <cellStyle name="Erklärender Text 2 12" xfId="14364" hidden="1"/>
    <cellStyle name="Erklärender Text 2 12" xfId="14330" hidden="1"/>
    <cellStyle name="Erklärender Text 2 12" xfId="14422" hidden="1"/>
    <cellStyle name="Erklärender Text 2 12" xfId="14457" hidden="1"/>
    <cellStyle name="Erklärender Text 2 12" xfId="14582" hidden="1"/>
    <cellStyle name="Erklärender Text 2 12" xfId="14736" hidden="1"/>
    <cellStyle name="Erklärender Text 2 12" xfId="14702" hidden="1"/>
    <cellStyle name="Erklärender Text 2 12" xfId="14794" hidden="1"/>
    <cellStyle name="Erklärender Text 2 12" xfId="14829" hidden="1"/>
    <cellStyle name="Erklärender Text 2 12" xfId="14616" hidden="1"/>
    <cellStyle name="Erklärender Text 2 12" xfId="14883" hidden="1"/>
    <cellStyle name="Erklärender Text 2 12" xfId="14849" hidden="1"/>
    <cellStyle name="Erklärender Text 2 12" xfId="14941" hidden="1"/>
    <cellStyle name="Erklärender Text 2 12" xfId="14976" hidden="1"/>
    <cellStyle name="Erklärender Text 2 12" xfId="14700" hidden="1"/>
    <cellStyle name="Erklärender Text 2 12" xfId="15024" hidden="1"/>
    <cellStyle name="Erklärender Text 2 12" xfId="14990" hidden="1"/>
    <cellStyle name="Erklärender Text 2 12" xfId="15082" hidden="1"/>
    <cellStyle name="Erklärender Text 2 12" xfId="15117" hidden="1"/>
    <cellStyle name="Erklärender Text 2 12" xfId="15176" hidden="1"/>
    <cellStyle name="Erklärender Text 2 12" xfId="15241" hidden="1"/>
    <cellStyle name="Erklärender Text 2 12" xfId="15207" hidden="1"/>
    <cellStyle name="Erklärender Text 2 12" xfId="15299" hidden="1"/>
    <cellStyle name="Erklärender Text 2 12" xfId="15334" hidden="1"/>
    <cellStyle name="Erklärender Text 2 12" xfId="15413" hidden="1"/>
    <cellStyle name="Erklärender Text 2 12" xfId="15533" hidden="1"/>
    <cellStyle name="Erklärender Text 2 12" xfId="15499" hidden="1"/>
    <cellStyle name="Erklärender Text 2 12" xfId="15591" hidden="1"/>
    <cellStyle name="Erklärender Text 2 12" xfId="15626" hidden="1"/>
    <cellStyle name="Erklärender Text 2 12" xfId="15442" hidden="1"/>
    <cellStyle name="Erklärender Text 2 12" xfId="15675" hidden="1"/>
    <cellStyle name="Erklärender Text 2 12" xfId="15641" hidden="1"/>
    <cellStyle name="Erklärender Text 2 12" xfId="15733" hidden="1"/>
    <cellStyle name="Erklärender Text 2 12" xfId="15768" hidden="1"/>
    <cellStyle name="Erklärender Text 2 12" xfId="13015" hidden="1"/>
    <cellStyle name="Erklärender Text 2 12" xfId="15826" hidden="1"/>
    <cellStyle name="Erklärender Text 2 12" xfId="15792" hidden="1"/>
    <cellStyle name="Erklärender Text 2 12" xfId="15884" hidden="1"/>
    <cellStyle name="Erklärender Text 2 12" xfId="15919" hidden="1"/>
    <cellStyle name="Erklärender Text 2 12" xfId="16038" hidden="1"/>
    <cellStyle name="Erklärender Text 2 12" xfId="16192" hidden="1"/>
    <cellStyle name="Erklärender Text 2 12" xfId="16158" hidden="1"/>
    <cellStyle name="Erklärender Text 2 12" xfId="16250" hidden="1"/>
    <cellStyle name="Erklärender Text 2 12" xfId="16285" hidden="1"/>
    <cellStyle name="Erklärender Text 2 12" xfId="16072" hidden="1"/>
    <cellStyle name="Erklärender Text 2 12" xfId="16339" hidden="1"/>
    <cellStyle name="Erklärender Text 2 12" xfId="16305" hidden="1"/>
    <cellStyle name="Erklärender Text 2 12" xfId="16397" hidden="1"/>
    <cellStyle name="Erklärender Text 2 12" xfId="16432" hidden="1"/>
    <cellStyle name="Erklärender Text 2 12" xfId="16156" hidden="1"/>
    <cellStyle name="Erklärender Text 2 12" xfId="16480" hidden="1"/>
    <cellStyle name="Erklärender Text 2 12" xfId="16446" hidden="1"/>
    <cellStyle name="Erklärender Text 2 12" xfId="16538" hidden="1"/>
    <cellStyle name="Erklärender Text 2 12" xfId="16573" hidden="1"/>
    <cellStyle name="Erklärender Text 2 12" xfId="16632" hidden="1"/>
    <cellStyle name="Erklärender Text 2 12" xfId="16697" hidden="1"/>
    <cellStyle name="Erklärender Text 2 12" xfId="16663" hidden="1"/>
    <cellStyle name="Erklärender Text 2 12" xfId="16755" hidden="1"/>
    <cellStyle name="Erklärender Text 2 12" xfId="16790" hidden="1"/>
    <cellStyle name="Erklärender Text 2 12" xfId="16869" hidden="1"/>
    <cellStyle name="Erklärender Text 2 12" xfId="16989" hidden="1"/>
    <cellStyle name="Erklärender Text 2 12" xfId="16955" hidden="1"/>
    <cellStyle name="Erklärender Text 2 12" xfId="17047" hidden="1"/>
    <cellStyle name="Erklärender Text 2 12" xfId="17082" hidden="1"/>
    <cellStyle name="Erklärender Text 2 12" xfId="16898" hidden="1"/>
    <cellStyle name="Erklärender Text 2 12" xfId="17131" hidden="1"/>
    <cellStyle name="Erklärender Text 2 12" xfId="17097" hidden="1"/>
    <cellStyle name="Erklärender Text 2 12" xfId="17189" hidden="1"/>
    <cellStyle name="Erklärender Text 2 12" xfId="17224" hidden="1"/>
    <cellStyle name="Erklärender Text 2 12" xfId="14477" hidden="1"/>
    <cellStyle name="Erklärender Text 2 12" xfId="17271" hidden="1"/>
    <cellStyle name="Erklärender Text 2 12" xfId="17237" hidden="1"/>
    <cellStyle name="Erklärender Text 2 12" xfId="17329" hidden="1"/>
    <cellStyle name="Erklärender Text 2 12" xfId="17364" hidden="1"/>
    <cellStyle name="Erklärender Text 2 12" xfId="17480" hidden="1"/>
    <cellStyle name="Erklärender Text 2 12" xfId="17634" hidden="1"/>
    <cellStyle name="Erklärender Text 2 12" xfId="17600" hidden="1"/>
    <cellStyle name="Erklärender Text 2 12" xfId="17692" hidden="1"/>
    <cellStyle name="Erklärender Text 2 12" xfId="17727" hidden="1"/>
    <cellStyle name="Erklärender Text 2 12" xfId="17514" hidden="1"/>
    <cellStyle name="Erklärender Text 2 12" xfId="17781" hidden="1"/>
    <cellStyle name="Erklärender Text 2 12" xfId="17747" hidden="1"/>
    <cellStyle name="Erklärender Text 2 12" xfId="17839" hidden="1"/>
    <cellStyle name="Erklärender Text 2 12" xfId="17874" hidden="1"/>
    <cellStyle name="Erklärender Text 2 12" xfId="17598" hidden="1"/>
    <cellStyle name="Erklärender Text 2 12" xfId="17922" hidden="1"/>
    <cellStyle name="Erklärender Text 2 12" xfId="17888" hidden="1"/>
    <cellStyle name="Erklärender Text 2 12" xfId="17980" hidden="1"/>
    <cellStyle name="Erklärender Text 2 12" xfId="18015" hidden="1"/>
    <cellStyle name="Erklärender Text 2 12" xfId="18074" hidden="1"/>
    <cellStyle name="Erklärender Text 2 12" xfId="18139" hidden="1"/>
    <cellStyle name="Erklärender Text 2 12" xfId="18105" hidden="1"/>
    <cellStyle name="Erklärender Text 2 12" xfId="18197" hidden="1"/>
    <cellStyle name="Erklärender Text 2 12" xfId="18232" hidden="1"/>
    <cellStyle name="Erklärender Text 2 12" xfId="18311" hidden="1"/>
    <cellStyle name="Erklärender Text 2 12" xfId="18431" hidden="1"/>
    <cellStyle name="Erklärender Text 2 12" xfId="18397" hidden="1"/>
    <cellStyle name="Erklärender Text 2 12" xfId="18489" hidden="1"/>
    <cellStyle name="Erklärender Text 2 12" xfId="18524" hidden="1"/>
    <cellStyle name="Erklärender Text 2 12" xfId="18340" hidden="1"/>
    <cellStyle name="Erklärender Text 2 12" xfId="18573" hidden="1"/>
    <cellStyle name="Erklärender Text 2 12" xfId="18539" hidden="1"/>
    <cellStyle name="Erklärender Text 2 12" xfId="18631" hidden="1"/>
    <cellStyle name="Erklärender Text 2 12" xfId="18666" hidden="1"/>
    <cellStyle name="Erklärender Text 2 12" xfId="18955" hidden="1"/>
    <cellStyle name="Erklärender Text 2 12" xfId="19071" hidden="1"/>
    <cellStyle name="Erklärender Text 2 12" xfId="19037" hidden="1"/>
    <cellStyle name="Erklärender Text 2 12" xfId="19129" hidden="1"/>
    <cellStyle name="Erklärender Text 2 12" xfId="19164" hidden="1"/>
    <cellStyle name="Erklärender Text 2 12" xfId="19287" hidden="1"/>
    <cellStyle name="Erklärender Text 2 12" xfId="19441" hidden="1"/>
    <cellStyle name="Erklärender Text 2 12" xfId="19407" hidden="1"/>
    <cellStyle name="Erklärender Text 2 12" xfId="19499" hidden="1"/>
    <cellStyle name="Erklärender Text 2 12" xfId="19534" hidden="1"/>
    <cellStyle name="Erklärender Text 2 12" xfId="19321" hidden="1"/>
    <cellStyle name="Erklärender Text 2 12" xfId="19588" hidden="1"/>
    <cellStyle name="Erklärender Text 2 12" xfId="19554" hidden="1"/>
    <cellStyle name="Erklärender Text 2 12" xfId="19646" hidden="1"/>
    <cellStyle name="Erklärender Text 2 12" xfId="19681" hidden="1"/>
    <cellStyle name="Erklärender Text 2 12" xfId="19405" hidden="1"/>
    <cellStyle name="Erklärender Text 2 12" xfId="19729" hidden="1"/>
    <cellStyle name="Erklärender Text 2 12" xfId="19695" hidden="1"/>
    <cellStyle name="Erklärender Text 2 12" xfId="19787" hidden="1"/>
    <cellStyle name="Erklärender Text 2 12" xfId="19822" hidden="1"/>
    <cellStyle name="Erklärender Text 2 12" xfId="19881" hidden="1"/>
    <cellStyle name="Erklärender Text 2 12" xfId="19946" hidden="1"/>
    <cellStyle name="Erklärender Text 2 12" xfId="19912" hidden="1"/>
    <cellStyle name="Erklärender Text 2 12" xfId="20004" hidden="1"/>
    <cellStyle name="Erklärender Text 2 12" xfId="20039" hidden="1"/>
    <cellStyle name="Erklärender Text 2 12" xfId="20118" hidden="1"/>
    <cellStyle name="Erklärender Text 2 12" xfId="20238" hidden="1"/>
    <cellStyle name="Erklärender Text 2 12" xfId="20204" hidden="1"/>
    <cellStyle name="Erklärender Text 2 12" xfId="20296" hidden="1"/>
    <cellStyle name="Erklärender Text 2 12" xfId="20331" hidden="1"/>
    <cellStyle name="Erklärender Text 2 12" xfId="20147" hidden="1"/>
    <cellStyle name="Erklärender Text 2 12" xfId="20380" hidden="1"/>
    <cellStyle name="Erklärender Text 2 12" xfId="20346" hidden="1"/>
    <cellStyle name="Erklärender Text 2 12" xfId="20438" hidden="1"/>
    <cellStyle name="Erklärender Text 2 12" xfId="20473" hidden="1"/>
    <cellStyle name="Erklärender Text 2 12" xfId="20532" hidden="1"/>
    <cellStyle name="Erklärender Text 2 12" xfId="20597" hidden="1"/>
    <cellStyle name="Erklärender Text 2 12" xfId="20563" hidden="1"/>
    <cellStyle name="Erklärender Text 2 12" xfId="20655" hidden="1"/>
    <cellStyle name="Erklärender Text 2 12" xfId="20690" hidden="1"/>
    <cellStyle name="Erklärender Text 2 12" xfId="20787" hidden="1"/>
    <cellStyle name="Erklärender Text 2 12" xfId="20988" hidden="1"/>
    <cellStyle name="Erklärender Text 2 12" xfId="20954" hidden="1"/>
    <cellStyle name="Erklärender Text 2 12" xfId="21046" hidden="1"/>
    <cellStyle name="Erklärender Text 2 12" xfId="21081" hidden="1"/>
    <cellStyle name="Erklärender Text 2 12" xfId="21177" hidden="1"/>
    <cellStyle name="Erklärender Text 2 12" xfId="21297" hidden="1"/>
    <cellStyle name="Erklärender Text 2 12" xfId="21263" hidden="1"/>
    <cellStyle name="Erklärender Text 2 12" xfId="21355" hidden="1"/>
    <cellStyle name="Erklärender Text 2 12" xfId="21390" hidden="1"/>
    <cellStyle name="Erklärender Text 2 12" xfId="21206" hidden="1"/>
    <cellStyle name="Erklärender Text 2 12" xfId="21441" hidden="1"/>
    <cellStyle name="Erklärender Text 2 12" xfId="21407" hidden="1"/>
    <cellStyle name="Erklärender Text 2 12" xfId="21499" hidden="1"/>
    <cellStyle name="Erklärender Text 2 12" xfId="21534" hidden="1"/>
    <cellStyle name="Erklärender Text 2 12" xfId="20842" hidden="1"/>
    <cellStyle name="Erklärender Text 2 12" xfId="21598" hidden="1"/>
    <cellStyle name="Erklärender Text 2 12" xfId="21564" hidden="1"/>
    <cellStyle name="Erklärender Text 2 12" xfId="21656" hidden="1"/>
    <cellStyle name="Erklärender Text 2 12" xfId="21691" hidden="1"/>
    <cellStyle name="Erklärender Text 2 12" xfId="21813" hidden="1"/>
    <cellStyle name="Erklärender Text 2 12" xfId="21968" hidden="1"/>
    <cellStyle name="Erklärender Text 2 12" xfId="21934" hidden="1"/>
    <cellStyle name="Erklärender Text 2 12" xfId="22026" hidden="1"/>
    <cellStyle name="Erklärender Text 2 12" xfId="22061" hidden="1"/>
    <cellStyle name="Erklärender Text 2 12" xfId="21847" hidden="1"/>
    <cellStyle name="Erklärender Text 2 12" xfId="22117" hidden="1"/>
    <cellStyle name="Erklärender Text 2 12" xfId="22083" hidden="1"/>
    <cellStyle name="Erklärender Text 2 12" xfId="22175" hidden="1"/>
    <cellStyle name="Erklärender Text 2 12" xfId="22210" hidden="1"/>
    <cellStyle name="Erklärender Text 2 12" xfId="21932" hidden="1"/>
    <cellStyle name="Erklärender Text 2 12" xfId="22260" hidden="1"/>
    <cellStyle name="Erklärender Text 2 12" xfId="22226" hidden="1"/>
    <cellStyle name="Erklärender Text 2 12" xfId="22318" hidden="1"/>
    <cellStyle name="Erklärender Text 2 12" xfId="22353" hidden="1"/>
    <cellStyle name="Erklärender Text 2 12" xfId="22414" hidden="1"/>
    <cellStyle name="Erklärender Text 2 12" xfId="22479" hidden="1"/>
    <cellStyle name="Erklärender Text 2 12" xfId="22445" hidden="1"/>
    <cellStyle name="Erklärender Text 2 12" xfId="22537" hidden="1"/>
    <cellStyle name="Erklärender Text 2 12" xfId="22572" hidden="1"/>
    <cellStyle name="Erklärender Text 2 12" xfId="22651" hidden="1"/>
    <cellStyle name="Erklärender Text 2 12" xfId="22771" hidden="1"/>
    <cellStyle name="Erklärender Text 2 12" xfId="22737" hidden="1"/>
    <cellStyle name="Erklärender Text 2 12" xfId="22829" hidden="1"/>
    <cellStyle name="Erklärender Text 2 12" xfId="22864" hidden="1"/>
    <cellStyle name="Erklärender Text 2 12" xfId="22680" hidden="1"/>
    <cellStyle name="Erklärender Text 2 12" xfId="22913" hidden="1"/>
    <cellStyle name="Erklärender Text 2 12" xfId="22879" hidden="1"/>
    <cellStyle name="Erklärender Text 2 12" xfId="22971" hidden="1"/>
    <cellStyle name="Erklärender Text 2 12" xfId="23006" hidden="1"/>
    <cellStyle name="Erklärender Text 2 12" xfId="20798" hidden="1"/>
    <cellStyle name="Erklärender Text 2 12" xfId="23053" hidden="1"/>
    <cellStyle name="Erklärender Text 2 12" xfId="23019" hidden="1"/>
    <cellStyle name="Erklärender Text 2 12" xfId="23111" hidden="1"/>
    <cellStyle name="Erklärender Text 2 12" xfId="23146" hidden="1"/>
    <cellStyle name="Erklärender Text 2 12" xfId="23266" hidden="1"/>
    <cellStyle name="Erklärender Text 2 12" xfId="23420" hidden="1"/>
    <cellStyle name="Erklärender Text 2 12" xfId="23386" hidden="1"/>
    <cellStyle name="Erklärender Text 2 12" xfId="23478" hidden="1"/>
    <cellStyle name="Erklärender Text 2 12" xfId="23513" hidden="1"/>
    <cellStyle name="Erklärender Text 2 12" xfId="23300" hidden="1"/>
    <cellStyle name="Erklärender Text 2 12" xfId="23569" hidden="1"/>
    <cellStyle name="Erklärender Text 2 12" xfId="23535" hidden="1"/>
    <cellStyle name="Erklärender Text 2 12" xfId="23627" hidden="1"/>
    <cellStyle name="Erklärender Text 2 12" xfId="23662" hidden="1"/>
    <cellStyle name="Erklärender Text 2 12" xfId="23384" hidden="1"/>
    <cellStyle name="Erklärender Text 2 12" xfId="23712" hidden="1"/>
    <cellStyle name="Erklärender Text 2 12" xfId="23678" hidden="1"/>
    <cellStyle name="Erklärender Text 2 12" xfId="23770" hidden="1"/>
    <cellStyle name="Erklärender Text 2 12" xfId="23805" hidden="1"/>
    <cellStyle name="Erklärender Text 2 12" xfId="23865" hidden="1"/>
    <cellStyle name="Erklärender Text 2 12" xfId="23930" hidden="1"/>
    <cellStyle name="Erklärender Text 2 12" xfId="23896" hidden="1"/>
    <cellStyle name="Erklärender Text 2 12" xfId="23988" hidden="1"/>
    <cellStyle name="Erklärender Text 2 12" xfId="24023" hidden="1"/>
    <cellStyle name="Erklärender Text 2 12" xfId="24102" hidden="1"/>
    <cellStyle name="Erklärender Text 2 12" xfId="24222" hidden="1"/>
    <cellStyle name="Erklärender Text 2 12" xfId="24188" hidden="1"/>
    <cellStyle name="Erklärender Text 2 12" xfId="24280" hidden="1"/>
    <cellStyle name="Erklärender Text 2 12" xfId="24315" hidden="1"/>
    <cellStyle name="Erklärender Text 2 12" xfId="24131" hidden="1"/>
    <cellStyle name="Erklärender Text 2 12" xfId="24364" hidden="1"/>
    <cellStyle name="Erklärender Text 2 12" xfId="24330" hidden="1"/>
    <cellStyle name="Erklärender Text 2 12" xfId="24422" hidden="1"/>
    <cellStyle name="Erklärender Text 2 12" xfId="24457" hidden="1"/>
    <cellStyle name="Erklärender Text 2 12" xfId="20823" hidden="1"/>
    <cellStyle name="Erklärender Text 2 12" xfId="24504" hidden="1"/>
    <cellStyle name="Erklärender Text 2 12" xfId="24470" hidden="1"/>
    <cellStyle name="Erklärender Text 2 12" xfId="24562" hidden="1"/>
    <cellStyle name="Erklärender Text 2 12" xfId="24597" hidden="1"/>
    <cellStyle name="Erklärender Text 2 12" xfId="24713" hidden="1"/>
    <cellStyle name="Erklärender Text 2 12" xfId="24867" hidden="1"/>
    <cellStyle name="Erklärender Text 2 12" xfId="24833" hidden="1"/>
    <cellStyle name="Erklärender Text 2 12" xfId="24925" hidden="1"/>
    <cellStyle name="Erklärender Text 2 12" xfId="24960" hidden="1"/>
    <cellStyle name="Erklärender Text 2 12" xfId="24747" hidden="1"/>
    <cellStyle name="Erklärender Text 2 12" xfId="25014" hidden="1"/>
    <cellStyle name="Erklärender Text 2 12" xfId="24980" hidden="1"/>
    <cellStyle name="Erklärender Text 2 12" xfId="25072" hidden="1"/>
    <cellStyle name="Erklärender Text 2 12" xfId="25107" hidden="1"/>
    <cellStyle name="Erklärender Text 2 12" xfId="24831" hidden="1"/>
    <cellStyle name="Erklärender Text 2 12" xfId="25155" hidden="1"/>
    <cellStyle name="Erklärender Text 2 12" xfId="25121" hidden="1"/>
    <cellStyle name="Erklärender Text 2 12" xfId="25213" hidden="1"/>
    <cellStyle name="Erklärender Text 2 12" xfId="25248" hidden="1"/>
    <cellStyle name="Erklärender Text 2 12" xfId="25307" hidden="1"/>
    <cellStyle name="Erklärender Text 2 12" xfId="25372" hidden="1"/>
    <cellStyle name="Erklärender Text 2 12" xfId="25338" hidden="1"/>
    <cellStyle name="Erklärender Text 2 12" xfId="25430" hidden="1"/>
    <cellStyle name="Erklärender Text 2 12" xfId="25465" hidden="1"/>
    <cellStyle name="Erklärender Text 2 12" xfId="25544" hidden="1"/>
    <cellStyle name="Erklärender Text 2 12" xfId="25664" hidden="1"/>
    <cellStyle name="Erklärender Text 2 12" xfId="25630" hidden="1"/>
    <cellStyle name="Erklärender Text 2 12" xfId="25722" hidden="1"/>
    <cellStyle name="Erklärender Text 2 12" xfId="25757" hidden="1"/>
    <cellStyle name="Erklärender Text 2 12" xfId="25573" hidden="1"/>
    <cellStyle name="Erklärender Text 2 12" xfId="25806" hidden="1"/>
    <cellStyle name="Erklärender Text 2 12" xfId="25772" hidden="1"/>
    <cellStyle name="Erklärender Text 2 12" xfId="25864" hidden="1"/>
    <cellStyle name="Erklärender Text 2 12" xfId="25899" hidden="1"/>
    <cellStyle name="Erklärender Text 2 12" xfId="25960" hidden="1"/>
    <cellStyle name="Erklärender Text 2 12" xfId="26099" hidden="1"/>
    <cellStyle name="Erklärender Text 2 12" xfId="26065" hidden="1"/>
    <cellStyle name="Erklärender Text 2 12" xfId="26157" hidden="1"/>
    <cellStyle name="Erklärender Text 2 12" xfId="26192" hidden="1"/>
    <cellStyle name="Erklärender Text 2 12" xfId="26309" hidden="1"/>
    <cellStyle name="Erklärender Text 2 12" xfId="26463" hidden="1"/>
    <cellStyle name="Erklärender Text 2 12" xfId="26429" hidden="1"/>
    <cellStyle name="Erklärender Text 2 12" xfId="26521" hidden="1"/>
    <cellStyle name="Erklärender Text 2 12" xfId="26556" hidden="1"/>
    <cellStyle name="Erklärender Text 2 12" xfId="26343" hidden="1"/>
    <cellStyle name="Erklärender Text 2 12" xfId="26610" hidden="1"/>
    <cellStyle name="Erklärender Text 2 12" xfId="26576" hidden="1"/>
    <cellStyle name="Erklärender Text 2 12" xfId="26668" hidden="1"/>
    <cellStyle name="Erklärender Text 2 12" xfId="26703" hidden="1"/>
    <cellStyle name="Erklärender Text 2 12" xfId="26427" hidden="1"/>
    <cellStyle name="Erklärender Text 2 12" xfId="26751" hidden="1"/>
    <cellStyle name="Erklärender Text 2 12" xfId="26717" hidden="1"/>
    <cellStyle name="Erklärender Text 2 12" xfId="26809" hidden="1"/>
    <cellStyle name="Erklärender Text 2 12" xfId="26844" hidden="1"/>
    <cellStyle name="Erklärender Text 2 12" xfId="26903" hidden="1"/>
    <cellStyle name="Erklärender Text 2 12" xfId="26968" hidden="1"/>
    <cellStyle name="Erklärender Text 2 12" xfId="26934" hidden="1"/>
    <cellStyle name="Erklärender Text 2 12" xfId="27026" hidden="1"/>
    <cellStyle name="Erklärender Text 2 12" xfId="27061" hidden="1"/>
    <cellStyle name="Erklärender Text 2 12" xfId="27140" hidden="1"/>
    <cellStyle name="Erklärender Text 2 12" xfId="27260" hidden="1"/>
    <cellStyle name="Erklärender Text 2 12" xfId="27226" hidden="1"/>
    <cellStyle name="Erklärender Text 2 12" xfId="27318" hidden="1"/>
    <cellStyle name="Erklärender Text 2 12" xfId="27353" hidden="1"/>
    <cellStyle name="Erklärender Text 2 12" xfId="27169" hidden="1"/>
    <cellStyle name="Erklärender Text 2 12" xfId="27402" hidden="1"/>
    <cellStyle name="Erklärender Text 2 12" xfId="27368" hidden="1"/>
    <cellStyle name="Erklärender Text 2 12" xfId="27460" hidden="1"/>
    <cellStyle name="Erklärender Text 2 12" xfId="27495" hidden="1"/>
    <cellStyle name="Erklärender Text 2 12" xfId="25994" hidden="1"/>
    <cellStyle name="Erklärender Text 2 12" xfId="27542" hidden="1"/>
    <cellStyle name="Erklärender Text 2 12" xfId="27508" hidden="1"/>
    <cellStyle name="Erklärender Text 2 12" xfId="27600" hidden="1"/>
    <cellStyle name="Erklärender Text 2 12" xfId="27635" hidden="1"/>
    <cellStyle name="Erklärender Text 2 12" xfId="27751" hidden="1"/>
    <cellStyle name="Erklärender Text 2 12" xfId="27905" hidden="1"/>
    <cellStyle name="Erklärender Text 2 12" xfId="27871" hidden="1"/>
    <cellStyle name="Erklärender Text 2 12" xfId="27963" hidden="1"/>
    <cellStyle name="Erklärender Text 2 12" xfId="27998" hidden="1"/>
    <cellStyle name="Erklärender Text 2 12" xfId="27785" hidden="1"/>
    <cellStyle name="Erklärender Text 2 12" xfId="28052" hidden="1"/>
    <cellStyle name="Erklärender Text 2 12" xfId="28018" hidden="1"/>
    <cellStyle name="Erklärender Text 2 12" xfId="28110" hidden="1"/>
    <cellStyle name="Erklärender Text 2 12" xfId="28145" hidden="1"/>
    <cellStyle name="Erklärender Text 2 12" xfId="27869" hidden="1"/>
    <cellStyle name="Erklärender Text 2 12" xfId="28193" hidden="1"/>
    <cellStyle name="Erklärender Text 2 12" xfId="28159" hidden="1"/>
    <cellStyle name="Erklärender Text 2 12" xfId="28251" hidden="1"/>
    <cellStyle name="Erklärender Text 2 12" xfId="28286" hidden="1"/>
    <cellStyle name="Erklärender Text 2 12" xfId="28345" hidden="1"/>
    <cellStyle name="Erklärender Text 2 12" xfId="28410" hidden="1"/>
    <cellStyle name="Erklärender Text 2 12" xfId="28376" hidden="1"/>
    <cellStyle name="Erklärender Text 2 12" xfId="28468" hidden="1"/>
    <cellStyle name="Erklärender Text 2 12" xfId="28503" hidden="1"/>
    <cellStyle name="Erklärender Text 2 12" xfId="28582" hidden="1"/>
    <cellStyle name="Erklärender Text 2 12" xfId="28702" hidden="1"/>
    <cellStyle name="Erklärender Text 2 12" xfId="28668" hidden="1"/>
    <cellStyle name="Erklärender Text 2 12" xfId="28760" hidden="1"/>
    <cellStyle name="Erklärender Text 2 12" xfId="28795" hidden="1"/>
    <cellStyle name="Erklärender Text 2 12" xfId="28611" hidden="1"/>
    <cellStyle name="Erklärender Text 2 12" xfId="28844" hidden="1"/>
    <cellStyle name="Erklärender Text 2 12" xfId="28810" hidden="1"/>
    <cellStyle name="Erklärender Text 2 12" xfId="28902" hidden="1"/>
    <cellStyle name="Erklärender Text 2 12" xfId="28937" hidden="1"/>
    <cellStyle name="Erklärender Text 2 12" xfId="28997" hidden="1"/>
    <cellStyle name="Erklärender Text 2 12" xfId="29062" hidden="1"/>
    <cellStyle name="Erklärender Text 2 12" xfId="29028" hidden="1"/>
    <cellStyle name="Erklärender Text 2 12" xfId="29120" hidden="1"/>
    <cellStyle name="Erklärender Text 2 12" xfId="29155" hidden="1"/>
    <cellStyle name="Erklärender Text 2 12" xfId="29271" hidden="1"/>
    <cellStyle name="Erklärender Text 2 12" xfId="29425" hidden="1"/>
    <cellStyle name="Erklärender Text 2 12" xfId="29391" hidden="1"/>
    <cellStyle name="Erklärender Text 2 12" xfId="29483" hidden="1"/>
    <cellStyle name="Erklärender Text 2 12" xfId="29518" hidden="1"/>
    <cellStyle name="Erklärender Text 2 12" xfId="29305" hidden="1"/>
    <cellStyle name="Erklärender Text 2 12" xfId="29572" hidden="1"/>
    <cellStyle name="Erklärender Text 2 12" xfId="29538" hidden="1"/>
    <cellStyle name="Erklärender Text 2 12" xfId="29630" hidden="1"/>
    <cellStyle name="Erklärender Text 2 12" xfId="29665" hidden="1"/>
    <cellStyle name="Erklärender Text 2 12" xfId="29389" hidden="1"/>
    <cellStyle name="Erklärender Text 2 12" xfId="29713" hidden="1"/>
    <cellStyle name="Erklärender Text 2 12" xfId="29679" hidden="1"/>
    <cellStyle name="Erklärender Text 2 12" xfId="29771" hidden="1"/>
    <cellStyle name="Erklärender Text 2 12" xfId="29806" hidden="1"/>
    <cellStyle name="Erklärender Text 2 12" xfId="29865" hidden="1"/>
    <cellStyle name="Erklärender Text 2 12" xfId="29930" hidden="1"/>
    <cellStyle name="Erklärender Text 2 12" xfId="29896" hidden="1"/>
    <cellStyle name="Erklärender Text 2 12" xfId="29988" hidden="1"/>
    <cellStyle name="Erklärender Text 2 12" xfId="30023" hidden="1"/>
    <cellStyle name="Erklärender Text 2 12" xfId="30102" hidden="1"/>
    <cellStyle name="Erklärender Text 2 12" xfId="30222" hidden="1"/>
    <cellStyle name="Erklärender Text 2 12" xfId="30188" hidden="1"/>
    <cellStyle name="Erklärender Text 2 12" xfId="30280" hidden="1"/>
    <cellStyle name="Erklärender Text 2 12" xfId="30315" hidden="1"/>
    <cellStyle name="Erklärender Text 2 12" xfId="30131" hidden="1"/>
    <cellStyle name="Erklärender Text 2 12" xfId="30364" hidden="1"/>
    <cellStyle name="Erklärender Text 2 12" xfId="30330" hidden="1"/>
    <cellStyle name="Erklärender Text 2 12" xfId="30422" hidden="1"/>
    <cellStyle name="Erklärender Text 2 12" xfId="30457" hidden="1"/>
    <cellStyle name="Erklärender Text 2 12" xfId="30516" hidden="1"/>
    <cellStyle name="Erklärender Text 2 12" xfId="30581" hidden="1"/>
    <cellStyle name="Erklärender Text 2 12" xfId="30547" hidden="1"/>
    <cellStyle name="Erklärender Text 2 12" xfId="30639" hidden="1"/>
    <cellStyle name="Erklärender Text 2 12" xfId="30674" hidden="1"/>
    <cellStyle name="Erklärender Text 2 12" xfId="30771" hidden="1"/>
    <cellStyle name="Erklärender Text 2 12" xfId="30972" hidden="1"/>
    <cellStyle name="Erklärender Text 2 12" xfId="30938" hidden="1"/>
    <cellStyle name="Erklärender Text 2 12" xfId="31030" hidden="1"/>
    <cellStyle name="Erklärender Text 2 12" xfId="31065" hidden="1"/>
    <cellStyle name="Erklärender Text 2 12" xfId="31161" hidden="1"/>
    <cellStyle name="Erklärender Text 2 12" xfId="31281" hidden="1"/>
    <cellStyle name="Erklärender Text 2 12" xfId="31247" hidden="1"/>
    <cellStyle name="Erklärender Text 2 12" xfId="31339" hidden="1"/>
    <cellStyle name="Erklärender Text 2 12" xfId="31374" hidden="1"/>
    <cellStyle name="Erklärender Text 2 12" xfId="31190" hidden="1"/>
    <cellStyle name="Erklärender Text 2 12" xfId="31425" hidden="1"/>
    <cellStyle name="Erklärender Text 2 12" xfId="31391" hidden="1"/>
    <cellStyle name="Erklärender Text 2 12" xfId="31483" hidden="1"/>
    <cellStyle name="Erklärender Text 2 12" xfId="31518" hidden="1"/>
    <cellStyle name="Erklärender Text 2 12" xfId="30826" hidden="1"/>
    <cellStyle name="Erklärender Text 2 12" xfId="31582" hidden="1"/>
    <cellStyle name="Erklärender Text 2 12" xfId="31548" hidden="1"/>
    <cellStyle name="Erklärender Text 2 12" xfId="31640" hidden="1"/>
    <cellStyle name="Erklärender Text 2 12" xfId="31675" hidden="1"/>
    <cellStyle name="Erklärender Text 2 12" xfId="31797" hidden="1"/>
    <cellStyle name="Erklärender Text 2 12" xfId="31952" hidden="1"/>
    <cellStyle name="Erklärender Text 2 12" xfId="31918" hidden="1"/>
    <cellStyle name="Erklärender Text 2 12" xfId="32010" hidden="1"/>
    <cellStyle name="Erklärender Text 2 12" xfId="32045" hidden="1"/>
    <cellStyle name="Erklärender Text 2 12" xfId="31831" hidden="1"/>
    <cellStyle name="Erklärender Text 2 12" xfId="32101" hidden="1"/>
    <cellStyle name="Erklärender Text 2 12" xfId="32067" hidden="1"/>
    <cellStyle name="Erklärender Text 2 12" xfId="32159" hidden="1"/>
    <cellStyle name="Erklärender Text 2 12" xfId="32194" hidden="1"/>
    <cellStyle name="Erklärender Text 2 12" xfId="31916" hidden="1"/>
    <cellStyle name="Erklärender Text 2 12" xfId="32244" hidden="1"/>
    <cellStyle name="Erklärender Text 2 12" xfId="32210" hidden="1"/>
    <cellStyle name="Erklärender Text 2 12" xfId="32302" hidden="1"/>
    <cellStyle name="Erklärender Text 2 12" xfId="32337" hidden="1"/>
    <cellStyle name="Erklärender Text 2 12" xfId="32398" hidden="1"/>
    <cellStyle name="Erklärender Text 2 12" xfId="32463" hidden="1"/>
    <cellStyle name="Erklärender Text 2 12" xfId="32429" hidden="1"/>
    <cellStyle name="Erklärender Text 2 12" xfId="32521" hidden="1"/>
    <cellStyle name="Erklärender Text 2 12" xfId="32556" hidden="1"/>
    <cellStyle name="Erklärender Text 2 12" xfId="32635" hidden="1"/>
    <cellStyle name="Erklärender Text 2 12" xfId="32755" hidden="1"/>
    <cellStyle name="Erklärender Text 2 12" xfId="32721" hidden="1"/>
    <cellStyle name="Erklärender Text 2 12" xfId="32813" hidden="1"/>
    <cellStyle name="Erklärender Text 2 12" xfId="32848" hidden="1"/>
    <cellStyle name="Erklärender Text 2 12" xfId="32664" hidden="1"/>
    <cellStyle name="Erklärender Text 2 12" xfId="32897" hidden="1"/>
    <cellStyle name="Erklärender Text 2 12" xfId="32863" hidden="1"/>
    <cellStyle name="Erklärender Text 2 12" xfId="32955" hidden="1"/>
    <cellStyle name="Erklärender Text 2 12" xfId="32990" hidden="1"/>
    <cellStyle name="Erklärender Text 2 12" xfId="30782" hidden="1"/>
    <cellStyle name="Erklärender Text 2 12" xfId="33037" hidden="1"/>
    <cellStyle name="Erklärender Text 2 12" xfId="33003" hidden="1"/>
    <cellStyle name="Erklärender Text 2 12" xfId="33095" hidden="1"/>
    <cellStyle name="Erklärender Text 2 12" xfId="33130" hidden="1"/>
    <cellStyle name="Erklärender Text 2 12" xfId="33249" hidden="1"/>
    <cellStyle name="Erklärender Text 2 12" xfId="33403" hidden="1"/>
    <cellStyle name="Erklärender Text 2 12" xfId="33369" hidden="1"/>
    <cellStyle name="Erklärender Text 2 12" xfId="33461" hidden="1"/>
    <cellStyle name="Erklärender Text 2 12" xfId="33496" hidden="1"/>
    <cellStyle name="Erklärender Text 2 12" xfId="33283" hidden="1"/>
    <cellStyle name="Erklärender Text 2 12" xfId="33552" hidden="1"/>
    <cellStyle name="Erklärender Text 2 12" xfId="33518" hidden="1"/>
    <cellStyle name="Erklärender Text 2 12" xfId="33610" hidden="1"/>
    <cellStyle name="Erklärender Text 2 12" xfId="33645" hidden="1"/>
    <cellStyle name="Erklärender Text 2 12" xfId="33367" hidden="1"/>
    <cellStyle name="Erklärender Text 2 12" xfId="33695" hidden="1"/>
    <cellStyle name="Erklärender Text 2 12" xfId="33661" hidden="1"/>
    <cellStyle name="Erklärender Text 2 12" xfId="33753" hidden="1"/>
    <cellStyle name="Erklärender Text 2 12" xfId="33788" hidden="1"/>
    <cellStyle name="Erklärender Text 2 12" xfId="33848" hidden="1"/>
    <cellStyle name="Erklärender Text 2 12" xfId="33913" hidden="1"/>
    <cellStyle name="Erklärender Text 2 12" xfId="33879" hidden="1"/>
    <cellStyle name="Erklärender Text 2 12" xfId="33971" hidden="1"/>
    <cellStyle name="Erklärender Text 2 12" xfId="34006" hidden="1"/>
    <cellStyle name="Erklärender Text 2 12" xfId="34085" hidden="1"/>
    <cellStyle name="Erklärender Text 2 12" xfId="34205" hidden="1"/>
    <cellStyle name="Erklärender Text 2 12" xfId="34171" hidden="1"/>
    <cellStyle name="Erklärender Text 2 12" xfId="34263" hidden="1"/>
    <cellStyle name="Erklärender Text 2 12" xfId="34298" hidden="1"/>
    <cellStyle name="Erklärender Text 2 12" xfId="34114" hidden="1"/>
    <cellStyle name="Erklärender Text 2 12" xfId="34347" hidden="1"/>
    <cellStyle name="Erklärender Text 2 12" xfId="34313" hidden="1"/>
    <cellStyle name="Erklärender Text 2 12" xfId="34405" hidden="1"/>
    <cellStyle name="Erklärender Text 2 12" xfId="34440" hidden="1"/>
    <cellStyle name="Erklärender Text 2 12" xfId="30807" hidden="1"/>
    <cellStyle name="Erklärender Text 2 12" xfId="34487" hidden="1"/>
    <cellStyle name="Erklärender Text 2 12" xfId="34453" hidden="1"/>
    <cellStyle name="Erklärender Text 2 12" xfId="34545" hidden="1"/>
    <cellStyle name="Erklärender Text 2 12" xfId="34580" hidden="1"/>
    <cellStyle name="Erklärender Text 2 12" xfId="34696" hidden="1"/>
    <cellStyle name="Erklärender Text 2 12" xfId="34850" hidden="1"/>
    <cellStyle name="Erklärender Text 2 12" xfId="34816" hidden="1"/>
    <cellStyle name="Erklärender Text 2 12" xfId="34908" hidden="1"/>
    <cellStyle name="Erklärender Text 2 12" xfId="34943" hidden="1"/>
    <cellStyle name="Erklärender Text 2 12" xfId="34730" hidden="1"/>
    <cellStyle name="Erklärender Text 2 12" xfId="34997" hidden="1"/>
    <cellStyle name="Erklärender Text 2 12" xfId="34963" hidden="1"/>
    <cellStyle name="Erklärender Text 2 12" xfId="35055" hidden="1"/>
    <cellStyle name="Erklärender Text 2 12" xfId="35090" hidden="1"/>
    <cellStyle name="Erklärender Text 2 12" xfId="34814" hidden="1"/>
    <cellStyle name="Erklärender Text 2 12" xfId="35138" hidden="1"/>
    <cellStyle name="Erklärender Text 2 12" xfId="35104" hidden="1"/>
    <cellStyle name="Erklärender Text 2 12" xfId="35196" hidden="1"/>
    <cellStyle name="Erklärender Text 2 12" xfId="35231" hidden="1"/>
    <cellStyle name="Erklärender Text 2 12" xfId="35290" hidden="1"/>
    <cellStyle name="Erklärender Text 2 12" xfId="35355" hidden="1"/>
    <cellStyle name="Erklärender Text 2 12" xfId="35321" hidden="1"/>
    <cellStyle name="Erklärender Text 2 12" xfId="35413" hidden="1"/>
    <cellStyle name="Erklärender Text 2 12" xfId="35448" hidden="1"/>
    <cellStyle name="Erklärender Text 2 12" xfId="35527" hidden="1"/>
    <cellStyle name="Erklärender Text 2 12" xfId="35647" hidden="1"/>
    <cellStyle name="Erklärender Text 2 12" xfId="35613" hidden="1"/>
    <cellStyle name="Erklärender Text 2 12" xfId="35705" hidden="1"/>
    <cellStyle name="Erklärender Text 2 12" xfId="35740" hidden="1"/>
    <cellStyle name="Erklärender Text 2 12" xfId="35556" hidden="1"/>
    <cellStyle name="Erklärender Text 2 12" xfId="35789" hidden="1"/>
    <cellStyle name="Erklärender Text 2 12" xfId="35755" hidden="1"/>
    <cellStyle name="Erklärender Text 2 12" xfId="35847" hidden="1"/>
    <cellStyle name="Erklärender Text 2 12" xfId="35882" hidden="1"/>
    <cellStyle name="Erklärender Text 2 12" xfId="35943" hidden="1"/>
    <cellStyle name="Erklärender Text 2 12" xfId="36082" hidden="1"/>
    <cellStyle name="Erklärender Text 2 12" xfId="36048" hidden="1"/>
    <cellStyle name="Erklärender Text 2 12" xfId="36140" hidden="1"/>
    <cellStyle name="Erklärender Text 2 12" xfId="36175" hidden="1"/>
    <cellStyle name="Erklärender Text 2 12" xfId="36292" hidden="1"/>
    <cellStyle name="Erklärender Text 2 12" xfId="36446" hidden="1"/>
    <cellStyle name="Erklärender Text 2 12" xfId="36412" hidden="1"/>
    <cellStyle name="Erklärender Text 2 12" xfId="36504" hidden="1"/>
    <cellStyle name="Erklärender Text 2 12" xfId="36539" hidden="1"/>
    <cellStyle name="Erklärender Text 2 12" xfId="36326" hidden="1"/>
    <cellStyle name="Erklärender Text 2 12" xfId="36593" hidden="1"/>
    <cellStyle name="Erklärender Text 2 12" xfId="36559" hidden="1"/>
    <cellStyle name="Erklärender Text 2 12" xfId="36651" hidden="1"/>
    <cellStyle name="Erklärender Text 2 12" xfId="36686" hidden="1"/>
    <cellStyle name="Erklärender Text 2 12" xfId="36410" hidden="1"/>
    <cellStyle name="Erklärender Text 2 12" xfId="36734" hidden="1"/>
    <cellStyle name="Erklärender Text 2 12" xfId="36700" hidden="1"/>
    <cellStyle name="Erklärender Text 2 12" xfId="36792" hidden="1"/>
    <cellStyle name="Erklärender Text 2 12" xfId="36827" hidden="1"/>
    <cellStyle name="Erklärender Text 2 12" xfId="36886" hidden="1"/>
    <cellStyle name="Erklärender Text 2 12" xfId="36951" hidden="1"/>
    <cellStyle name="Erklärender Text 2 12" xfId="36917" hidden="1"/>
    <cellStyle name="Erklärender Text 2 12" xfId="37009" hidden="1"/>
    <cellStyle name="Erklärender Text 2 12" xfId="37044" hidden="1"/>
    <cellStyle name="Erklärender Text 2 12" xfId="37123" hidden="1"/>
    <cellStyle name="Erklärender Text 2 12" xfId="37243" hidden="1"/>
    <cellStyle name="Erklärender Text 2 12" xfId="37209" hidden="1"/>
    <cellStyle name="Erklärender Text 2 12" xfId="37301" hidden="1"/>
    <cellStyle name="Erklärender Text 2 12" xfId="37336" hidden="1"/>
    <cellStyle name="Erklärender Text 2 12" xfId="37152" hidden="1"/>
    <cellStyle name="Erklärender Text 2 12" xfId="37385" hidden="1"/>
    <cellStyle name="Erklärender Text 2 12" xfId="37351" hidden="1"/>
    <cellStyle name="Erklärender Text 2 12" xfId="37443" hidden="1"/>
    <cellStyle name="Erklärender Text 2 12" xfId="37478" hidden="1"/>
    <cellStyle name="Erklärender Text 2 12" xfId="35977" hidden="1"/>
    <cellStyle name="Erklärender Text 2 12" xfId="37525" hidden="1"/>
    <cellStyle name="Erklärender Text 2 12" xfId="37491" hidden="1"/>
    <cellStyle name="Erklärender Text 2 12" xfId="37583" hidden="1"/>
    <cellStyle name="Erklärender Text 2 12" xfId="37618" hidden="1"/>
    <cellStyle name="Erklärender Text 2 12" xfId="37734" hidden="1"/>
    <cellStyle name="Erklärender Text 2 12" xfId="37888" hidden="1"/>
    <cellStyle name="Erklärender Text 2 12" xfId="37854" hidden="1"/>
    <cellStyle name="Erklärender Text 2 12" xfId="37946" hidden="1"/>
    <cellStyle name="Erklärender Text 2 12" xfId="37981" hidden="1"/>
    <cellStyle name="Erklärender Text 2 12" xfId="37768" hidden="1"/>
    <cellStyle name="Erklärender Text 2 12" xfId="38035" hidden="1"/>
    <cellStyle name="Erklärender Text 2 12" xfId="38001" hidden="1"/>
    <cellStyle name="Erklärender Text 2 12" xfId="38093" hidden="1"/>
    <cellStyle name="Erklärender Text 2 12" xfId="38128" hidden="1"/>
    <cellStyle name="Erklärender Text 2 12" xfId="37852" hidden="1"/>
    <cellStyle name="Erklärender Text 2 12" xfId="38176" hidden="1"/>
    <cellStyle name="Erklärender Text 2 12" xfId="38142" hidden="1"/>
    <cellStyle name="Erklärender Text 2 12" xfId="38234" hidden="1"/>
    <cellStyle name="Erklärender Text 2 12" xfId="38269" hidden="1"/>
    <cellStyle name="Erklärender Text 2 12" xfId="38328" hidden="1"/>
    <cellStyle name="Erklärender Text 2 12" xfId="38393" hidden="1"/>
    <cellStyle name="Erklärender Text 2 12" xfId="38359" hidden="1"/>
    <cellStyle name="Erklärender Text 2 12" xfId="38451" hidden="1"/>
    <cellStyle name="Erklärender Text 2 12" xfId="38486" hidden="1"/>
    <cellStyle name="Erklärender Text 2 12" xfId="38565" hidden="1"/>
    <cellStyle name="Erklärender Text 2 12" xfId="38685" hidden="1"/>
    <cellStyle name="Erklärender Text 2 12" xfId="38651" hidden="1"/>
    <cellStyle name="Erklärender Text 2 12" xfId="38743" hidden="1"/>
    <cellStyle name="Erklärender Text 2 12" xfId="38778" hidden="1"/>
    <cellStyle name="Erklärender Text 2 12" xfId="38594" hidden="1"/>
    <cellStyle name="Erklärender Text 2 12" xfId="38827" hidden="1"/>
    <cellStyle name="Erklärender Text 2 12" xfId="38793" hidden="1"/>
    <cellStyle name="Erklärender Text 2 12" xfId="38885" hidden="1"/>
    <cellStyle name="Erklärender Text 2 12" xfId="38920" hidden="1"/>
    <cellStyle name="Erklärender Text 2 12" xfId="38992" hidden="1"/>
    <cellStyle name="Erklärender Text 2 12" xfId="39065" hidden="1"/>
    <cellStyle name="Erklärender Text 2 12" xfId="39031" hidden="1"/>
    <cellStyle name="Erklärender Text 2 12" xfId="39123" hidden="1"/>
    <cellStyle name="Erklärender Text 2 12" xfId="39158" hidden="1"/>
    <cellStyle name="Erklärender Text 2 12" xfId="39274" hidden="1"/>
    <cellStyle name="Erklärender Text 2 12" xfId="39428" hidden="1"/>
    <cellStyle name="Erklärender Text 2 12" xfId="39394" hidden="1"/>
    <cellStyle name="Erklärender Text 2 12" xfId="39486" hidden="1"/>
    <cellStyle name="Erklärender Text 2 12" xfId="39521" hidden="1"/>
    <cellStyle name="Erklärender Text 2 12" xfId="39308" hidden="1"/>
    <cellStyle name="Erklärender Text 2 12" xfId="39575" hidden="1"/>
    <cellStyle name="Erklärender Text 2 12" xfId="39541" hidden="1"/>
    <cellStyle name="Erklärender Text 2 12" xfId="39633" hidden="1"/>
    <cellStyle name="Erklärender Text 2 12" xfId="39668" hidden="1"/>
    <cellStyle name="Erklärender Text 2 12" xfId="39392" hidden="1"/>
    <cellStyle name="Erklärender Text 2 12" xfId="39716" hidden="1"/>
    <cellStyle name="Erklärender Text 2 12" xfId="39682" hidden="1"/>
    <cellStyle name="Erklärender Text 2 12" xfId="39774" hidden="1"/>
    <cellStyle name="Erklärender Text 2 12" xfId="39809" hidden="1"/>
    <cellStyle name="Erklärender Text 2 12" xfId="39868" hidden="1"/>
    <cellStyle name="Erklärender Text 2 12" xfId="39933" hidden="1"/>
    <cellStyle name="Erklärender Text 2 12" xfId="39899" hidden="1"/>
    <cellStyle name="Erklärender Text 2 12" xfId="39991" hidden="1"/>
    <cellStyle name="Erklärender Text 2 12" xfId="40026" hidden="1"/>
    <cellStyle name="Erklärender Text 2 12" xfId="40105" hidden="1"/>
    <cellStyle name="Erklärender Text 2 12" xfId="40225" hidden="1"/>
    <cellStyle name="Erklärender Text 2 12" xfId="40191" hidden="1"/>
    <cellStyle name="Erklärender Text 2 12" xfId="40283" hidden="1"/>
    <cellStyle name="Erklärender Text 2 12" xfId="40318" hidden="1"/>
    <cellStyle name="Erklärender Text 2 12" xfId="40134" hidden="1"/>
    <cellStyle name="Erklärender Text 2 12" xfId="40367" hidden="1"/>
    <cellStyle name="Erklärender Text 2 12" xfId="40333" hidden="1"/>
    <cellStyle name="Erklärender Text 2 12" xfId="40425" hidden="1"/>
    <cellStyle name="Erklärender Text 2 12" xfId="40460" hidden="1"/>
    <cellStyle name="Erklärender Text 2 12" xfId="40519" hidden="1"/>
    <cellStyle name="Erklärender Text 2 12" xfId="40584" hidden="1"/>
    <cellStyle name="Erklärender Text 2 12" xfId="40550" hidden="1"/>
    <cellStyle name="Erklärender Text 2 12" xfId="40642" hidden="1"/>
    <cellStyle name="Erklärender Text 2 12" xfId="40677" hidden="1"/>
    <cellStyle name="Erklärender Text 2 12" xfId="40774" hidden="1"/>
    <cellStyle name="Erklärender Text 2 12" xfId="40975" hidden="1"/>
    <cellStyle name="Erklärender Text 2 12" xfId="40941" hidden="1"/>
    <cellStyle name="Erklärender Text 2 12" xfId="41033" hidden="1"/>
    <cellStyle name="Erklärender Text 2 12" xfId="41068" hidden="1"/>
    <cellStyle name="Erklärender Text 2 12" xfId="41164" hidden="1"/>
    <cellStyle name="Erklärender Text 2 12" xfId="41284" hidden="1"/>
    <cellStyle name="Erklärender Text 2 12" xfId="41250" hidden="1"/>
    <cellStyle name="Erklärender Text 2 12" xfId="41342" hidden="1"/>
    <cellStyle name="Erklärender Text 2 12" xfId="41377" hidden="1"/>
    <cellStyle name="Erklärender Text 2 12" xfId="41193" hidden="1"/>
    <cellStyle name="Erklärender Text 2 12" xfId="41428" hidden="1"/>
    <cellStyle name="Erklärender Text 2 12" xfId="41394" hidden="1"/>
    <cellStyle name="Erklärender Text 2 12" xfId="41486" hidden="1"/>
    <cellStyle name="Erklärender Text 2 12" xfId="41521" hidden="1"/>
    <cellStyle name="Erklärender Text 2 12" xfId="40829" hidden="1"/>
    <cellStyle name="Erklärender Text 2 12" xfId="41585" hidden="1"/>
    <cellStyle name="Erklärender Text 2 12" xfId="41551" hidden="1"/>
    <cellStyle name="Erklärender Text 2 12" xfId="41643" hidden="1"/>
    <cellStyle name="Erklärender Text 2 12" xfId="41678" hidden="1"/>
    <cellStyle name="Erklärender Text 2 12" xfId="41800" hidden="1"/>
    <cellStyle name="Erklärender Text 2 12" xfId="41955" hidden="1"/>
    <cellStyle name="Erklärender Text 2 12" xfId="41921" hidden="1"/>
    <cellStyle name="Erklärender Text 2 12" xfId="42013" hidden="1"/>
    <cellStyle name="Erklärender Text 2 12" xfId="42048" hidden="1"/>
    <cellStyle name="Erklärender Text 2 12" xfId="41834" hidden="1"/>
    <cellStyle name="Erklärender Text 2 12" xfId="42104" hidden="1"/>
    <cellStyle name="Erklärender Text 2 12" xfId="42070" hidden="1"/>
    <cellStyle name="Erklärender Text 2 12" xfId="42162" hidden="1"/>
    <cellStyle name="Erklärender Text 2 12" xfId="42197" hidden="1"/>
    <cellStyle name="Erklärender Text 2 12" xfId="41919" hidden="1"/>
    <cellStyle name="Erklärender Text 2 12" xfId="42247" hidden="1"/>
    <cellStyle name="Erklärender Text 2 12" xfId="42213" hidden="1"/>
    <cellStyle name="Erklärender Text 2 12" xfId="42305" hidden="1"/>
    <cellStyle name="Erklärender Text 2 12" xfId="42340" hidden="1"/>
    <cellStyle name="Erklärender Text 2 12" xfId="42401" hidden="1"/>
    <cellStyle name="Erklärender Text 2 12" xfId="42466" hidden="1"/>
    <cellStyle name="Erklärender Text 2 12" xfId="42432" hidden="1"/>
    <cellStyle name="Erklärender Text 2 12" xfId="42524" hidden="1"/>
    <cellStyle name="Erklärender Text 2 12" xfId="42559" hidden="1"/>
    <cellStyle name="Erklärender Text 2 12" xfId="42638" hidden="1"/>
    <cellStyle name="Erklärender Text 2 12" xfId="42758" hidden="1"/>
    <cellStyle name="Erklärender Text 2 12" xfId="42724" hidden="1"/>
    <cellStyle name="Erklärender Text 2 12" xfId="42816" hidden="1"/>
    <cellStyle name="Erklärender Text 2 12" xfId="42851" hidden="1"/>
    <cellStyle name="Erklärender Text 2 12" xfId="42667" hidden="1"/>
    <cellStyle name="Erklärender Text 2 12" xfId="42900" hidden="1"/>
    <cellStyle name="Erklärender Text 2 12" xfId="42866" hidden="1"/>
    <cellStyle name="Erklärender Text 2 12" xfId="42958" hidden="1"/>
    <cellStyle name="Erklärender Text 2 12" xfId="42993" hidden="1"/>
    <cellStyle name="Erklärender Text 2 12" xfId="40785" hidden="1"/>
    <cellStyle name="Erklärender Text 2 12" xfId="43040" hidden="1"/>
    <cellStyle name="Erklärender Text 2 12" xfId="43006" hidden="1"/>
    <cellStyle name="Erklärender Text 2 12" xfId="43098" hidden="1"/>
    <cellStyle name="Erklärender Text 2 12" xfId="43133" hidden="1"/>
    <cellStyle name="Erklärender Text 2 12" xfId="43252" hidden="1"/>
    <cellStyle name="Erklärender Text 2 12" xfId="43406" hidden="1"/>
    <cellStyle name="Erklärender Text 2 12" xfId="43372" hidden="1"/>
    <cellStyle name="Erklärender Text 2 12" xfId="43464" hidden="1"/>
    <cellStyle name="Erklärender Text 2 12" xfId="43499" hidden="1"/>
    <cellStyle name="Erklärender Text 2 12" xfId="43286" hidden="1"/>
    <cellStyle name="Erklärender Text 2 12" xfId="43555" hidden="1"/>
    <cellStyle name="Erklärender Text 2 12" xfId="43521" hidden="1"/>
    <cellStyle name="Erklärender Text 2 12" xfId="43613" hidden="1"/>
    <cellStyle name="Erklärender Text 2 12" xfId="43648" hidden="1"/>
    <cellStyle name="Erklärender Text 2 12" xfId="43370" hidden="1"/>
    <cellStyle name="Erklärender Text 2 12" xfId="43698" hidden="1"/>
    <cellStyle name="Erklärender Text 2 12" xfId="43664" hidden="1"/>
    <cellStyle name="Erklärender Text 2 12" xfId="43756" hidden="1"/>
    <cellStyle name="Erklärender Text 2 12" xfId="43791" hidden="1"/>
    <cellStyle name="Erklärender Text 2 12" xfId="43851" hidden="1"/>
    <cellStyle name="Erklärender Text 2 12" xfId="43916" hidden="1"/>
    <cellStyle name="Erklärender Text 2 12" xfId="43882" hidden="1"/>
    <cellStyle name="Erklärender Text 2 12" xfId="43974" hidden="1"/>
    <cellStyle name="Erklärender Text 2 12" xfId="44009" hidden="1"/>
    <cellStyle name="Erklärender Text 2 12" xfId="44088" hidden="1"/>
    <cellStyle name="Erklärender Text 2 12" xfId="44208" hidden="1"/>
    <cellStyle name="Erklärender Text 2 12" xfId="44174" hidden="1"/>
    <cellStyle name="Erklärender Text 2 12" xfId="44266" hidden="1"/>
    <cellStyle name="Erklärender Text 2 12" xfId="44301" hidden="1"/>
    <cellStyle name="Erklärender Text 2 12" xfId="44117" hidden="1"/>
    <cellStyle name="Erklärender Text 2 12" xfId="44350" hidden="1"/>
    <cellStyle name="Erklärender Text 2 12" xfId="44316" hidden="1"/>
    <cellStyle name="Erklärender Text 2 12" xfId="44408" hidden="1"/>
    <cellStyle name="Erklärender Text 2 12" xfId="44443" hidden="1"/>
    <cellStyle name="Erklärender Text 2 12" xfId="40810" hidden="1"/>
    <cellStyle name="Erklärender Text 2 12" xfId="44490" hidden="1"/>
    <cellStyle name="Erklärender Text 2 12" xfId="44456" hidden="1"/>
    <cellStyle name="Erklärender Text 2 12" xfId="44548" hidden="1"/>
    <cellStyle name="Erklärender Text 2 12" xfId="44583" hidden="1"/>
    <cellStyle name="Erklärender Text 2 12" xfId="44699" hidden="1"/>
    <cellStyle name="Erklärender Text 2 12" xfId="44853" hidden="1"/>
    <cellStyle name="Erklärender Text 2 12" xfId="44819" hidden="1"/>
    <cellStyle name="Erklärender Text 2 12" xfId="44911" hidden="1"/>
    <cellStyle name="Erklärender Text 2 12" xfId="44946" hidden="1"/>
    <cellStyle name="Erklärender Text 2 12" xfId="44733" hidden="1"/>
    <cellStyle name="Erklärender Text 2 12" xfId="45000" hidden="1"/>
    <cellStyle name="Erklärender Text 2 12" xfId="44966" hidden="1"/>
    <cellStyle name="Erklärender Text 2 12" xfId="45058" hidden="1"/>
    <cellStyle name="Erklärender Text 2 12" xfId="45093" hidden="1"/>
    <cellStyle name="Erklärender Text 2 12" xfId="44817" hidden="1"/>
    <cellStyle name="Erklärender Text 2 12" xfId="45141" hidden="1"/>
    <cellStyle name="Erklärender Text 2 12" xfId="45107" hidden="1"/>
    <cellStyle name="Erklärender Text 2 12" xfId="45199" hidden="1"/>
    <cellStyle name="Erklärender Text 2 12" xfId="45234" hidden="1"/>
    <cellStyle name="Erklärender Text 2 12" xfId="45293" hidden="1"/>
    <cellStyle name="Erklärender Text 2 12" xfId="45358" hidden="1"/>
    <cellStyle name="Erklärender Text 2 12" xfId="45324" hidden="1"/>
    <cellStyle name="Erklärender Text 2 12" xfId="45416" hidden="1"/>
    <cellStyle name="Erklärender Text 2 12" xfId="45451" hidden="1"/>
    <cellStyle name="Erklärender Text 2 12" xfId="45530" hidden="1"/>
    <cellStyle name="Erklärender Text 2 12" xfId="45650" hidden="1"/>
    <cellStyle name="Erklärender Text 2 12" xfId="45616" hidden="1"/>
    <cellStyle name="Erklärender Text 2 12" xfId="45708" hidden="1"/>
    <cellStyle name="Erklärender Text 2 12" xfId="45743" hidden="1"/>
    <cellStyle name="Erklärender Text 2 12" xfId="45559" hidden="1"/>
    <cellStyle name="Erklärender Text 2 12" xfId="45792" hidden="1"/>
    <cellStyle name="Erklärender Text 2 12" xfId="45758" hidden="1"/>
    <cellStyle name="Erklärender Text 2 12" xfId="45850" hidden="1"/>
    <cellStyle name="Erklärender Text 2 12" xfId="45885" hidden="1"/>
    <cellStyle name="Erklärender Text 2 12" xfId="45946" hidden="1"/>
    <cellStyle name="Erklärender Text 2 12" xfId="46085" hidden="1"/>
    <cellStyle name="Erklärender Text 2 12" xfId="46051" hidden="1"/>
    <cellStyle name="Erklärender Text 2 12" xfId="46143" hidden="1"/>
    <cellStyle name="Erklärender Text 2 12" xfId="46178" hidden="1"/>
    <cellStyle name="Erklärender Text 2 12" xfId="46295" hidden="1"/>
    <cellStyle name="Erklärender Text 2 12" xfId="46449" hidden="1"/>
    <cellStyle name="Erklärender Text 2 12" xfId="46415" hidden="1"/>
    <cellStyle name="Erklärender Text 2 12" xfId="46507" hidden="1"/>
    <cellStyle name="Erklärender Text 2 12" xfId="46542" hidden="1"/>
    <cellStyle name="Erklärender Text 2 12" xfId="46329" hidden="1"/>
    <cellStyle name="Erklärender Text 2 12" xfId="46596" hidden="1"/>
    <cellStyle name="Erklärender Text 2 12" xfId="46562" hidden="1"/>
    <cellStyle name="Erklärender Text 2 12" xfId="46654" hidden="1"/>
    <cellStyle name="Erklärender Text 2 12" xfId="46689" hidden="1"/>
    <cellStyle name="Erklärender Text 2 12" xfId="46413" hidden="1"/>
    <cellStyle name="Erklärender Text 2 12" xfId="46737" hidden="1"/>
    <cellStyle name="Erklärender Text 2 12" xfId="46703" hidden="1"/>
    <cellStyle name="Erklärender Text 2 12" xfId="46795" hidden="1"/>
    <cellStyle name="Erklärender Text 2 12" xfId="46830" hidden="1"/>
    <cellStyle name="Erklärender Text 2 12" xfId="46889" hidden="1"/>
    <cellStyle name="Erklärender Text 2 12" xfId="46954" hidden="1"/>
    <cellStyle name="Erklärender Text 2 12" xfId="46920" hidden="1"/>
    <cellStyle name="Erklärender Text 2 12" xfId="47012" hidden="1"/>
    <cellStyle name="Erklärender Text 2 12" xfId="47047" hidden="1"/>
    <cellStyle name="Erklärender Text 2 12" xfId="47126" hidden="1"/>
    <cellStyle name="Erklärender Text 2 12" xfId="47246" hidden="1"/>
    <cellStyle name="Erklärender Text 2 12" xfId="47212" hidden="1"/>
    <cellStyle name="Erklärender Text 2 12" xfId="47304" hidden="1"/>
    <cellStyle name="Erklärender Text 2 12" xfId="47339" hidden="1"/>
    <cellStyle name="Erklärender Text 2 12" xfId="47155" hidden="1"/>
    <cellStyle name="Erklärender Text 2 12" xfId="47388" hidden="1"/>
    <cellStyle name="Erklärender Text 2 12" xfId="47354" hidden="1"/>
    <cellStyle name="Erklärender Text 2 12" xfId="47446" hidden="1"/>
    <cellStyle name="Erklärender Text 2 12" xfId="47481" hidden="1"/>
    <cellStyle name="Erklärender Text 2 12" xfId="45980" hidden="1"/>
    <cellStyle name="Erklärender Text 2 12" xfId="47528" hidden="1"/>
    <cellStyle name="Erklärender Text 2 12" xfId="47494" hidden="1"/>
    <cellStyle name="Erklärender Text 2 12" xfId="47586" hidden="1"/>
    <cellStyle name="Erklärender Text 2 12" xfId="47621" hidden="1"/>
    <cellStyle name="Erklärender Text 2 12" xfId="47737" hidden="1"/>
    <cellStyle name="Erklärender Text 2 12" xfId="47891" hidden="1"/>
    <cellStyle name="Erklärender Text 2 12" xfId="47857" hidden="1"/>
    <cellStyle name="Erklärender Text 2 12" xfId="47949" hidden="1"/>
    <cellStyle name="Erklärender Text 2 12" xfId="47984" hidden="1"/>
    <cellStyle name="Erklärender Text 2 12" xfId="47771" hidden="1"/>
    <cellStyle name="Erklärender Text 2 12" xfId="48038" hidden="1"/>
    <cellStyle name="Erklärender Text 2 12" xfId="48004" hidden="1"/>
    <cellStyle name="Erklärender Text 2 12" xfId="48096" hidden="1"/>
    <cellStyle name="Erklärender Text 2 12" xfId="48131" hidden="1"/>
    <cellStyle name="Erklärender Text 2 12" xfId="47855" hidden="1"/>
    <cellStyle name="Erklärender Text 2 12" xfId="48179" hidden="1"/>
    <cellStyle name="Erklärender Text 2 12" xfId="48145" hidden="1"/>
    <cellStyle name="Erklärender Text 2 12" xfId="48237" hidden="1"/>
    <cellStyle name="Erklärender Text 2 12" xfId="48272" hidden="1"/>
    <cellStyle name="Erklärender Text 2 12" xfId="48331" hidden="1"/>
    <cellStyle name="Erklärender Text 2 12" xfId="48396" hidden="1"/>
    <cellStyle name="Erklärender Text 2 12" xfId="48362" hidden="1"/>
    <cellStyle name="Erklärender Text 2 12" xfId="48454" hidden="1"/>
    <cellStyle name="Erklärender Text 2 12" xfId="48489" hidden="1"/>
    <cellStyle name="Erklärender Text 2 12" xfId="48568" hidden="1"/>
    <cellStyle name="Erklärender Text 2 12" xfId="48688" hidden="1"/>
    <cellStyle name="Erklärender Text 2 12" xfId="48654" hidden="1"/>
    <cellStyle name="Erklärender Text 2 12" xfId="48746" hidden="1"/>
    <cellStyle name="Erklärender Text 2 12" xfId="48781" hidden="1"/>
    <cellStyle name="Erklärender Text 2 12" xfId="48597" hidden="1"/>
    <cellStyle name="Erklärender Text 2 12" xfId="48830" hidden="1"/>
    <cellStyle name="Erklärender Text 2 12" xfId="48796" hidden="1"/>
    <cellStyle name="Erklärender Text 2 12" xfId="48888" hidden="1"/>
    <cellStyle name="Erklärender Text 2 12" xfId="48923" hidden="1"/>
    <cellStyle name="Erklärender Text 2 12" xfId="48982" hidden="1"/>
    <cellStyle name="Erklärender Text 2 12" xfId="49047" hidden="1"/>
    <cellStyle name="Erklärender Text 2 12" xfId="49013" hidden="1"/>
    <cellStyle name="Erklärender Text 2 12" xfId="49105" hidden="1"/>
    <cellStyle name="Erklärender Text 2 12" xfId="49140" hidden="1"/>
    <cellStyle name="Erklärender Text 2 12" xfId="49256" hidden="1"/>
    <cellStyle name="Erklärender Text 2 12" xfId="49410" hidden="1"/>
    <cellStyle name="Erklärender Text 2 12" xfId="49376" hidden="1"/>
    <cellStyle name="Erklärender Text 2 12" xfId="49468" hidden="1"/>
    <cellStyle name="Erklärender Text 2 12" xfId="49503" hidden="1"/>
    <cellStyle name="Erklärender Text 2 12" xfId="49290" hidden="1"/>
    <cellStyle name="Erklärender Text 2 12" xfId="49557" hidden="1"/>
    <cellStyle name="Erklärender Text 2 12" xfId="49523" hidden="1"/>
    <cellStyle name="Erklärender Text 2 12" xfId="49615" hidden="1"/>
    <cellStyle name="Erklärender Text 2 12" xfId="49650" hidden="1"/>
    <cellStyle name="Erklärender Text 2 12" xfId="49374" hidden="1"/>
    <cellStyle name="Erklärender Text 2 12" xfId="49698" hidden="1"/>
    <cellStyle name="Erklärender Text 2 12" xfId="49664" hidden="1"/>
    <cellStyle name="Erklärender Text 2 12" xfId="49756" hidden="1"/>
    <cellStyle name="Erklärender Text 2 12" xfId="49791" hidden="1"/>
    <cellStyle name="Erklärender Text 2 12" xfId="49850" hidden="1"/>
    <cellStyle name="Erklärender Text 2 12" xfId="49915" hidden="1"/>
    <cellStyle name="Erklärender Text 2 12" xfId="49881" hidden="1"/>
    <cellStyle name="Erklärender Text 2 12" xfId="49973" hidden="1"/>
    <cellStyle name="Erklärender Text 2 12" xfId="50008" hidden="1"/>
    <cellStyle name="Erklärender Text 2 12" xfId="50087" hidden="1"/>
    <cellStyle name="Erklärender Text 2 12" xfId="50207" hidden="1"/>
    <cellStyle name="Erklärender Text 2 12" xfId="50173" hidden="1"/>
    <cellStyle name="Erklärender Text 2 12" xfId="50265" hidden="1"/>
    <cellStyle name="Erklärender Text 2 12" xfId="50300" hidden="1"/>
    <cellStyle name="Erklärender Text 2 12" xfId="50116" hidden="1"/>
    <cellStyle name="Erklärender Text 2 12" xfId="50349" hidden="1"/>
    <cellStyle name="Erklärender Text 2 12" xfId="50315" hidden="1"/>
    <cellStyle name="Erklärender Text 2 12" xfId="50407" hidden="1"/>
    <cellStyle name="Erklärender Text 2 12" xfId="50442" hidden="1"/>
    <cellStyle name="Erklärender Text 2 12" xfId="50501" hidden="1"/>
    <cellStyle name="Erklärender Text 2 12" xfId="50566" hidden="1"/>
    <cellStyle name="Erklärender Text 2 12" xfId="50532" hidden="1"/>
    <cellStyle name="Erklärender Text 2 12" xfId="50624" hidden="1"/>
    <cellStyle name="Erklärender Text 2 12" xfId="50659" hidden="1"/>
    <cellStyle name="Erklärender Text 2 12" xfId="50756" hidden="1"/>
    <cellStyle name="Erklärender Text 2 12" xfId="50957" hidden="1"/>
    <cellStyle name="Erklärender Text 2 12" xfId="50923" hidden="1"/>
    <cellStyle name="Erklärender Text 2 12" xfId="51015" hidden="1"/>
    <cellStyle name="Erklärender Text 2 12" xfId="51050" hidden="1"/>
    <cellStyle name="Erklärender Text 2 12" xfId="51146" hidden="1"/>
    <cellStyle name="Erklärender Text 2 12" xfId="51266" hidden="1"/>
    <cellStyle name="Erklärender Text 2 12" xfId="51232" hidden="1"/>
    <cellStyle name="Erklärender Text 2 12" xfId="51324" hidden="1"/>
    <cellStyle name="Erklärender Text 2 12" xfId="51359" hidden="1"/>
    <cellStyle name="Erklärender Text 2 12" xfId="51175" hidden="1"/>
    <cellStyle name="Erklärender Text 2 12" xfId="51410" hidden="1"/>
    <cellStyle name="Erklärender Text 2 12" xfId="51376" hidden="1"/>
    <cellStyle name="Erklärender Text 2 12" xfId="51468" hidden="1"/>
    <cellStyle name="Erklärender Text 2 12" xfId="51503" hidden="1"/>
    <cellStyle name="Erklärender Text 2 12" xfId="50811" hidden="1"/>
    <cellStyle name="Erklärender Text 2 12" xfId="51567" hidden="1"/>
    <cellStyle name="Erklärender Text 2 12" xfId="51533" hidden="1"/>
    <cellStyle name="Erklärender Text 2 12" xfId="51625" hidden="1"/>
    <cellStyle name="Erklärender Text 2 12" xfId="51660" hidden="1"/>
    <cellStyle name="Erklärender Text 2 12" xfId="51782" hidden="1"/>
    <cellStyle name="Erklärender Text 2 12" xfId="51937" hidden="1"/>
    <cellStyle name="Erklärender Text 2 12" xfId="51903" hidden="1"/>
    <cellStyle name="Erklärender Text 2 12" xfId="51995" hidden="1"/>
    <cellStyle name="Erklärender Text 2 12" xfId="52030" hidden="1"/>
    <cellStyle name="Erklärender Text 2 12" xfId="51816" hidden="1"/>
    <cellStyle name="Erklärender Text 2 12" xfId="52086" hidden="1"/>
    <cellStyle name="Erklärender Text 2 12" xfId="52052" hidden="1"/>
    <cellStyle name="Erklärender Text 2 12" xfId="52144" hidden="1"/>
    <cellStyle name="Erklärender Text 2 12" xfId="52179" hidden="1"/>
    <cellStyle name="Erklärender Text 2 12" xfId="51901" hidden="1"/>
    <cellStyle name="Erklärender Text 2 12" xfId="52229" hidden="1"/>
    <cellStyle name="Erklärender Text 2 12" xfId="52195" hidden="1"/>
    <cellStyle name="Erklärender Text 2 12" xfId="52287" hidden="1"/>
    <cellStyle name="Erklärender Text 2 12" xfId="52322" hidden="1"/>
    <cellStyle name="Erklärender Text 2 12" xfId="52383" hidden="1"/>
    <cellStyle name="Erklärender Text 2 12" xfId="52448" hidden="1"/>
    <cellStyle name="Erklärender Text 2 12" xfId="52414" hidden="1"/>
    <cellStyle name="Erklärender Text 2 12" xfId="52506" hidden="1"/>
    <cellStyle name="Erklärender Text 2 12" xfId="52541" hidden="1"/>
    <cellStyle name="Erklärender Text 2 12" xfId="52620" hidden="1"/>
    <cellStyle name="Erklärender Text 2 12" xfId="52740" hidden="1"/>
    <cellStyle name="Erklärender Text 2 12" xfId="52706" hidden="1"/>
    <cellStyle name="Erklärender Text 2 12" xfId="52798" hidden="1"/>
    <cellStyle name="Erklärender Text 2 12" xfId="52833" hidden="1"/>
    <cellStyle name="Erklärender Text 2 12" xfId="52649" hidden="1"/>
    <cellStyle name="Erklärender Text 2 12" xfId="52882" hidden="1"/>
    <cellStyle name="Erklärender Text 2 12" xfId="52848" hidden="1"/>
    <cellStyle name="Erklärender Text 2 12" xfId="52940" hidden="1"/>
    <cellStyle name="Erklärender Text 2 12" xfId="52975" hidden="1"/>
    <cellStyle name="Erklärender Text 2 12" xfId="50767" hidden="1"/>
    <cellStyle name="Erklärender Text 2 12" xfId="53022" hidden="1"/>
    <cellStyle name="Erklärender Text 2 12" xfId="52988" hidden="1"/>
    <cellStyle name="Erklärender Text 2 12" xfId="53080" hidden="1"/>
    <cellStyle name="Erklärender Text 2 12" xfId="53115" hidden="1"/>
    <cellStyle name="Erklärender Text 2 12" xfId="53234" hidden="1"/>
    <cellStyle name="Erklärender Text 2 12" xfId="53388" hidden="1"/>
    <cellStyle name="Erklärender Text 2 12" xfId="53354" hidden="1"/>
    <cellStyle name="Erklärender Text 2 12" xfId="53446" hidden="1"/>
    <cellStyle name="Erklärender Text 2 12" xfId="53481" hidden="1"/>
    <cellStyle name="Erklärender Text 2 12" xfId="53268" hidden="1"/>
    <cellStyle name="Erklärender Text 2 12" xfId="53537" hidden="1"/>
    <cellStyle name="Erklärender Text 2 12" xfId="53503" hidden="1"/>
    <cellStyle name="Erklärender Text 2 12" xfId="53595" hidden="1"/>
    <cellStyle name="Erklärender Text 2 12" xfId="53630" hidden="1"/>
    <cellStyle name="Erklärender Text 2 12" xfId="53352" hidden="1"/>
    <cellStyle name="Erklärender Text 2 12" xfId="53680" hidden="1"/>
    <cellStyle name="Erklärender Text 2 12" xfId="53646" hidden="1"/>
    <cellStyle name="Erklärender Text 2 12" xfId="53738" hidden="1"/>
    <cellStyle name="Erklärender Text 2 12" xfId="53773" hidden="1"/>
    <cellStyle name="Erklärender Text 2 12" xfId="53833" hidden="1"/>
    <cellStyle name="Erklärender Text 2 12" xfId="53898" hidden="1"/>
    <cellStyle name="Erklärender Text 2 12" xfId="53864" hidden="1"/>
    <cellStyle name="Erklärender Text 2 12" xfId="53956" hidden="1"/>
    <cellStyle name="Erklärender Text 2 12" xfId="53991" hidden="1"/>
    <cellStyle name="Erklärender Text 2 12" xfId="54070" hidden="1"/>
    <cellStyle name="Erklärender Text 2 12" xfId="54190" hidden="1"/>
    <cellStyle name="Erklärender Text 2 12" xfId="54156" hidden="1"/>
    <cellStyle name="Erklärender Text 2 12" xfId="54248" hidden="1"/>
    <cellStyle name="Erklärender Text 2 12" xfId="54283" hidden="1"/>
    <cellStyle name="Erklärender Text 2 12" xfId="54099" hidden="1"/>
    <cellStyle name="Erklärender Text 2 12" xfId="54332" hidden="1"/>
    <cellStyle name="Erklärender Text 2 12" xfId="54298" hidden="1"/>
    <cellStyle name="Erklärender Text 2 12" xfId="54390" hidden="1"/>
    <cellStyle name="Erklärender Text 2 12" xfId="54425" hidden="1"/>
    <cellStyle name="Erklärender Text 2 12" xfId="50792" hidden="1"/>
    <cellStyle name="Erklärender Text 2 12" xfId="54472" hidden="1"/>
    <cellStyle name="Erklärender Text 2 12" xfId="54438" hidden="1"/>
    <cellStyle name="Erklärender Text 2 12" xfId="54530" hidden="1"/>
    <cellStyle name="Erklärender Text 2 12" xfId="54565" hidden="1"/>
    <cellStyle name="Erklärender Text 2 12" xfId="54681" hidden="1"/>
    <cellStyle name="Erklärender Text 2 12" xfId="54835" hidden="1"/>
    <cellStyle name="Erklärender Text 2 12" xfId="54801" hidden="1"/>
    <cellStyle name="Erklärender Text 2 12" xfId="54893" hidden="1"/>
    <cellStyle name="Erklärender Text 2 12" xfId="54928" hidden="1"/>
    <cellStyle name="Erklärender Text 2 12" xfId="54715" hidden="1"/>
    <cellStyle name="Erklärender Text 2 12" xfId="54982" hidden="1"/>
    <cellStyle name="Erklärender Text 2 12" xfId="54948" hidden="1"/>
    <cellStyle name="Erklärender Text 2 12" xfId="55040" hidden="1"/>
    <cellStyle name="Erklärender Text 2 12" xfId="55075" hidden="1"/>
    <cellStyle name="Erklärender Text 2 12" xfId="54799" hidden="1"/>
    <cellStyle name="Erklärender Text 2 12" xfId="55123" hidden="1"/>
    <cellStyle name="Erklärender Text 2 12" xfId="55089" hidden="1"/>
    <cellStyle name="Erklärender Text 2 12" xfId="55181" hidden="1"/>
    <cellStyle name="Erklärender Text 2 12" xfId="55216" hidden="1"/>
    <cellStyle name="Erklärender Text 2 12" xfId="55275" hidden="1"/>
    <cellStyle name="Erklärender Text 2 12" xfId="55340" hidden="1"/>
    <cellStyle name="Erklärender Text 2 12" xfId="55306" hidden="1"/>
    <cellStyle name="Erklärender Text 2 12" xfId="55398" hidden="1"/>
    <cellStyle name="Erklärender Text 2 12" xfId="55433" hidden="1"/>
    <cellStyle name="Erklärender Text 2 12" xfId="55512" hidden="1"/>
    <cellStyle name="Erklärender Text 2 12" xfId="55632" hidden="1"/>
    <cellStyle name="Erklärender Text 2 12" xfId="55598" hidden="1"/>
    <cellStyle name="Erklärender Text 2 12" xfId="55690" hidden="1"/>
    <cellStyle name="Erklärender Text 2 12" xfId="55725" hidden="1"/>
    <cellStyle name="Erklärender Text 2 12" xfId="55541" hidden="1"/>
    <cellStyle name="Erklärender Text 2 12" xfId="55774" hidden="1"/>
    <cellStyle name="Erklärender Text 2 12" xfId="55740" hidden="1"/>
    <cellStyle name="Erklärender Text 2 12" xfId="55832" hidden="1"/>
    <cellStyle name="Erklärender Text 2 12" xfId="55867" hidden="1"/>
    <cellStyle name="Erklärender Text 2 12" xfId="55928" hidden="1"/>
    <cellStyle name="Erklärender Text 2 12" xfId="56067" hidden="1"/>
    <cellStyle name="Erklärender Text 2 12" xfId="56033" hidden="1"/>
    <cellStyle name="Erklärender Text 2 12" xfId="56125" hidden="1"/>
    <cellStyle name="Erklärender Text 2 12" xfId="56160" hidden="1"/>
    <cellStyle name="Erklärender Text 2 12" xfId="56277" hidden="1"/>
    <cellStyle name="Erklärender Text 2 12" xfId="56431" hidden="1"/>
    <cellStyle name="Erklärender Text 2 12" xfId="56397" hidden="1"/>
    <cellStyle name="Erklärender Text 2 12" xfId="56489" hidden="1"/>
    <cellStyle name="Erklärender Text 2 12" xfId="56524" hidden="1"/>
    <cellStyle name="Erklärender Text 2 12" xfId="56311" hidden="1"/>
    <cellStyle name="Erklärender Text 2 12" xfId="56578" hidden="1"/>
    <cellStyle name="Erklärender Text 2 12" xfId="56544" hidden="1"/>
    <cellStyle name="Erklärender Text 2 12" xfId="56636" hidden="1"/>
    <cellStyle name="Erklärender Text 2 12" xfId="56671" hidden="1"/>
    <cellStyle name="Erklärender Text 2 12" xfId="56395" hidden="1"/>
    <cellStyle name="Erklärender Text 2 12" xfId="56719" hidden="1"/>
    <cellStyle name="Erklärender Text 2 12" xfId="56685" hidden="1"/>
    <cellStyle name="Erklärender Text 2 12" xfId="56777" hidden="1"/>
    <cellStyle name="Erklärender Text 2 12" xfId="56812" hidden="1"/>
    <cellStyle name="Erklärender Text 2 12" xfId="56871" hidden="1"/>
    <cellStyle name="Erklärender Text 2 12" xfId="56936" hidden="1"/>
    <cellStyle name="Erklärender Text 2 12" xfId="56902" hidden="1"/>
    <cellStyle name="Erklärender Text 2 12" xfId="56994" hidden="1"/>
    <cellStyle name="Erklärender Text 2 12" xfId="57029" hidden="1"/>
    <cellStyle name="Erklärender Text 2 12" xfId="57108" hidden="1"/>
    <cellStyle name="Erklärender Text 2 12" xfId="57228" hidden="1"/>
    <cellStyle name="Erklärender Text 2 12" xfId="57194" hidden="1"/>
    <cellStyle name="Erklärender Text 2 12" xfId="57286" hidden="1"/>
    <cellStyle name="Erklärender Text 2 12" xfId="57321" hidden="1"/>
    <cellStyle name="Erklärender Text 2 12" xfId="57137" hidden="1"/>
    <cellStyle name="Erklärender Text 2 12" xfId="57370" hidden="1"/>
    <cellStyle name="Erklärender Text 2 12" xfId="57336" hidden="1"/>
    <cellStyle name="Erklärender Text 2 12" xfId="57428" hidden="1"/>
    <cellStyle name="Erklärender Text 2 12" xfId="57463" hidden="1"/>
    <cellStyle name="Erklärender Text 2 12" xfId="55962" hidden="1"/>
    <cellStyle name="Erklärender Text 2 12" xfId="57510" hidden="1"/>
    <cellStyle name="Erklärender Text 2 12" xfId="57476" hidden="1"/>
    <cellStyle name="Erklärender Text 2 12" xfId="57568" hidden="1"/>
    <cellStyle name="Erklärender Text 2 12" xfId="57603" hidden="1"/>
    <cellStyle name="Erklärender Text 2 12" xfId="57719" hidden="1"/>
    <cellStyle name="Erklärender Text 2 12" xfId="57873" hidden="1"/>
    <cellStyle name="Erklärender Text 2 12" xfId="57839" hidden="1"/>
    <cellStyle name="Erklärender Text 2 12" xfId="57931" hidden="1"/>
    <cellStyle name="Erklärender Text 2 12" xfId="57966" hidden="1"/>
    <cellStyle name="Erklärender Text 2 12" xfId="57753" hidden="1"/>
    <cellStyle name="Erklärender Text 2 12" xfId="58020" hidden="1"/>
    <cellStyle name="Erklärender Text 2 12" xfId="57986" hidden="1"/>
    <cellStyle name="Erklärender Text 2 12" xfId="58078" hidden="1"/>
    <cellStyle name="Erklärender Text 2 12" xfId="58113" hidden="1"/>
    <cellStyle name="Erklärender Text 2 12" xfId="57837" hidden="1"/>
    <cellStyle name="Erklärender Text 2 12" xfId="58161" hidden="1"/>
    <cellStyle name="Erklärender Text 2 12" xfId="58127" hidden="1"/>
    <cellStyle name="Erklärender Text 2 12" xfId="58219" hidden="1"/>
    <cellStyle name="Erklärender Text 2 12" xfId="58254" hidden="1"/>
    <cellStyle name="Erklärender Text 2 12" xfId="58313" hidden="1"/>
    <cellStyle name="Erklärender Text 2 12" xfId="58378" hidden="1"/>
    <cellStyle name="Erklärender Text 2 12" xfId="58344" hidden="1"/>
    <cellStyle name="Erklärender Text 2 12" xfId="58436" hidden="1"/>
    <cellStyle name="Erklärender Text 2 12" xfId="58471" hidden="1"/>
    <cellStyle name="Erklärender Text 2 12" xfId="58550" hidden="1"/>
    <cellStyle name="Erklärender Text 2 12" xfId="58670" hidden="1"/>
    <cellStyle name="Erklärender Text 2 12" xfId="58636" hidden="1"/>
    <cellStyle name="Erklärender Text 2 12" xfId="58728" hidden="1"/>
    <cellStyle name="Erklärender Text 2 12" xfId="58763" hidden="1"/>
    <cellStyle name="Erklärender Text 2 12" xfId="58579" hidden="1"/>
    <cellStyle name="Erklärender Text 2 12" xfId="58812" hidden="1"/>
    <cellStyle name="Erklärender Text 2 12" xfId="58778" hidden="1"/>
    <cellStyle name="Erklärender Text 2 12" xfId="58870" hidden="1"/>
    <cellStyle name="Erklärender Text 2 12" xfId="58905" hidden="1"/>
    <cellStyle name="Erklärender Text 2 13" xfId="222" hidden="1"/>
    <cellStyle name="Erklärender Text 2 13" xfId="559" hidden="1"/>
    <cellStyle name="Erklärender Text 2 13" xfId="562" hidden="1"/>
    <cellStyle name="Erklärender Text 2 13" xfId="617" hidden="1"/>
    <cellStyle name="Erklärender Text 2 13" xfId="652" hidden="1"/>
    <cellStyle name="Erklärender Text 2 13" xfId="813" hidden="1"/>
    <cellStyle name="Erklärender Text 2 13" xfId="967" hidden="1"/>
    <cellStyle name="Erklärender Text 2 13" xfId="970" hidden="1"/>
    <cellStyle name="Erklärender Text 2 13" xfId="1025" hidden="1"/>
    <cellStyle name="Erklärender Text 2 13" xfId="1060" hidden="1"/>
    <cellStyle name="Erklärender Text 2 13" xfId="845" hidden="1"/>
    <cellStyle name="Erklärender Text 2 13" xfId="1114" hidden="1"/>
    <cellStyle name="Erklärender Text 2 13" xfId="1117" hidden="1"/>
    <cellStyle name="Erklärender Text 2 13" xfId="1172" hidden="1"/>
    <cellStyle name="Erklärender Text 2 13" xfId="1207" hidden="1"/>
    <cellStyle name="Erklärender Text 2 13" xfId="911" hidden="1"/>
    <cellStyle name="Erklärender Text 2 13" xfId="1255" hidden="1"/>
    <cellStyle name="Erklärender Text 2 13" xfId="1258" hidden="1"/>
    <cellStyle name="Erklärender Text 2 13" xfId="1313" hidden="1"/>
    <cellStyle name="Erklärender Text 2 13" xfId="1348" hidden="1"/>
    <cellStyle name="Erklärender Text 2 13" xfId="1407" hidden="1"/>
    <cellStyle name="Erklärender Text 2 13" xfId="1472" hidden="1"/>
    <cellStyle name="Erklärender Text 2 13" xfId="1475" hidden="1"/>
    <cellStyle name="Erklärender Text 2 13" xfId="1530" hidden="1"/>
    <cellStyle name="Erklärender Text 2 13" xfId="1565" hidden="1"/>
    <cellStyle name="Erklärender Text 2 13" xfId="1644" hidden="1"/>
    <cellStyle name="Erklärender Text 2 13" xfId="1764" hidden="1"/>
    <cellStyle name="Erklärender Text 2 13" xfId="1767" hidden="1"/>
    <cellStyle name="Erklärender Text 2 13" xfId="1822" hidden="1"/>
    <cellStyle name="Erklärender Text 2 13" xfId="1857" hidden="1"/>
    <cellStyle name="Erklärender Text 2 13" xfId="1671" hidden="1"/>
    <cellStyle name="Erklärender Text 2 13" xfId="1906" hidden="1"/>
    <cellStyle name="Erklärender Text 2 13" xfId="1909" hidden="1"/>
    <cellStyle name="Erklärender Text 2 13" xfId="1964" hidden="1"/>
    <cellStyle name="Erklärender Text 2 13" xfId="1999" hidden="1"/>
    <cellStyle name="Erklärender Text 2 13" xfId="2135" hidden="1"/>
    <cellStyle name="Erklärender Text 2 13" xfId="2437" hidden="1"/>
    <cellStyle name="Erklärender Text 2 13" xfId="2440" hidden="1"/>
    <cellStyle name="Erklärender Text 2 13" xfId="2495" hidden="1"/>
    <cellStyle name="Erklärender Text 2 13" xfId="2530" hidden="1"/>
    <cellStyle name="Erklärender Text 2 13" xfId="2683" hidden="1"/>
    <cellStyle name="Erklärender Text 2 13" xfId="2837" hidden="1"/>
    <cellStyle name="Erklärender Text 2 13" xfId="2840" hidden="1"/>
    <cellStyle name="Erklärender Text 2 13" xfId="2895" hidden="1"/>
    <cellStyle name="Erklärender Text 2 13" xfId="2930" hidden="1"/>
    <cellStyle name="Erklärender Text 2 13" xfId="2715" hidden="1"/>
    <cellStyle name="Erklärender Text 2 13" xfId="2984" hidden="1"/>
    <cellStyle name="Erklärender Text 2 13" xfId="2987" hidden="1"/>
    <cellStyle name="Erklärender Text 2 13" xfId="3042" hidden="1"/>
    <cellStyle name="Erklärender Text 2 13" xfId="3077" hidden="1"/>
    <cellStyle name="Erklärender Text 2 13" xfId="2781" hidden="1"/>
    <cellStyle name="Erklärender Text 2 13" xfId="3125" hidden="1"/>
    <cellStyle name="Erklärender Text 2 13" xfId="3128" hidden="1"/>
    <cellStyle name="Erklärender Text 2 13" xfId="3183" hidden="1"/>
    <cellStyle name="Erklärender Text 2 13" xfId="3218" hidden="1"/>
    <cellStyle name="Erklärender Text 2 13" xfId="3277" hidden="1"/>
    <cellStyle name="Erklärender Text 2 13" xfId="3342" hidden="1"/>
    <cellStyle name="Erklärender Text 2 13" xfId="3345" hidden="1"/>
    <cellStyle name="Erklärender Text 2 13" xfId="3400" hidden="1"/>
    <cellStyle name="Erklärender Text 2 13" xfId="3435" hidden="1"/>
    <cellStyle name="Erklärender Text 2 13" xfId="3514" hidden="1"/>
    <cellStyle name="Erklärender Text 2 13" xfId="3634" hidden="1"/>
    <cellStyle name="Erklärender Text 2 13" xfId="3637" hidden="1"/>
    <cellStyle name="Erklärender Text 2 13" xfId="3692" hidden="1"/>
    <cellStyle name="Erklärender Text 2 13" xfId="3727" hidden="1"/>
    <cellStyle name="Erklärender Text 2 13" xfId="3541" hidden="1"/>
    <cellStyle name="Erklärender Text 2 13" xfId="3776" hidden="1"/>
    <cellStyle name="Erklärender Text 2 13" xfId="3779" hidden="1"/>
    <cellStyle name="Erklärender Text 2 13" xfId="3834" hidden="1"/>
    <cellStyle name="Erklärender Text 2 13" xfId="3869" hidden="1"/>
    <cellStyle name="Erklärender Text 2 13" xfId="2192" hidden="1"/>
    <cellStyle name="Erklärender Text 2 13" xfId="3943" hidden="1"/>
    <cellStyle name="Erklärender Text 2 13" xfId="3946" hidden="1"/>
    <cellStyle name="Erklärender Text 2 13" xfId="4001" hidden="1"/>
    <cellStyle name="Erklärender Text 2 13" xfId="4036" hidden="1"/>
    <cellStyle name="Erklärender Text 2 13" xfId="4189" hidden="1"/>
    <cellStyle name="Erklärender Text 2 13" xfId="4343" hidden="1"/>
    <cellStyle name="Erklärender Text 2 13" xfId="4346" hidden="1"/>
    <cellStyle name="Erklärender Text 2 13" xfId="4401" hidden="1"/>
    <cellStyle name="Erklärender Text 2 13" xfId="4436" hidden="1"/>
    <cellStyle name="Erklärender Text 2 13" xfId="4221" hidden="1"/>
    <cellStyle name="Erklärender Text 2 13" xfId="4490" hidden="1"/>
    <cellStyle name="Erklärender Text 2 13" xfId="4493" hidden="1"/>
    <cellStyle name="Erklärender Text 2 13" xfId="4548" hidden="1"/>
    <cellStyle name="Erklärender Text 2 13" xfId="4583" hidden="1"/>
    <cellStyle name="Erklärender Text 2 13" xfId="4287" hidden="1"/>
    <cellStyle name="Erklärender Text 2 13" xfId="4631" hidden="1"/>
    <cellStyle name="Erklärender Text 2 13" xfId="4634" hidden="1"/>
    <cellStyle name="Erklärender Text 2 13" xfId="4689" hidden="1"/>
    <cellStyle name="Erklärender Text 2 13" xfId="4724" hidden="1"/>
    <cellStyle name="Erklärender Text 2 13" xfId="4783" hidden="1"/>
    <cellStyle name="Erklärender Text 2 13" xfId="4848" hidden="1"/>
    <cellStyle name="Erklärender Text 2 13" xfId="4851" hidden="1"/>
    <cellStyle name="Erklärender Text 2 13" xfId="4906" hidden="1"/>
    <cellStyle name="Erklärender Text 2 13" xfId="4941" hidden="1"/>
    <cellStyle name="Erklärender Text 2 13" xfId="5020" hidden="1"/>
    <cellStyle name="Erklärender Text 2 13" xfId="5140" hidden="1"/>
    <cellStyle name="Erklärender Text 2 13" xfId="5143" hidden="1"/>
    <cellStyle name="Erklärender Text 2 13" xfId="5198" hidden="1"/>
    <cellStyle name="Erklärender Text 2 13" xfId="5233" hidden="1"/>
    <cellStyle name="Erklärender Text 2 13" xfId="5047" hidden="1"/>
    <cellStyle name="Erklärender Text 2 13" xfId="5282" hidden="1"/>
    <cellStyle name="Erklärender Text 2 13" xfId="5285" hidden="1"/>
    <cellStyle name="Erklärender Text 2 13" xfId="5340" hidden="1"/>
    <cellStyle name="Erklärender Text 2 13" xfId="5375" hidden="1"/>
    <cellStyle name="Erklärender Text 2 13" xfId="2143" hidden="1"/>
    <cellStyle name="Erklärender Text 2 13" xfId="5448" hidden="1"/>
    <cellStyle name="Erklärender Text 2 13" xfId="5451" hidden="1"/>
    <cellStyle name="Erklärender Text 2 13" xfId="5506" hidden="1"/>
    <cellStyle name="Erklärender Text 2 13" xfId="5541" hidden="1"/>
    <cellStyle name="Erklärender Text 2 13" xfId="5693" hidden="1"/>
    <cellStyle name="Erklärender Text 2 13" xfId="5847" hidden="1"/>
    <cellStyle name="Erklärender Text 2 13" xfId="5850" hidden="1"/>
    <cellStyle name="Erklärender Text 2 13" xfId="5905" hidden="1"/>
    <cellStyle name="Erklärender Text 2 13" xfId="5940" hidden="1"/>
    <cellStyle name="Erklärender Text 2 13" xfId="5725" hidden="1"/>
    <cellStyle name="Erklärender Text 2 13" xfId="5994" hidden="1"/>
    <cellStyle name="Erklärender Text 2 13" xfId="5997" hidden="1"/>
    <cellStyle name="Erklärender Text 2 13" xfId="6052" hidden="1"/>
    <cellStyle name="Erklärender Text 2 13" xfId="6087" hidden="1"/>
    <cellStyle name="Erklärender Text 2 13" xfId="5791" hidden="1"/>
    <cellStyle name="Erklärender Text 2 13" xfId="6135" hidden="1"/>
    <cellStyle name="Erklärender Text 2 13" xfId="6138" hidden="1"/>
    <cellStyle name="Erklärender Text 2 13" xfId="6193" hidden="1"/>
    <cellStyle name="Erklärender Text 2 13" xfId="6228" hidden="1"/>
    <cellStyle name="Erklärender Text 2 13" xfId="6287" hidden="1"/>
    <cellStyle name="Erklärender Text 2 13" xfId="6352" hidden="1"/>
    <cellStyle name="Erklärender Text 2 13" xfId="6355" hidden="1"/>
    <cellStyle name="Erklärender Text 2 13" xfId="6410" hidden="1"/>
    <cellStyle name="Erklärender Text 2 13" xfId="6445" hidden="1"/>
    <cellStyle name="Erklärender Text 2 13" xfId="6524" hidden="1"/>
    <cellStyle name="Erklärender Text 2 13" xfId="6644" hidden="1"/>
    <cellStyle name="Erklärender Text 2 13" xfId="6647" hidden="1"/>
    <cellStyle name="Erklärender Text 2 13" xfId="6702" hidden="1"/>
    <cellStyle name="Erklärender Text 2 13" xfId="6737" hidden="1"/>
    <cellStyle name="Erklärender Text 2 13" xfId="6551" hidden="1"/>
    <cellStyle name="Erklärender Text 2 13" xfId="6786" hidden="1"/>
    <cellStyle name="Erklärender Text 2 13" xfId="6789" hidden="1"/>
    <cellStyle name="Erklärender Text 2 13" xfId="6844" hidden="1"/>
    <cellStyle name="Erklärender Text 2 13" xfId="6879" hidden="1"/>
    <cellStyle name="Erklärender Text 2 13" xfId="2184" hidden="1"/>
    <cellStyle name="Erklärender Text 2 13" xfId="6950" hidden="1"/>
    <cellStyle name="Erklärender Text 2 13" xfId="6953" hidden="1"/>
    <cellStyle name="Erklärender Text 2 13" xfId="7008" hidden="1"/>
    <cellStyle name="Erklärender Text 2 13" xfId="7043" hidden="1"/>
    <cellStyle name="Erklärender Text 2 13" xfId="7191" hidden="1"/>
    <cellStyle name="Erklärender Text 2 13" xfId="7345" hidden="1"/>
    <cellStyle name="Erklärender Text 2 13" xfId="7348" hidden="1"/>
    <cellStyle name="Erklärender Text 2 13" xfId="7403" hidden="1"/>
    <cellStyle name="Erklärender Text 2 13" xfId="7438" hidden="1"/>
    <cellStyle name="Erklärender Text 2 13" xfId="7223" hidden="1"/>
    <cellStyle name="Erklärender Text 2 13" xfId="7492" hidden="1"/>
    <cellStyle name="Erklärender Text 2 13" xfId="7495" hidden="1"/>
    <cellStyle name="Erklärender Text 2 13" xfId="7550" hidden="1"/>
    <cellStyle name="Erklärender Text 2 13" xfId="7585" hidden="1"/>
    <cellStyle name="Erklärender Text 2 13" xfId="7289" hidden="1"/>
    <cellStyle name="Erklärender Text 2 13" xfId="7633" hidden="1"/>
    <cellStyle name="Erklärender Text 2 13" xfId="7636" hidden="1"/>
    <cellStyle name="Erklärender Text 2 13" xfId="7691" hidden="1"/>
    <cellStyle name="Erklärender Text 2 13" xfId="7726" hidden="1"/>
    <cellStyle name="Erklärender Text 2 13" xfId="7785" hidden="1"/>
    <cellStyle name="Erklärender Text 2 13" xfId="7850" hidden="1"/>
    <cellStyle name="Erklärender Text 2 13" xfId="7853" hidden="1"/>
    <cellStyle name="Erklärender Text 2 13" xfId="7908" hidden="1"/>
    <cellStyle name="Erklärender Text 2 13" xfId="7943" hidden="1"/>
    <cellStyle name="Erklärender Text 2 13" xfId="8022" hidden="1"/>
    <cellStyle name="Erklärender Text 2 13" xfId="8142" hidden="1"/>
    <cellStyle name="Erklärender Text 2 13" xfId="8145" hidden="1"/>
    <cellStyle name="Erklärender Text 2 13" xfId="8200" hidden="1"/>
    <cellStyle name="Erklärender Text 2 13" xfId="8235" hidden="1"/>
    <cellStyle name="Erklärender Text 2 13" xfId="8049" hidden="1"/>
    <cellStyle name="Erklärender Text 2 13" xfId="8284" hidden="1"/>
    <cellStyle name="Erklärender Text 2 13" xfId="8287" hidden="1"/>
    <cellStyle name="Erklärender Text 2 13" xfId="8342" hidden="1"/>
    <cellStyle name="Erklärender Text 2 13" xfId="8377" hidden="1"/>
    <cellStyle name="Erklärender Text 2 13" xfId="2151" hidden="1"/>
    <cellStyle name="Erklärender Text 2 13" xfId="8445" hidden="1"/>
    <cellStyle name="Erklärender Text 2 13" xfId="8448" hidden="1"/>
    <cellStyle name="Erklärender Text 2 13" xfId="8503" hidden="1"/>
    <cellStyle name="Erklärender Text 2 13" xfId="8538" hidden="1"/>
    <cellStyle name="Erklärender Text 2 13" xfId="8684" hidden="1"/>
    <cellStyle name="Erklärender Text 2 13" xfId="8838" hidden="1"/>
    <cellStyle name="Erklärender Text 2 13" xfId="8841" hidden="1"/>
    <cellStyle name="Erklärender Text 2 13" xfId="8896" hidden="1"/>
    <cellStyle name="Erklärender Text 2 13" xfId="8931" hidden="1"/>
    <cellStyle name="Erklärender Text 2 13" xfId="8716" hidden="1"/>
    <cellStyle name="Erklärender Text 2 13" xfId="8985" hidden="1"/>
    <cellStyle name="Erklärender Text 2 13" xfId="8988" hidden="1"/>
    <cellStyle name="Erklärender Text 2 13" xfId="9043" hidden="1"/>
    <cellStyle name="Erklärender Text 2 13" xfId="9078" hidden="1"/>
    <cellStyle name="Erklärender Text 2 13" xfId="8782" hidden="1"/>
    <cellStyle name="Erklärender Text 2 13" xfId="9126" hidden="1"/>
    <cellStyle name="Erklärender Text 2 13" xfId="9129" hidden="1"/>
    <cellStyle name="Erklärender Text 2 13" xfId="9184" hidden="1"/>
    <cellStyle name="Erklärender Text 2 13" xfId="9219" hidden="1"/>
    <cellStyle name="Erklärender Text 2 13" xfId="9278" hidden="1"/>
    <cellStyle name="Erklärender Text 2 13" xfId="9343" hidden="1"/>
    <cellStyle name="Erklärender Text 2 13" xfId="9346" hidden="1"/>
    <cellStyle name="Erklärender Text 2 13" xfId="9401" hidden="1"/>
    <cellStyle name="Erklärender Text 2 13" xfId="9436" hidden="1"/>
    <cellStyle name="Erklärender Text 2 13" xfId="9515" hidden="1"/>
    <cellStyle name="Erklärender Text 2 13" xfId="9635" hidden="1"/>
    <cellStyle name="Erklärender Text 2 13" xfId="9638" hidden="1"/>
    <cellStyle name="Erklärender Text 2 13" xfId="9693" hidden="1"/>
    <cellStyle name="Erklärender Text 2 13" xfId="9728" hidden="1"/>
    <cellStyle name="Erklärender Text 2 13" xfId="9542" hidden="1"/>
    <cellStyle name="Erklärender Text 2 13" xfId="9777" hidden="1"/>
    <cellStyle name="Erklärender Text 2 13" xfId="9780" hidden="1"/>
    <cellStyle name="Erklärender Text 2 13" xfId="9835" hidden="1"/>
    <cellStyle name="Erklärender Text 2 13" xfId="9870" hidden="1"/>
    <cellStyle name="Erklärender Text 2 13" xfId="2176" hidden="1"/>
    <cellStyle name="Erklärender Text 2 13" xfId="9936" hidden="1"/>
    <cellStyle name="Erklärender Text 2 13" xfId="9939" hidden="1"/>
    <cellStyle name="Erklärender Text 2 13" xfId="9994" hidden="1"/>
    <cellStyle name="Erklärender Text 2 13" xfId="10029" hidden="1"/>
    <cellStyle name="Erklärender Text 2 13" xfId="10170" hidden="1"/>
    <cellStyle name="Erklärender Text 2 13" xfId="10324" hidden="1"/>
    <cellStyle name="Erklärender Text 2 13" xfId="10327" hidden="1"/>
    <cellStyle name="Erklärender Text 2 13" xfId="10382" hidden="1"/>
    <cellStyle name="Erklärender Text 2 13" xfId="10417" hidden="1"/>
    <cellStyle name="Erklärender Text 2 13" xfId="10202" hidden="1"/>
    <cellStyle name="Erklärender Text 2 13" xfId="10471" hidden="1"/>
    <cellStyle name="Erklärender Text 2 13" xfId="10474" hidden="1"/>
    <cellStyle name="Erklärender Text 2 13" xfId="10529" hidden="1"/>
    <cellStyle name="Erklärender Text 2 13" xfId="10564" hidden="1"/>
    <cellStyle name="Erklärender Text 2 13" xfId="10268" hidden="1"/>
    <cellStyle name="Erklärender Text 2 13" xfId="10612" hidden="1"/>
    <cellStyle name="Erklärender Text 2 13" xfId="10615" hidden="1"/>
    <cellStyle name="Erklärender Text 2 13" xfId="10670" hidden="1"/>
    <cellStyle name="Erklärender Text 2 13" xfId="10705" hidden="1"/>
    <cellStyle name="Erklärender Text 2 13" xfId="10764" hidden="1"/>
    <cellStyle name="Erklärender Text 2 13" xfId="10829" hidden="1"/>
    <cellStyle name="Erklärender Text 2 13" xfId="10832" hidden="1"/>
    <cellStyle name="Erklärender Text 2 13" xfId="10887" hidden="1"/>
    <cellStyle name="Erklärender Text 2 13" xfId="10922" hidden="1"/>
    <cellStyle name="Erklärender Text 2 13" xfId="11001" hidden="1"/>
    <cellStyle name="Erklärender Text 2 13" xfId="11121" hidden="1"/>
    <cellStyle name="Erklärender Text 2 13" xfId="11124" hidden="1"/>
    <cellStyle name="Erklärender Text 2 13" xfId="11179" hidden="1"/>
    <cellStyle name="Erklärender Text 2 13" xfId="11214" hidden="1"/>
    <cellStyle name="Erklärender Text 2 13" xfId="11028" hidden="1"/>
    <cellStyle name="Erklärender Text 2 13" xfId="11263" hidden="1"/>
    <cellStyle name="Erklärender Text 2 13" xfId="11266" hidden="1"/>
    <cellStyle name="Erklärender Text 2 13" xfId="11321" hidden="1"/>
    <cellStyle name="Erklärender Text 2 13" xfId="11356" hidden="1"/>
    <cellStyle name="Erklärender Text 2 13" xfId="2361" hidden="1"/>
    <cellStyle name="Erklärender Text 2 13" xfId="11419" hidden="1"/>
    <cellStyle name="Erklärender Text 2 13" xfId="11422" hidden="1"/>
    <cellStyle name="Erklärender Text 2 13" xfId="11477" hidden="1"/>
    <cellStyle name="Erklärender Text 2 13" xfId="11512" hidden="1"/>
    <cellStyle name="Erklärender Text 2 13" xfId="11650" hidden="1"/>
    <cellStyle name="Erklärender Text 2 13" xfId="11804" hidden="1"/>
    <cellStyle name="Erklärender Text 2 13" xfId="11807" hidden="1"/>
    <cellStyle name="Erklärender Text 2 13" xfId="11862" hidden="1"/>
    <cellStyle name="Erklärender Text 2 13" xfId="11897" hidden="1"/>
    <cellStyle name="Erklärender Text 2 13" xfId="11682" hidden="1"/>
    <cellStyle name="Erklärender Text 2 13" xfId="11951" hidden="1"/>
    <cellStyle name="Erklärender Text 2 13" xfId="11954" hidden="1"/>
    <cellStyle name="Erklärender Text 2 13" xfId="12009" hidden="1"/>
    <cellStyle name="Erklärender Text 2 13" xfId="12044" hidden="1"/>
    <cellStyle name="Erklärender Text 2 13" xfId="11748" hidden="1"/>
    <cellStyle name="Erklärender Text 2 13" xfId="12092" hidden="1"/>
    <cellStyle name="Erklärender Text 2 13" xfId="12095" hidden="1"/>
    <cellStyle name="Erklärender Text 2 13" xfId="12150" hidden="1"/>
    <cellStyle name="Erklärender Text 2 13" xfId="12185" hidden="1"/>
    <cellStyle name="Erklärender Text 2 13" xfId="12244" hidden="1"/>
    <cellStyle name="Erklärender Text 2 13" xfId="12309" hidden="1"/>
    <cellStyle name="Erklärender Text 2 13" xfId="12312" hidden="1"/>
    <cellStyle name="Erklärender Text 2 13" xfId="12367" hidden="1"/>
    <cellStyle name="Erklärender Text 2 13" xfId="12402" hidden="1"/>
    <cellStyle name="Erklärender Text 2 13" xfId="12481" hidden="1"/>
    <cellStyle name="Erklärender Text 2 13" xfId="12601" hidden="1"/>
    <cellStyle name="Erklärender Text 2 13" xfId="12604" hidden="1"/>
    <cellStyle name="Erklärender Text 2 13" xfId="12659" hidden="1"/>
    <cellStyle name="Erklärender Text 2 13" xfId="12694" hidden="1"/>
    <cellStyle name="Erklärender Text 2 13" xfId="12508" hidden="1"/>
    <cellStyle name="Erklärender Text 2 13" xfId="12743" hidden="1"/>
    <cellStyle name="Erklärender Text 2 13" xfId="12746" hidden="1"/>
    <cellStyle name="Erklärender Text 2 13" xfId="12801" hidden="1"/>
    <cellStyle name="Erklärender Text 2 13" xfId="12836" hidden="1"/>
    <cellStyle name="Erklärender Text 2 13" xfId="404" hidden="1"/>
    <cellStyle name="Erklärender Text 2 13" xfId="12898" hidden="1"/>
    <cellStyle name="Erklärender Text 2 13" xfId="12901" hidden="1"/>
    <cellStyle name="Erklärender Text 2 13" xfId="12956" hidden="1"/>
    <cellStyle name="Erklärender Text 2 13" xfId="12991" hidden="1"/>
    <cellStyle name="Erklärender Text 2 13" xfId="13121" hidden="1"/>
    <cellStyle name="Erklärender Text 2 13" xfId="13275" hidden="1"/>
    <cellStyle name="Erklärender Text 2 13" xfId="13278" hidden="1"/>
    <cellStyle name="Erklärender Text 2 13" xfId="13333" hidden="1"/>
    <cellStyle name="Erklärender Text 2 13" xfId="13368" hidden="1"/>
    <cellStyle name="Erklärender Text 2 13" xfId="13153" hidden="1"/>
    <cellStyle name="Erklärender Text 2 13" xfId="13422" hidden="1"/>
    <cellStyle name="Erklärender Text 2 13" xfId="13425" hidden="1"/>
    <cellStyle name="Erklärender Text 2 13" xfId="13480" hidden="1"/>
    <cellStyle name="Erklärender Text 2 13" xfId="13515" hidden="1"/>
    <cellStyle name="Erklärender Text 2 13" xfId="13219" hidden="1"/>
    <cellStyle name="Erklärender Text 2 13" xfId="13563" hidden="1"/>
    <cellStyle name="Erklärender Text 2 13" xfId="13566" hidden="1"/>
    <cellStyle name="Erklärender Text 2 13" xfId="13621" hidden="1"/>
    <cellStyle name="Erklärender Text 2 13" xfId="13656" hidden="1"/>
    <cellStyle name="Erklärender Text 2 13" xfId="13715" hidden="1"/>
    <cellStyle name="Erklärender Text 2 13" xfId="13780" hidden="1"/>
    <cellStyle name="Erklärender Text 2 13" xfId="13783" hidden="1"/>
    <cellStyle name="Erklärender Text 2 13" xfId="13838" hidden="1"/>
    <cellStyle name="Erklärender Text 2 13" xfId="13873" hidden="1"/>
    <cellStyle name="Erklärender Text 2 13" xfId="13952" hidden="1"/>
    <cellStyle name="Erklärender Text 2 13" xfId="14072" hidden="1"/>
    <cellStyle name="Erklärender Text 2 13" xfId="14075" hidden="1"/>
    <cellStyle name="Erklärender Text 2 13" xfId="14130" hidden="1"/>
    <cellStyle name="Erklärender Text 2 13" xfId="14165" hidden="1"/>
    <cellStyle name="Erklärender Text 2 13" xfId="13979" hidden="1"/>
    <cellStyle name="Erklärender Text 2 13" xfId="14214" hidden="1"/>
    <cellStyle name="Erklärender Text 2 13" xfId="14217" hidden="1"/>
    <cellStyle name="Erklärender Text 2 13" xfId="14272" hidden="1"/>
    <cellStyle name="Erklärender Text 2 13" xfId="14307" hidden="1"/>
    <cellStyle name="Erklärender Text 2 13" xfId="2287" hidden="1"/>
    <cellStyle name="Erklärender Text 2 13" xfId="14365" hidden="1"/>
    <cellStyle name="Erklärender Text 2 13" xfId="14368" hidden="1"/>
    <cellStyle name="Erklärender Text 2 13" xfId="14423" hidden="1"/>
    <cellStyle name="Erklärender Text 2 13" xfId="14458" hidden="1"/>
    <cellStyle name="Erklärender Text 2 13" xfId="14583" hidden="1"/>
    <cellStyle name="Erklärender Text 2 13" xfId="14737" hidden="1"/>
    <cellStyle name="Erklärender Text 2 13" xfId="14740" hidden="1"/>
    <cellStyle name="Erklärender Text 2 13" xfId="14795" hidden="1"/>
    <cellStyle name="Erklärender Text 2 13" xfId="14830" hidden="1"/>
    <cellStyle name="Erklärender Text 2 13" xfId="14615" hidden="1"/>
    <cellStyle name="Erklärender Text 2 13" xfId="14884" hidden="1"/>
    <cellStyle name="Erklärender Text 2 13" xfId="14887" hidden="1"/>
    <cellStyle name="Erklärender Text 2 13" xfId="14942" hidden="1"/>
    <cellStyle name="Erklärender Text 2 13" xfId="14977" hidden="1"/>
    <cellStyle name="Erklärender Text 2 13" xfId="14681" hidden="1"/>
    <cellStyle name="Erklärender Text 2 13" xfId="15025" hidden="1"/>
    <cellStyle name="Erklärender Text 2 13" xfId="15028" hidden="1"/>
    <cellStyle name="Erklärender Text 2 13" xfId="15083" hidden="1"/>
    <cellStyle name="Erklärender Text 2 13" xfId="15118" hidden="1"/>
    <cellStyle name="Erklärender Text 2 13" xfId="15177" hidden="1"/>
    <cellStyle name="Erklärender Text 2 13" xfId="15242" hidden="1"/>
    <cellStyle name="Erklärender Text 2 13" xfId="15245" hidden="1"/>
    <cellStyle name="Erklärender Text 2 13" xfId="15300" hidden="1"/>
    <cellStyle name="Erklärender Text 2 13" xfId="15335" hidden="1"/>
    <cellStyle name="Erklärender Text 2 13" xfId="15414" hidden="1"/>
    <cellStyle name="Erklärender Text 2 13" xfId="15534" hidden="1"/>
    <cellStyle name="Erklärender Text 2 13" xfId="15537" hidden="1"/>
    <cellStyle name="Erklärender Text 2 13" xfId="15592" hidden="1"/>
    <cellStyle name="Erklärender Text 2 13" xfId="15627" hidden="1"/>
    <cellStyle name="Erklärender Text 2 13" xfId="15441" hidden="1"/>
    <cellStyle name="Erklärender Text 2 13" xfId="15676" hidden="1"/>
    <cellStyle name="Erklärender Text 2 13" xfId="15679" hidden="1"/>
    <cellStyle name="Erklärender Text 2 13" xfId="15734" hidden="1"/>
    <cellStyle name="Erklärender Text 2 13" xfId="15769" hidden="1"/>
    <cellStyle name="Erklärender Text 2 13" xfId="2344" hidden="1"/>
    <cellStyle name="Erklärender Text 2 13" xfId="15827" hidden="1"/>
    <cellStyle name="Erklärender Text 2 13" xfId="15830" hidden="1"/>
    <cellStyle name="Erklärender Text 2 13" xfId="15885" hidden="1"/>
    <cellStyle name="Erklärender Text 2 13" xfId="15920" hidden="1"/>
    <cellStyle name="Erklärender Text 2 13" xfId="16039" hidden="1"/>
    <cellStyle name="Erklärender Text 2 13" xfId="16193" hidden="1"/>
    <cellStyle name="Erklärender Text 2 13" xfId="16196" hidden="1"/>
    <cellStyle name="Erklärender Text 2 13" xfId="16251" hidden="1"/>
    <cellStyle name="Erklärender Text 2 13" xfId="16286" hidden="1"/>
    <cellStyle name="Erklärender Text 2 13" xfId="16071" hidden="1"/>
    <cellStyle name="Erklärender Text 2 13" xfId="16340" hidden="1"/>
    <cellStyle name="Erklärender Text 2 13" xfId="16343" hidden="1"/>
    <cellStyle name="Erklärender Text 2 13" xfId="16398" hidden="1"/>
    <cellStyle name="Erklärender Text 2 13" xfId="16433" hidden="1"/>
    <cellStyle name="Erklärender Text 2 13" xfId="16137" hidden="1"/>
    <cellStyle name="Erklärender Text 2 13" xfId="16481" hidden="1"/>
    <cellStyle name="Erklärender Text 2 13" xfId="16484" hidden="1"/>
    <cellStyle name="Erklärender Text 2 13" xfId="16539" hidden="1"/>
    <cellStyle name="Erklärender Text 2 13" xfId="16574" hidden="1"/>
    <cellStyle name="Erklärender Text 2 13" xfId="16633" hidden="1"/>
    <cellStyle name="Erklärender Text 2 13" xfId="16698" hidden="1"/>
    <cellStyle name="Erklärender Text 2 13" xfId="16701" hidden="1"/>
    <cellStyle name="Erklärender Text 2 13" xfId="16756" hidden="1"/>
    <cellStyle name="Erklärender Text 2 13" xfId="16791" hidden="1"/>
    <cellStyle name="Erklärender Text 2 13" xfId="16870" hidden="1"/>
    <cellStyle name="Erklärender Text 2 13" xfId="16990" hidden="1"/>
    <cellStyle name="Erklärender Text 2 13" xfId="16993" hidden="1"/>
    <cellStyle name="Erklärender Text 2 13" xfId="17048" hidden="1"/>
    <cellStyle name="Erklärender Text 2 13" xfId="17083" hidden="1"/>
    <cellStyle name="Erklärender Text 2 13" xfId="16897" hidden="1"/>
    <cellStyle name="Erklärender Text 2 13" xfId="17132" hidden="1"/>
    <cellStyle name="Erklärender Text 2 13" xfId="17135" hidden="1"/>
    <cellStyle name="Erklärender Text 2 13" xfId="17190" hidden="1"/>
    <cellStyle name="Erklärender Text 2 13" xfId="17225" hidden="1"/>
    <cellStyle name="Erklärender Text 2 13" xfId="43" hidden="1"/>
    <cellStyle name="Erklärender Text 2 13" xfId="17272" hidden="1"/>
    <cellStyle name="Erklärender Text 2 13" xfId="17275" hidden="1"/>
    <cellStyle name="Erklärender Text 2 13" xfId="17330" hidden="1"/>
    <cellStyle name="Erklärender Text 2 13" xfId="17365" hidden="1"/>
    <cellStyle name="Erklärender Text 2 13" xfId="17481" hidden="1"/>
    <cellStyle name="Erklärender Text 2 13" xfId="17635" hidden="1"/>
    <cellStyle name="Erklärender Text 2 13" xfId="17638" hidden="1"/>
    <cellStyle name="Erklärender Text 2 13" xfId="17693" hidden="1"/>
    <cellStyle name="Erklärender Text 2 13" xfId="17728" hidden="1"/>
    <cellStyle name="Erklärender Text 2 13" xfId="17513" hidden="1"/>
    <cellStyle name="Erklärender Text 2 13" xfId="17782" hidden="1"/>
    <cellStyle name="Erklärender Text 2 13" xfId="17785" hidden="1"/>
    <cellStyle name="Erklärender Text 2 13" xfId="17840" hidden="1"/>
    <cellStyle name="Erklärender Text 2 13" xfId="17875" hidden="1"/>
    <cellStyle name="Erklärender Text 2 13" xfId="17579" hidden="1"/>
    <cellStyle name="Erklärender Text 2 13" xfId="17923" hidden="1"/>
    <cellStyle name="Erklärender Text 2 13" xfId="17926" hidden="1"/>
    <cellStyle name="Erklärender Text 2 13" xfId="17981" hidden="1"/>
    <cellStyle name="Erklärender Text 2 13" xfId="18016" hidden="1"/>
    <cellStyle name="Erklärender Text 2 13" xfId="18075" hidden="1"/>
    <cellStyle name="Erklärender Text 2 13" xfId="18140" hidden="1"/>
    <cellStyle name="Erklärender Text 2 13" xfId="18143" hidden="1"/>
    <cellStyle name="Erklärender Text 2 13" xfId="18198" hidden="1"/>
    <cellStyle name="Erklärender Text 2 13" xfId="18233" hidden="1"/>
    <cellStyle name="Erklärender Text 2 13" xfId="18312" hidden="1"/>
    <cellStyle name="Erklärender Text 2 13" xfId="18432" hidden="1"/>
    <cellStyle name="Erklärender Text 2 13" xfId="18435" hidden="1"/>
    <cellStyle name="Erklärender Text 2 13" xfId="18490" hidden="1"/>
    <cellStyle name="Erklärender Text 2 13" xfId="18525" hidden="1"/>
    <cellStyle name="Erklärender Text 2 13" xfId="18339" hidden="1"/>
    <cellStyle name="Erklärender Text 2 13" xfId="18574" hidden="1"/>
    <cellStyle name="Erklärender Text 2 13" xfId="18577" hidden="1"/>
    <cellStyle name="Erklärender Text 2 13" xfId="18632" hidden="1"/>
    <cellStyle name="Erklärender Text 2 13" xfId="18667" hidden="1"/>
    <cellStyle name="Erklärender Text 2 13" xfId="18956" hidden="1"/>
    <cellStyle name="Erklärender Text 2 13" xfId="19072" hidden="1"/>
    <cellStyle name="Erklärender Text 2 13" xfId="19075" hidden="1"/>
    <cellStyle name="Erklärender Text 2 13" xfId="19130" hidden="1"/>
    <cellStyle name="Erklärender Text 2 13" xfId="19165" hidden="1"/>
    <cellStyle name="Erklärender Text 2 13" xfId="19288" hidden="1"/>
    <cellStyle name="Erklärender Text 2 13" xfId="19442" hidden="1"/>
    <cellStyle name="Erklärender Text 2 13" xfId="19445" hidden="1"/>
    <cellStyle name="Erklärender Text 2 13" xfId="19500" hidden="1"/>
    <cellStyle name="Erklärender Text 2 13" xfId="19535" hidden="1"/>
    <cellStyle name="Erklärender Text 2 13" xfId="19320" hidden="1"/>
    <cellStyle name="Erklärender Text 2 13" xfId="19589" hidden="1"/>
    <cellStyle name="Erklärender Text 2 13" xfId="19592" hidden="1"/>
    <cellStyle name="Erklärender Text 2 13" xfId="19647" hidden="1"/>
    <cellStyle name="Erklärender Text 2 13" xfId="19682" hidden="1"/>
    <cellStyle name="Erklärender Text 2 13" xfId="19386" hidden="1"/>
    <cellStyle name="Erklärender Text 2 13" xfId="19730" hidden="1"/>
    <cellStyle name="Erklärender Text 2 13" xfId="19733" hidden="1"/>
    <cellStyle name="Erklärender Text 2 13" xfId="19788" hidden="1"/>
    <cellStyle name="Erklärender Text 2 13" xfId="19823" hidden="1"/>
    <cellStyle name="Erklärender Text 2 13" xfId="19882" hidden="1"/>
    <cellStyle name="Erklärender Text 2 13" xfId="19947" hidden="1"/>
    <cellStyle name="Erklärender Text 2 13" xfId="19950" hidden="1"/>
    <cellStyle name="Erklärender Text 2 13" xfId="20005" hidden="1"/>
    <cellStyle name="Erklärender Text 2 13" xfId="20040" hidden="1"/>
    <cellStyle name="Erklärender Text 2 13" xfId="20119" hidden="1"/>
    <cellStyle name="Erklärender Text 2 13" xfId="20239" hidden="1"/>
    <cellStyle name="Erklärender Text 2 13" xfId="20242" hidden="1"/>
    <cellStyle name="Erklärender Text 2 13" xfId="20297" hidden="1"/>
    <cellStyle name="Erklärender Text 2 13" xfId="20332" hidden="1"/>
    <cellStyle name="Erklärender Text 2 13" xfId="20146" hidden="1"/>
    <cellStyle name="Erklärender Text 2 13" xfId="20381" hidden="1"/>
    <cellStyle name="Erklärender Text 2 13" xfId="20384" hidden="1"/>
    <cellStyle name="Erklärender Text 2 13" xfId="20439" hidden="1"/>
    <cellStyle name="Erklärender Text 2 13" xfId="20474" hidden="1"/>
    <cellStyle name="Erklärender Text 2 13" xfId="20533" hidden="1"/>
    <cellStyle name="Erklärender Text 2 13" xfId="20598" hidden="1"/>
    <cellStyle name="Erklärender Text 2 13" xfId="20601" hidden="1"/>
    <cellStyle name="Erklärender Text 2 13" xfId="20656" hidden="1"/>
    <cellStyle name="Erklärender Text 2 13" xfId="20691" hidden="1"/>
    <cellStyle name="Erklärender Text 2 13" xfId="20788" hidden="1"/>
    <cellStyle name="Erklärender Text 2 13" xfId="20989" hidden="1"/>
    <cellStyle name="Erklärender Text 2 13" xfId="20992" hidden="1"/>
    <cellStyle name="Erklärender Text 2 13" xfId="21047" hidden="1"/>
    <cellStyle name="Erklärender Text 2 13" xfId="21082" hidden="1"/>
    <cellStyle name="Erklärender Text 2 13" xfId="21178" hidden="1"/>
    <cellStyle name="Erklärender Text 2 13" xfId="21298" hidden="1"/>
    <cellStyle name="Erklärender Text 2 13" xfId="21301" hidden="1"/>
    <cellStyle name="Erklärender Text 2 13" xfId="21356" hidden="1"/>
    <cellStyle name="Erklärender Text 2 13" xfId="21391" hidden="1"/>
    <cellStyle name="Erklärender Text 2 13" xfId="21205" hidden="1"/>
    <cellStyle name="Erklärender Text 2 13" xfId="21442" hidden="1"/>
    <cellStyle name="Erklärender Text 2 13" xfId="21445" hidden="1"/>
    <cellStyle name="Erklärender Text 2 13" xfId="21500" hidden="1"/>
    <cellStyle name="Erklärender Text 2 13" xfId="21535" hidden="1"/>
    <cellStyle name="Erklärender Text 2 13" xfId="20841" hidden="1"/>
    <cellStyle name="Erklärender Text 2 13" xfId="21599" hidden="1"/>
    <cellStyle name="Erklärender Text 2 13" xfId="21602" hidden="1"/>
    <cellStyle name="Erklärender Text 2 13" xfId="21657" hidden="1"/>
    <cellStyle name="Erklärender Text 2 13" xfId="21692" hidden="1"/>
    <cellStyle name="Erklärender Text 2 13" xfId="21814" hidden="1"/>
    <cellStyle name="Erklärender Text 2 13" xfId="21969" hidden="1"/>
    <cellStyle name="Erklärender Text 2 13" xfId="21972" hidden="1"/>
    <cellStyle name="Erklärender Text 2 13" xfId="22027" hidden="1"/>
    <cellStyle name="Erklärender Text 2 13" xfId="22062" hidden="1"/>
    <cellStyle name="Erklärender Text 2 13" xfId="21846" hidden="1"/>
    <cellStyle name="Erklärender Text 2 13" xfId="22118" hidden="1"/>
    <cellStyle name="Erklärender Text 2 13" xfId="22121" hidden="1"/>
    <cellStyle name="Erklärender Text 2 13" xfId="22176" hidden="1"/>
    <cellStyle name="Erklärender Text 2 13" xfId="22211" hidden="1"/>
    <cellStyle name="Erklärender Text 2 13" xfId="21912" hidden="1"/>
    <cellStyle name="Erklärender Text 2 13" xfId="22261" hidden="1"/>
    <cellStyle name="Erklärender Text 2 13" xfId="22264" hidden="1"/>
    <cellStyle name="Erklärender Text 2 13" xfId="22319" hidden="1"/>
    <cellStyle name="Erklärender Text 2 13" xfId="22354" hidden="1"/>
    <cellStyle name="Erklärender Text 2 13" xfId="22415" hidden="1"/>
    <cellStyle name="Erklärender Text 2 13" xfId="22480" hidden="1"/>
    <cellStyle name="Erklärender Text 2 13" xfId="22483" hidden="1"/>
    <cellStyle name="Erklärender Text 2 13" xfId="22538" hidden="1"/>
    <cellStyle name="Erklärender Text 2 13" xfId="22573" hidden="1"/>
    <cellStyle name="Erklärender Text 2 13" xfId="22652" hidden="1"/>
    <cellStyle name="Erklärender Text 2 13" xfId="22772" hidden="1"/>
    <cellStyle name="Erklärender Text 2 13" xfId="22775" hidden="1"/>
    <cellStyle name="Erklärender Text 2 13" xfId="22830" hidden="1"/>
    <cellStyle name="Erklärender Text 2 13" xfId="22865" hidden="1"/>
    <cellStyle name="Erklärender Text 2 13" xfId="22679" hidden="1"/>
    <cellStyle name="Erklärender Text 2 13" xfId="22914" hidden="1"/>
    <cellStyle name="Erklärender Text 2 13" xfId="22917" hidden="1"/>
    <cellStyle name="Erklärender Text 2 13" xfId="22972" hidden="1"/>
    <cellStyle name="Erklärender Text 2 13" xfId="23007" hidden="1"/>
    <cellStyle name="Erklärender Text 2 13" xfId="20799" hidden="1"/>
    <cellStyle name="Erklärender Text 2 13" xfId="23054" hidden="1"/>
    <cellStyle name="Erklärender Text 2 13" xfId="23057" hidden="1"/>
    <cellStyle name="Erklärender Text 2 13" xfId="23112" hidden="1"/>
    <cellStyle name="Erklärender Text 2 13" xfId="23147" hidden="1"/>
    <cellStyle name="Erklärender Text 2 13" xfId="23267" hidden="1"/>
    <cellStyle name="Erklärender Text 2 13" xfId="23421" hidden="1"/>
    <cellStyle name="Erklärender Text 2 13" xfId="23424" hidden="1"/>
    <cellStyle name="Erklärender Text 2 13" xfId="23479" hidden="1"/>
    <cellStyle name="Erklärender Text 2 13" xfId="23514" hidden="1"/>
    <cellStyle name="Erklärender Text 2 13" xfId="23299" hidden="1"/>
    <cellStyle name="Erklärender Text 2 13" xfId="23570" hidden="1"/>
    <cellStyle name="Erklärender Text 2 13" xfId="23573" hidden="1"/>
    <cellStyle name="Erklärender Text 2 13" xfId="23628" hidden="1"/>
    <cellStyle name="Erklärender Text 2 13" xfId="23663" hidden="1"/>
    <cellStyle name="Erklärender Text 2 13" xfId="23365" hidden="1"/>
    <cellStyle name="Erklärender Text 2 13" xfId="23713" hidden="1"/>
    <cellStyle name="Erklärender Text 2 13" xfId="23716" hidden="1"/>
    <cellStyle name="Erklärender Text 2 13" xfId="23771" hidden="1"/>
    <cellStyle name="Erklärender Text 2 13" xfId="23806" hidden="1"/>
    <cellStyle name="Erklärender Text 2 13" xfId="23866" hidden="1"/>
    <cellStyle name="Erklärender Text 2 13" xfId="23931" hidden="1"/>
    <cellStyle name="Erklärender Text 2 13" xfId="23934" hidden="1"/>
    <cellStyle name="Erklärender Text 2 13" xfId="23989" hidden="1"/>
    <cellStyle name="Erklärender Text 2 13" xfId="24024" hidden="1"/>
    <cellStyle name="Erklärender Text 2 13" xfId="24103" hidden="1"/>
    <cellStyle name="Erklärender Text 2 13" xfId="24223" hidden="1"/>
    <cellStyle name="Erklärender Text 2 13" xfId="24226" hidden="1"/>
    <cellStyle name="Erklärender Text 2 13" xfId="24281" hidden="1"/>
    <cellStyle name="Erklärender Text 2 13" xfId="24316" hidden="1"/>
    <cellStyle name="Erklärender Text 2 13" xfId="24130" hidden="1"/>
    <cellStyle name="Erklärender Text 2 13" xfId="24365" hidden="1"/>
    <cellStyle name="Erklärender Text 2 13" xfId="24368" hidden="1"/>
    <cellStyle name="Erklärender Text 2 13" xfId="24423" hidden="1"/>
    <cellStyle name="Erklärender Text 2 13" xfId="24458" hidden="1"/>
    <cellStyle name="Erklärender Text 2 13" xfId="23159" hidden="1"/>
    <cellStyle name="Erklärender Text 2 13" xfId="24505" hidden="1"/>
    <cellStyle name="Erklärender Text 2 13" xfId="24508" hidden="1"/>
    <cellStyle name="Erklärender Text 2 13" xfId="24563" hidden="1"/>
    <cellStyle name="Erklärender Text 2 13" xfId="24598" hidden="1"/>
    <cellStyle name="Erklärender Text 2 13" xfId="24714" hidden="1"/>
    <cellStyle name="Erklärender Text 2 13" xfId="24868" hidden="1"/>
    <cellStyle name="Erklärender Text 2 13" xfId="24871" hidden="1"/>
    <cellStyle name="Erklärender Text 2 13" xfId="24926" hidden="1"/>
    <cellStyle name="Erklärender Text 2 13" xfId="24961" hidden="1"/>
    <cellStyle name="Erklärender Text 2 13" xfId="24746" hidden="1"/>
    <cellStyle name="Erklärender Text 2 13" xfId="25015" hidden="1"/>
    <cellStyle name="Erklärender Text 2 13" xfId="25018" hidden="1"/>
    <cellStyle name="Erklärender Text 2 13" xfId="25073" hidden="1"/>
    <cellStyle name="Erklärender Text 2 13" xfId="25108" hidden="1"/>
    <cellStyle name="Erklärender Text 2 13" xfId="24812" hidden="1"/>
    <cellStyle name="Erklärender Text 2 13" xfId="25156" hidden="1"/>
    <cellStyle name="Erklärender Text 2 13" xfId="25159" hidden="1"/>
    <cellStyle name="Erklärender Text 2 13" xfId="25214" hidden="1"/>
    <cellStyle name="Erklärender Text 2 13" xfId="25249" hidden="1"/>
    <cellStyle name="Erklärender Text 2 13" xfId="25308" hidden="1"/>
    <cellStyle name="Erklärender Text 2 13" xfId="25373" hidden="1"/>
    <cellStyle name="Erklärender Text 2 13" xfId="25376" hidden="1"/>
    <cellStyle name="Erklärender Text 2 13" xfId="25431" hidden="1"/>
    <cellStyle name="Erklärender Text 2 13" xfId="25466" hidden="1"/>
    <cellStyle name="Erklärender Text 2 13" xfId="25545" hidden="1"/>
    <cellStyle name="Erklärender Text 2 13" xfId="25665" hidden="1"/>
    <cellStyle name="Erklärender Text 2 13" xfId="25668" hidden="1"/>
    <cellStyle name="Erklärender Text 2 13" xfId="25723" hidden="1"/>
    <cellStyle name="Erklärender Text 2 13" xfId="25758" hidden="1"/>
    <cellStyle name="Erklärender Text 2 13" xfId="25572" hidden="1"/>
    <cellStyle name="Erklärender Text 2 13" xfId="25807" hidden="1"/>
    <cellStyle name="Erklärender Text 2 13" xfId="25810" hidden="1"/>
    <cellStyle name="Erklärender Text 2 13" xfId="25865" hidden="1"/>
    <cellStyle name="Erklärender Text 2 13" xfId="25900" hidden="1"/>
    <cellStyle name="Erklärender Text 2 13" xfId="25961" hidden="1"/>
    <cellStyle name="Erklärender Text 2 13" xfId="26100" hidden="1"/>
    <cellStyle name="Erklärender Text 2 13" xfId="26103" hidden="1"/>
    <cellStyle name="Erklärender Text 2 13" xfId="26158" hidden="1"/>
    <cellStyle name="Erklärender Text 2 13" xfId="26193" hidden="1"/>
    <cellStyle name="Erklärender Text 2 13" xfId="26310" hidden="1"/>
    <cellStyle name="Erklärender Text 2 13" xfId="26464" hidden="1"/>
    <cellStyle name="Erklärender Text 2 13" xfId="26467" hidden="1"/>
    <cellStyle name="Erklärender Text 2 13" xfId="26522" hidden="1"/>
    <cellStyle name="Erklärender Text 2 13" xfId="26557" hidden="1"/>
    <cellStyle name="Erklärender Text 2 13" xfId="26342" hidden="1"/>
    <cellStyle name="Erklärender Text 2 13" xfId="26611" hidden="1"/>
    <cellStyle name="Erklärender Text 2 13" xfId="26614" hidden="1"/>
    <cellStyle name="Erklärender Text 2 13" xfId="26669" hidden="1"/>
    <cellStyle name="Erklärender Text 2 13" xfId="26704" hidden="1"/>
    <cellStyle name="Erklärender Text 2 13" xfId="26408" hidden="1"/>
    <cellStyle name="Erklärender Text 2 13" xfId="26752" hidden="1"/>
    <cellStyle name="Erklärender Text 2 13" xfId="26755" hidden="1"/>
    <cellStyle name="Erklärender Text 2 13" xfId="26810" hidden="1"/>
    <cellStyle name="Erklärender Text 2 13" xfId="26845" hidden="1"/>
    <cellStyle name="Erklärender Text 2 13" xfId="26904" hidden="1"/>
    <cellStyle name="Erklärender Text 2 13" xfId="26969" hidden="1"/>
    <cellStyle name="Erklärender Text 2 13" xfId="26972" hidden="1"/>
    <cellStyle name="Erklärender Text 2 13" xfId="27027" hidden="1"/>
    <cellStyle name="Erklärender Text 2 13" xfId="27062" hidden="1"/>
    <cellStyle name="Erklärender Text 2 13" xfId="27141" hidden="1"/>
    <cellStyle name="Erklärender Text 2 13" xfId="27261" hidden="1"/>
    <cellStyle name="Erklärender Text 2 13" xfId="27264" hidden="1"/>
    <cellStyle name="Erklärender Text 2 13" xfId="27319" hidden="1"/>
    <cellStyle name="Erklärender Text 2 13" xfId="27354" hidden="1"/>
    <cellStyle name="Erklärender Text 2 13" xfId="27168" hidden="1"/>
    <cellStyle name="Erklärender Text 2 13" xfId="27403" hidden="1"/>
    <cellStyle name="Erklärender Text 2 13" xfId="27406" hidden="1"/>
    <cellStyle name="Erklärender Text 2 13" xfId="27461" hidden="1"/>
    <cellStyle name="Erklärender Text 2 13" xfId="27496" hidden="1"/>
    <cellStyle name="Erklärender Text 2 13" xfId="25993" hidden="1"/>
    <cellStyle name="Erklärender Text 2 13" xfId="27543" hidden="1"/>
    <cellStyle name="Erklärender Text 2 13" xfId="27546" hidden="1"/>
    <cellStyle name="Erklärender Text 2 13" xfId="27601" hidden="1"/>
    <cellStyle name="Erklärender Text 2 13" xfId="27636" hidden="1"/>
    <cellStyle name="Erklärender Text 2 13" xfId="27752" hidden="1"/>
    <cellStyle name="Erklärender Text 2 13" xfId="27906" hidden="1"/>
    <cellStyle name="Erklärender Text 2 13" xfId="27909" hidden="1"/>
    <cellStyle name="Erklärender Text 2 13" xfId="27964" hidden="1"/>
    <cellStyle name="Erklärender Text 2 13" xfId="27999" hidden="1"/>
    <cellStyle name="Erklärender Text 2 13" xfId="27784" hidden="1"/>
    <cellStyle name="Erklärender Text 2 13" xfId="28053" hidden="1"/>
    <cellStyle name="Erklärender Text 2 13" xfId="28056" hidden="1"/>
    <cellStyle name="Erklärender Text 2 13" xfId="28111" hidden="1"/>
    <cellStyle name="Erklärender Text 2 13" xfId="28146" hidden="1"/>
    <cellStyle name="Erklärender Text 2 13" xfId="27850" hidden="1"/>
    <cellStyle name="Erklärender Text 2 13" xfId="28194" hidden="1"/>
    <cellStyle name="Erklärender Text 2 13" xfId="28197" hidden="1"/>
    <cellStyle name="Erklärender Text 2 13" xfId="28252" hidden="1"/>
    <cellStyle name="Erklärender Text 2 13" xfId="28287" hidden="1"/>
    <cellStyle name="Erklärender Text 2 13" xfId="28346" hidden="1"/>
    <cellStyle name="Erklärender Text 2 13" xfId="28411" hidden="1"/>
    <cellStyle name="Erklärender Text 2 13" xfId="28414" hidden="1"/>
    <cellStyle name="Erklärender Text 2 13" xfId="28469" hidden="1"/>
    <cellStyle name="Erklärender Text 2 13" xfId="28504" hidden="1"/>
    <cellStyle name="Erklärender Text 2 13" xfId="28583" hidden="1"/>
    <cellStyle name="Erklärender Text 2 13" xfId="28703" hidden="1"/>
    <cellStyle name="Erklärender Text 2 13" xfId="28706" hidden="1"/>
    <cellStyle name="Erklärender Text 2 13" xfId="28761" hidden="1"/>
    <cellStyle name="Erklärender Text 2 13" xfId="28796" hidden="1"/>
    <cellStyle name="Erklärender Text 2 13" xfId="28610" hidden="1"/>
    <cellStyle name="Erklärender Text 2 13" xfId="28845" hidden="1"/>
    <cellStyle name="Erklärender Text 2 13" xfId="28848" hidden="1"/>
    <cellStyle name="Erklärender Text 2 13" xfId="28903" hidden="1"/>
    <cellStyle name="Erklärender Text 2 13" xfId="28938" hidden="1"/>
    <cellStyle name="Erklärender Text 2 13" xfId="28998" hidden="1"/>
    <cellStyle name="Erklärender Text 2 13" xfId="29063" hidden="1"/>
    <cellStyle name="Erklärender Text 2 13" xfId="29066" hidden="1"/>
    <cellStyle name="Erklärender Text 2 13" xfId="29121" hidden="1"/>
    <cellStyle name="Erklärender Text 2 13" xfId="29156" hidden="1"/>
    <cellStyle name="Erklärender Text 2 13" xfId="29272" hidden="1"/>
    <cellStyle name="Erklärender Text 2 13" xfId="29426" hidden="1"/>
    <cellStyle name="Erklärender Text 2 13" xfId="29429" hidden="1"/>
    <cellStyle name="Erklärender Text 2 13" xfId="29484" hidden="1"/>
    <cellStyle name="Erklärender Text 2 13" xfId="29519" hidden="1"/>
    <cellStyle name="Erklärender Text 2 13" xfId="29304" hidden="1"/>
    <cellStyle name="Erklärender Text 2 13" xfId="29573" hidden="1"/>
    <cellStyle name="Erklärender Text 2 13" xfId="29576" hidden="1"/>
    <cellStyle name="Erklärender Text 2 13" xfId="29631" hidden="1"/>
    <cellStyle name="Erklärender Text 2 13" xfId="29666" hidden="1"/>
    <cellStyle name="Erklärender Text 2 13" xfId="29370" hidden="1"/>
    <cellStyle name="Erklärender Text 2 13" xfId="29714" hidden="1"/>
    <cellStyle name="Erklärender Text 2 13" xfId="29717" hidden="1"/>
    <cellStyle name="Erklärender Text 2 13" xfId="29772" hidden="1"/>
    <cellStyle name="Erklärender Text 2 13" xfId="29807" hidden="1"/>
    <cellStyle name="Erklärender Text 2 13" xfId="29866" hidden="1"/>
    <cellStyle name="Erklärender Text 2 13" xfId="29931" hidden="1"/>
    <cellStyle name="Erklärender Text 2 13" xfId="29934" hidden="1"/>
    <cellStyle name="Erklärender Text 2 13" xfId="29989" hidden="1"/>
    <cellStyle name="Erklärender Text 2 13" xfId="30024" hidden="1"/>
    <cellStyle name="Erklärender Text 2 13" xfId="30103" hidden="1"/>
    <cellStyle name="Erklärender Text 2 13" xfId="30223" hidden="1"/>
    <cellStyle name="Erklärender Text 2 13" xfId="30226" hidden="1"/>
    <cellStyle name="Erklärender Text 2 13" xfId="30281" hidden="1"/>
    <cellStyle name="Erklärender Text 2 13" xfId="30316" hidden="1"/>
    <cellStyle name="Erklärender Text 2 13" xfId="30130" hidden="1"/>
    <cellStyle name="Erklärender Text 2 13" xfId="30365" hidden="1"/>
    <cellStyle name="Erklärender Text 2 13" xfId="30368" hidden="1"/>
    <cellStyle name="Erklärender Text 2 13" xfId="30423" hidden="1"/>
    <cellStyle name="Erklärender Text 2 13" xfId="30458" hidden="1"/>
    <cellStyle name="Erklärender Text 2 13" xfId="30517" hidden="1"/>
    <cellStyle name="Erklärender Text 2 13" xfId="30582" hidden="1"/>
    <cellStyle name="Erklärender Text 2 13" xfId="30585" hidden="1"/>
    <cellStyle name="Erklärender Text 2 13" xfId="30640" hidden="1"/>
    <cellStyle name="Erklärender Text 2 13" xfId="30675" hidden="1"/>
    <cellStyle name="Erklärender Text 2 13" xfId="30772" hidden="1"/>
    <cellStyle name="Erklärender Text 2 13" xfId="30973" hidden="1"/>
    <cellStyle name="Erklärender Text 2 13" xfId="30976" hidden="1"/>
    <cellStyle name="Erklärender Text 2 13" xfId="31031" hidden="1"/>
    <cellStyle name="Erklärender Text 2 13" xfId="31066" hidden="1"/>
    <cellStyle name="Erklärender Text 2 13" xfId="31162" hidden="1"/>
    <cellStyle name="Erklärender Text 2 13" xfId="31282" hidden="1"/>
    <cellStyle name="Erklärender Text 2 13" xfId="31285" hidden="1"/>
    <cellStyle name="Erklärender Text 2 13" xfId="31340" hidden="1"/>
    <cellStyle name="Erklärender Text 2 13" xfId="31375" hidden="1"/>
    <cellStyle name="Erklärender Text 2 13" xfId="31189" hidden="1"/>
    <cellStyle name="Erklärender Text 2 13" xfId="31426" hidden="1"/>
    <cellStyle name="Erklärender Text 2 13" xfId="31429" hidden="1"/>
    <cellStyle name="Erklärender Text 2 13" xfId="31484" hidden="1"/>
    <cellStyle name="Erklärender Text 2 13" xfId="31519" hidden="1"/>
    <cellStyle name="Erklärender Text 2 13" xfId="30825" hidden="1"/>
    <cellStyle name="Erklärender Text 2 13" xfId="31583" hidden="1"/>
    <cellStyle name="Erklärender Text 2 13" xfId="31586" hidden="1"/>
    <cellStyle name="Erklärender Text 2 13" xfId="31641" hidden="1"/>
    <cellStyle name="Erklärender Text 2 13" xfId="31676" hidden="1"/>
    <cellStyle name="Erklärender Text 2 13" xfId="31798" hidden="1"/>
    <cellStyle name="Erklärender Text 2 13" xfId="31953" hidden="1"/>
    <cellStyle name="Erklärender Text 2 13" xfId="31956" hidden="1"/>
    <cellStyle name="Erklärender Text 2 13" xfId="32011" hidden="1"/>
    <cellStyle name="Erklärender Text 2 13" xfId="32046" hidden="1"/>
    <cellStyle name="Erklärender Text 2 13" xfId="31830" hidden="1"/>
    <cellStyle name="Erklärender Text 2 13" xfId="32102" hidden="1"/>
    <cellStyle name="Erklärender Text 2 13" xfId="32105" hidden="1"/>
    <cellStyle name="Erklärender Text 2 13" xfId="32160" hidden="1"/>
    <cellStyle name="Erklärender Text 2 13" xfId="32195" hidden="1"/>
    <cellStyle name="Erklärender Text 2 13" xfId="31896" hidden="1"/>
    <cellStyle name="Erklärender Text 2 13" xfId="32245" hidden="1"/>
    <cellStyle name="Erklärender Text 2 13" xfId="32248" hidden="1"/>
    <cellStyle name="Erklärender Text 2 13" xfId="32303" hidden="1"/>
    <cellStyle name="Erklärender Text 2 13" xfId="32338" hidden="1"/>
    <cellStyle name="Erklärender Text 2 13" xfId="32399" hidden="1"/>
    <cellStyle name="Erklärender Text 2 13" xfId="32464" hidden="1"/>
    <cellStyle name="Erklärender Text 2 13" xfId="32467" hidden="1"/>
    <cellStyle name="Erklärender Text 2 13" xfId="32522" hidden="1"/>
    <cellStyle name="Erklärender Text 2 13" xfId="32557" hidden="1"/>
    <cellStyle name="Erklärender Text 2 13" xfId="32636" hidden="1"/>
    <cellStyle name="Erklärender Text 2 13" xfId="32756" hidden="1"/>
    <cellStyle name="Erklärender Text 2 13" xfId="32759" hidden="1"/>
    <cellStyle name="Erklärender Text 2 13" xfId="32814" hidden="1"/>
    <cellStyle name="Erklärender Text 2 13" xfId="32849" hidden="1"/>
    <cellStyle name="Erklärender Text 2 13" xfId="32663" hidden="1"/>
    <cellStyle name="Erklärender Text 2 13" xfId="32898" hidden="1"/>
    <cellStyle name="Erklärender Text 2 13" xfId="32901" hidden="1"/>
    <cellStyle name="Erklärender Text 2 13" xfId="32956" hidden="1"/>
    <cellStyle name="Erklärender Text 2 13" xfId="32991" hidden="1"/>
    <cellStyle name="Erklärender Text 2 13" xfId="30783" hidden="1"/>
    <cellStyle name="Erklärender Text 2 13" xfId="33038" hidden="1"/>
    <cellStyle name="Erklärender Text 2 13" xfId="33041" hidden="1"/>
    <cellStyle name="Erklärender Text 2 13" xfId="33096" hidden="1"/>
    <cellStyle name="Erklärender Text 2 13" xfId="33131" hidden="1"/>
    <cellStyle name="Erklärender Text 2 13" xfId="33250" hidden="1"/>
    <cellStyle name="Erklärender Text 2 13" xfId="33404" hidden="1"/>
    <cellStyle name="Erklärender Text 2 13" xfId="33407" hidden="1"/>
    <cellStyle name="Erklärender Text 2 13" xfId="33462" hidden="1"/>
    <cellStyle name="Erklärender Text 2 13" xfId="33497" hidden="1"/>
    <cellStyle name="Erklärender Text 2 13" xfId="33282" hidden="1"/>
    <cellStyle name="Erklärender Text 2 13" xfId="33553" hidden="1"/>
    <cellStyle name="Erklärender Text 2 13" xfId="33556" hidden="1"/>
    <cellStyle name="Erklärender Text 2 13" xfId="33611" hidden="1"/>
    <cellStyle name="Erklärender Text 2 13" xfId="33646" hidden="1"/>
    <cellStyle name="Erklärender Text 2 13" xfId="33348" hidden="1"/>
    <cellStyle name="Erklärender Text 2 13" xfId="33696" hidden="1"/>
    <cellStyle name="Erklärender Text 2 13" xfId="33699" hidden="1"/>
    <cellStyle name="Erklärender Text 2 13" xfId="33754" hidden="1"/>
    <cellStyle name="Erklärender Text 2 13" xfId="33789" hidden="1"/>
    <cellStyle name="Erklärender Text 2 13" xfId="33849" hidden="1"/>
    <cellStyle name="Erklärender Text 2 13" xfId="33914" hidden="1"/>
    <cellStyle name="Erklärender Text 2 13" xfId="33917" hidden="1"/>
    <cellStyle name="Erklärender Text 2 13" xfId="33972" hidden="1"/>
    <cellStyle name="Erklärender Text 2 13" xfId="34007" hidden="1"/>
    <cellStyle name="Erklärender Text 2 13" xfId="34086" hidden="1"/>
    <cellStyle name="Erklärender Text 2 13" xfId="34206" hidden="1"/>
    <cellStyle name="Erklärender Text 2 13" xfId="34209" hidden="1"/>
    <cellStyle name="Erklärender Text 2 13" xfId="34264" hidden="1"/>
    <cellStyle name="Erklärender Text 2 13" xfId="34299" hidden="1"/>
    <cellStyle name="Erklärender Text 2 13" xfId="34113" hidden="1"/>
    <cellStyle name="Erklärender Text 2 13" xfId="34348" hidden="1"/>
    <cellStyle name="Erklärender Text 2 13" xfId="34351" hidden="1"/>
    <cellStyle name="Erklärender Text 2 13" xfId="34406" hidden="1"/>
    <cellStyle name="Erklärender Text 2 13" xfId="34441" hidden="1"/>
    <cellStyle name="Erklärender Text 2 13" xfId="33143" hidden="1"/>
    <cellStyle name="Erklärender Text 2 13" xfId="34488" hidden="1"/>
    <cellStyle name="Erklärender Text 2 13" xfId="34491" hidden="1"/>
    <cellStyle name="Erklärender Text 2 13" xfId="34546" hidden="1"/>
    <cellStyle name="Erklärender Text 2 13" xfId="34581" hidden="1"/>
    <cellStyle name="Erklärender Text 2 13" xfId="34697" hidden="1"/>
    <cellStyle name="Erklärender Text 2 13" xfId="34851" hidden="1"/>
    <cellStyle name="Erklärender Text 2 13" xfId="34854" hidden="1"/>
    <cellStyle name="Erklärender Text 2 13" xfId="34909" hidden="1"/>
    <cellStyle name="Erklärender Text 2 13" xfId="34944" hidden="1"/>
    <cellStyle name="Erklärender Text 2 13" xfId="34729" hidden="1"/>
    <cellStyle name="Erklärender Text 2 13" xfId="34998" hidden="1"/>
    <cellStyle name="Erklärender Text 2 13" xfId="35001" hidden="1"/>
    <cellStyle name="Erklärender Text 2 13" xfId="35056" hidden="1"/>
    <cellStyle name="Erklärender Text 2 13" xfId="35091" hidden="1"/>
    <cellStyle name="Erklärender Text 2 13" xfId="34795" hidden="1"/>
    <cellStyle name="Erklärender Text 2 13" xfId="35139" hidden="1"/>
    <cellStyle name="Erklärender Text 2 13" xfId="35142" hidden="1"/>
    <cellStyle name="Erklärender Text 2 13" xfId="35197" hidden="1"/>
    <cellStyle name="Erklärender Text 2 13" xfId="35232" hidden="1"/>
    <cellStyle name="Erklärender Text 2 13" xfId="35291" hidden="1"/>
    <cellStyle name="Erklärender Text 2 13" xfId="35356" hidden="1"/>
    <cellStyle name="Erklärender Text 2 13" xfId="35359" hidden="1"/>
    <cellStyle name="Erklärender Text 2 13" xfId="35414" hidden="1"/>
    <cellStyle name="Erklärender Text 2 13" xfId="35449" hidden="1"/>
    <cellStyle name="Erklärender Text 2 13" xfId="35528" hidden="1"/>
    <cellStyle name="Erklärender Text 2 13" xfId="35648" hidden="1"/>
    <cellStyle name="Erklärender Text 2 13" xfId="35651" hidden="1"/>
    <cellStyle name="Erklärender Text 2 13" xfId="35706" hidden="1"/>
    <cellStyle name="Erklärender Text 2 13" xfId="35741" hidden="1"/>
    <cellStyle name="Erklärender Text 2 13" xfId="35555" hidden="1"/>
    <cellStyle name="Erklärender Text 2 13" xfId="35790" hidden="1"/>
    <cellStyle name="Erklärender Text 2 13" xfId="35793" hidden="1"/>
    <cellStyle name="Erklärender Text 2 13" xfId="35848" hidden="1"/>
    <cellStyle name="Erklärender Text 2 13" xfId="35883" hidden="1"/>
    <cellStyle name="Erklärender Text 2 13" xfId="35944" hidden="1"/>
    <cellStyle name="Erklärender Text 2 13" xfId="36083" hidden="1"/>
    <cellStyle name="Erklärender Text 2 13" xfId="36086" hidden="1"/>
    <cellStyle name="Erklärender Text 2 13" xfId="36141" hidden="1"/>
    <cellStyle name="Erklärender Text 2 13" xfId="36176" hidden="1"/>
    <cellStyle name="Erklärender Text 2 13" xfId="36293" hidden="1"/>
    <cellStyle name="Erklärender Text 2 13" xfId="36447" hidden="1"/>
    <cellStyle name="Erklärender Text 2 13" xfId="36450" hidden="1"/>
    <cellStyle name="Erklärender Text 2 13" xfId="36505" hidden="1"/>
    <cellStyle name="Erklärender Text 2 13" xfId="36540" hidden="1"/>
    <cellStyle name="Erklärender Text 2 13" xfId="36325" hidden="1"/>
    <cellStyle name="Erklärender Text 2 13" xfId="36594" hidden="1"/>
    <cellStyle name="Erklärender Text 2 13" xfId="36597" hidden="1"/>
    <cellStyle name="Erklärender Text 2 13" xfId="36652" hidden="1"/>
    <cellStyle name="Erklärender Text 2 13" xfId="36687" hidden="1"/>
    <cellStyle name="Erklärender Text 2 13" xfId="36391" hidden="1"/>
    <cellStyle name="Erklärender Text 2 13" xfId="36735" hidden="1"/>
    <cellStyle name="Erklärender Text 2 13" xfId="36738" hidden="1"/>
    <cellStyle name="Erklärender Text 2 13" xfId="36793" hidden="1"/>
    <cellStyle name="Erklärender Text 2 13" xfId="36828" hidden="1"/>
    <cellStyle name="Erklärender Text 2 13" xfId="36887" hidden="1"/>
    <cellStyle name="Erklärender Text 2 13" xfId="36952" hidden="1"/>
    <cellStyle name="Erklärender Text 2 13" xfId="36955" hidden="1"/>
    <cellStyle name="Erklärender Text 2 13" xfId="37010" hidden="1"/>
    <cellStyle name="Erklärender Text 2 13" xfId="37045" hidden="1"/>
    <cellStyle name="Erklärender Text 2 13" xfId="37124" hidden="1"/>
    <cellStyle name="Erklärender Text 2 13" xfId="37244" hidden="1"/>
    <cellStyle name="Erklärender Text 2 13" xfId="37247" hidden="1"/>
    <cellStyle name="Erklärender Text 2 13" xfId="37302" hidden="1"/>
    <cellStyle name="Erklärender Text 2 13" xfId="37337" hidden="1"/>
    <cellStyle name="Erklärender Text 2 13" xfId="37151" hidden="1"/>
    <cellStyle name="Erklärender Text 2 13" xfId="37386" hidden="1"/>
    <cellStyle name="Erklärender Text 2 13" xfId="37389" hidden="1"/>
    <cellStyle name="Erklärender Text 2 13" xfId="37444" hidden="1"/>
    <cellStyle name="Erklärender Text 2 13" xfId="37479" hidden="1"/>
    <cellStyle name="Erklärender Text 2 13" xfId="35976" hidden="1"/>
    <cellStyle name="Erklärender Text 2 13" xfId="37526" hidden="1"/>
    <cellStyle name="Erklärender Text 2 13" xfId="37529" hidden="1"/>
    <cellStyle name="Erklärender Text 2 13" xfId="37584" hidden="1"/>
    <cellStyle name="Erklärender Text 2 13" xfId="37619" hidden="1"/>
    <cellStyle name="Erklärender Text 2 13" xfId="37735" hidden="1"/>
    <cellStyle name="Erklärender Text 2 13" xfId="37889" hidden="1"/>
    <cellStyle name="Erklärender Text 2 13" xfId="37892" hidden="1"/>
    <cellStyle name="Erklärender Text 2 13" xfId="37947" hidden="1"/>
    <cellStyle name="Erklärender Text 2 13" xfId="37982" hidden="1"/>
    <cellStyle name="Erklärender Text 2 13" xfId="37767" hidden="1"/>
    <cellStyle name="Erklärender Text 2 13" xfId="38036" hidden="1"/>
    <cellStyle name="Erklärender Text 2 13" xfId="38039" hidden="1"/>
    <cellStyle name="Erklärender Text 2 13" xfId="38094" hidden="1"/>
    <cellStyle name="Erklärender Text 2 13" xfId="38129" hidden="1"/>
    <cellStyle name="Erklärender Text 2 13" xfId="37833" hidden="1"/>
    <cellStyle name="Erklärender Text 2 13" xfId="38177" hidden="1"/>
    <cellStyle name="Erklärender Text 2 13" xfId="38180" hidden="1"/>
    <cellStyle name="Erklärender Text 2 13" xfId="38235" hidden="1"/>
    <cellStyle name="Erklärender Text 2 13" xfId="38270" hidden="1"/>
    <cellStyle name="Erklärender Text 2 13" xfId="38329" hidden="1"/>
    <cellStyle name="Erklärender Text 2 13" xfId="38394" hidden="1"/>
    <cellStyle name="Erklärender Text 2 13" xfId="38397" hidden="1"/>
    <cellStyle name="Erklärender Text 2 13" xfId="38452" hidden="1"/>
    <cellStyle name="Erklärender Text 2 13" xfId="38487" hidden="1"/>
    <cellStyle name="Erklärender Text 2 13" xfId="38566" hidden="1"/>
    <cellStyle name="Erklärender Text 2 13" xfId="38686" hidden="1"/>
    <cellStyle name="Erklärender Text 2 13" xfId="38689" hidden="1"/>
    <cellStyle name="Erklärender Text 2 13" xfId="38744" hidden="1"/>
    <cellStyle name="Erklärender Text 2 13" xfId="38779" hidden="1"/>
    <cellStyle name="Erklärender Text 2 13" xfId="38593" hidden="1"/>
    <cellStyle name="Erklärender Text 2 13" xfId="38828" hidden="1"/>
    <cellStyle name="Erklärender Text 2 13" xfId="38831" hidden="1"/>
    <cellStyle name="Erklärender Text 2 13" xfId="38886" hidden="1"/>
    <cellStyle name="Erklärender Text 2 13" xfId="38921" hidden="1"/>
    <cellStyle name="Erklärender Text 2 13" xfId="38993" hidden="1"/>
    <cellStyle name="Erklärender Text 2 13" xfId="39066" hidden="1"/>
    <cellStyle name="Erklärender Text 2 13" xfId="39069" hidden="1"/>
    <cellStyle name="Erklärender Text 2 13" xfId="39124" hidden="1"/>
    <cellStyle name="Erklärender Text 2 13" xfId="39159" hidden="1"/>
    <cellStyle name="Erklärender Text 2 13" xfId="39275" hidden="1"/>
    <cellStyle name="Erklärender Text 2 13" xfId="39429" hidden="1"/>
    <cellStyle name="Erklärender Text 2 13" xfId="39432" hidden="1"/>
    <cellStyle name="Erklärender Text 2 13" xfId="39487" hidden="1"/>
    <cellStyle name="Erklärender Text 2 13" xfId="39522" hidden="1"/>
    <cellStyle name="Erklärender Text 2 13" xfId="39307" hidden="1"/>
    <cellStyle name="Erklärender Text 2 13" xfId="39576" hidden="1"/>
    <cellStyle name="Erklärender Text 2 13" xfId="39579" hidden="1"/>
    <cellStyle name="Erklärender Text 2 13" xfId="39634" hidden="1"/>
    <cellStyle name="Erklärender Text 2 13" xfId="39669" hidden="1"/>
    <cellStyle name="Erklärender Text 2 13" xfId="39373" hidden="1"/>
    <cellStyle name="Erklärender Text 2 13" xfId="39717" hidden="1"/>
    <cellStyle name="Erklärender Text 2 13" xfId="39720" hidden="1"/>
    <cellStyle name="Erklärender Text 2 13" xfId="39775" hidden="1"/>
    <cellStyle name="Erklärender Text 2 13" xfId="39810" hidden="1"/>
    <cellStyle name="Erklärender Text 2 13" xfId="39869" hidden="1"/>
    <cellStyle name="Erklärender Text 2 13" xfId="39934" hidden="1"/>
    <cellStyle name="Erklärender Text 2 13" xfId="39937" hidden="1"/>
    <cellStyle name="Erklärender Text 2 13" xfId="39992" hidden="1"/>
    <cellStyle name="Erklärender Text 2 13" xfId="40027" hidden="1"/>
    <cellStyle name="Erklärender Text 2 13" xfId="40106" hidden="1"/>
    <cellStyle name="Erklärender Text 2 13" xfId="40226" hidden="1"/>
    <cellStyle name="Erklärender Text 2 13" xfId="40229" hidden="1"/>
    <cellStyle name="Erklärender Text 2 13" xfId="40284" hidden="1"/>
    <cellStyle name="Erklärender Text 2 13" xfId="40319" hidden="1"/>
    <cellStyle name="Erklärender Text 2 13" xfId="40133" hidden="1"/>
    <cellStyle name="Erklärender Text 2 13" xfId="40368" hidden="1"/>
    <cellStyle name="Erklärender Text 2 13" xfId="40371" hidden="1"/>
    <cellStyle name="Erklärender Text 2 13" xfId="40426" hidden="1"/>
    <cellStyle name="Erklärender Text 2 13" xfId="40461" hidden="1"/>
    <cellStyle name="Erklärender Text 2 13" xfId="40520" hidden="1"/>
    <cellStyle name="Erklärender Text 2 13" xfId="40585" hidden="1"/>
    <cellStyle name="Erklärender Text 2 13" xfId="40588" hidden="1"/>
    <cellStyle name="Erklärender Text 2 13" xfId="40643" hidden="1"/>
    <cellStyle name="Erklärender Text 2 13" xfId="40678" hidden="1"/>
    <cellStyle name="Erklärender Text 2 13" xfId="40775" hidden="1"/>
    <cellStyle name="Erklärender Text 2 13" xfId="40976" hidden="1"/>
    <cellStyle name="Erklärender Text 2 13" xfId="40979" hidden="1"/>
    <cellStyle name="Erklärender Text 2 13" xfId="41034" hidden="1"/>
    <cellStyle name="Erklärender Text 2 13" xfId="41069" hidden="1"/>
    <cellStyle name="Erklärender Text 2 13" xfId="41165" hidden="1"/>
    <cellStyle name="Erklärender Text 2 13" xfId="41285" hidden="1"/>
    <cellStyle name="Erklärender Text 2 13" xfId="41288" hidden="1"/>
    <cellStyle name="Erklärender Text 2 13" xfId="41343" hidden="1"/>
    <cellStyle name="Erklärender Text 2 13" xfId="41378" hidden="1"/>
    <cellStyle name="Erklärender Text 2 13" xfId="41192" hidden="1"/>
    <cellStyle name="Erklärender Text 2 13" xfId="41429" hidden="1"/>
    <cellStyle name="Erklärender Text 2 13" xfId="41432" hidden="1"/>
    <cellStyle name="Erklärender Text 2 13" xfId="41487" hidden="1"/>
    <cellStyle name="Erklärender Text 2 13" xfId="41522" hidden="1"/>
    <cellStyle name="Erklärender Text 2 13" xfId="40828" hidden="1"/>
    <cellStyle name="Erklärender Text 2 13" xfId="41586" hidden="1"/>
    <cellStyle name="Erklärender Text 2 13" xfId="41589" hidden="1"/>
    <cellStyle name="Erklärender Text 2 13" xfId="41644" hidden="1"/>
    <cellStyle name="Erklärender Text 2 13" xfId="41679" hidden="1"/>
    <cellStyle name="Erklärender Text 2 13" xfId="41801" hidden="1"/>
    <cellStyle name="Erklärender Text 2 13" xfId="41956" hidden="1"/>
    <cellStyle name="Erklärender Text 2 13" xfId="41959" hidden="1"/>
    <cellStyle name="Erklärender Text 2 13" xfId="42014" hidden="1"/>
    <cellStyle name="Erklärender Text 2 13" xfId="42049" hidden="1"/>
    <cellStyle name="Erklärender Text 2 13" xfId="41833" hidden="1"/>
    <cellStyle name="Erklärender Text 2 13" xfId="42105" hidden="1"/>
    <cellStyle name="Erklärender Text 2 13" xfId="42108" hidden="1"/>
    <cellStyle name="Erklärender Text 2 13" xfId="42163" hidden="1"/>
    <cellStyle name="Erklärender Text 2 13" xfId="42198" hidden="1"/>
    <cellStyle name="Erklärender Text 2 13" xfId="41899" hidden="1"/>
    <cellStyle name="Erklärender Text 2 13" xfId="42248" hidden="1"/>
    <cellStyle name="Erklärender Text 2 13" xfId="42251" hidden="1"/>
    <cellStyle name="Erklärender Text 2 13" xfId="42306" hidden="1"/>
    <cellStyle name="Erklärender Text 2 13" xfId="42341" hidden="1"/>
    <cellStyle name="Erklärender Text 2 13" xfId="42402" hidden="1"/>
    <cellStyle name="Erklärender Text 2 13" xfId="42467" hidden="1"/>
    <cellStyle name="Erklärender Text 2 13" xfId="42470" hidden="1"/>
    <cellStyle name="Erklärender Text 2 13" xfId="42525" hidden="1"/>
    <cellStyle name="Erklärender Text 2 13" xfId="42560" hidden="1"/>
    <cellStyle name="Erklärender Text 2 13" xfId="42639" hidden="1"/>
    <cellStyle name="Erklärender Text 2 13" xfId="42759" hidden="1"/>
    <cellStyle name="Erklärender Text 2 13" xfId="42762" hidden="1"/>
    <cellStyle name="Erklärender Text 2 13" xfId="42817" hidden="1"/>
    <cellStyle name="Erklärender Text 2 13" xfId="42852" hidden="1"/>
    <cellStyle name="Erklärender Text 2 13" xfId="42666" hidden="1"/>
    <cellStyle name="Erklärender Text 2 13" xfId="42901" hidden="1"/>
    <cellStyle name="Erklärender Text 2 13" xfId="42904" hidden="1"/>
    <cellStyle name="Erklärender Text 2 13" xfId="42959" hidden="1"/>
    <cellStyle name="Erklärender Text 2 13" xfId="42994" hidden="1"/>
    <cellStyle name="Erklärender Text 2 13" xfId="40786" hidden="1"/>
    <cellStyle name="Erklärender Text 2 13" xfId="43041" hidden="1"/>
    <cellStyle name="Erklärender Text 2 13" xfId="43044" hidden="1"/>
    <cellStyle name="Erklärender Text 2 13" xfId="43099" hidden="1"/>
    <cellStyle name="Erklärender Text 2 13" xfId="43134" hidden="1"/>
    <cellStyle name="Erklärender Text 2 13" xfId="43253" hidden="1"/>
    <cellStyle name="Erklärender Text 2 13" xfId="43407" hidden="1"/>
    <cellStyle name="Erklärender Text 2 13" xfId="43410" hidden="1"/>
    <cellStyle name="Erklärender Text 2 13" xfId="43465" hidden="1"/>
    <cellStyle name="Erklärender Text 2 13" xfId="43500" hidden="1"/>
    <cellStyle name="Erklärender Text 2 13" xfId="43285" hidden="1"/>
    <cellStyle name="Erklärender Text 2 13" xfId="43556" hidden="1"/>
    <cellStyle name="Erklärender Text 2 13" xfId="43559" hidden="1"/>
    <cellStyle name="Erklärender Text 2 13" xfId="43614" hidden="1"/>
    <cellStyle name="Erklärender Text 2 13" xfId="43649" hidden="1"/>
    <cellStyle name="Erklärender Text 2 13" xfId="43351" hidden="1"/>
    <cellStyle name="Erklärender Text 2 13" xfId="43699" hidden="1"/>
    <cellStyle name="Erklärender Text 2 13" xfId="43702" hidden="1"/>
    <cellStyle name="Erklärender Text 2 13" xfId="43757" hidden="1"/>
    <cellStyle name="Erklärender Text 2 13" xfId="43792" hidden="1"/>
    <cellStyle name="Erklärender Text 2 13" xfId="43852" hidden="1"/>
    <cellStyle name="Erklärender Text 2 13" xfId="43917" hidden="1"/>
    <cellStyle name="Erklärender Text 2 13" xfId="43920" hidden="1"/>
    <cellStyle name="Erklärender Text 2 13" xfId="43975" hidden="1"/>
    <cellStyle name="Erklärender Text 2 13" xfId="44010" hidden="1"/>
    <cellStyle name="Erklärender Text 2 13" xfId="44089" hidden="1"/>
    <cellStyle name="Erklärender Text 2 13" xfId="44209" hidden="1"/>
    <cellStyle name="Erklärender Text 2 13" xfId="44212" hidden="1"/>
    <cellStyle name="Erklärender Text 2 13" xfId="44267" hidden="1"/>
    <cellStyle name="Erklärender Text 2 13" xfId="44302" hidden="1"/>
    <cellStyle name="Erklärender Text 2 13" xfId="44116" hidden="1"/>
    <cellStyle name="Erklärender Text 2 13" xfId="44351" hidden="1"/>
    <cellStyle name="Erklärender Text 2 13" xfId="44354" hidden="1"/>
    <cellStyle name="Erklärender Text 2 13" xfId="44409" hidden="1"/>
    <cellStyle name="Erklärender Text 2 13" xfId="44444" hidden="1"/>
    <cellStyle name="Erklärender Text 2 13" xfId="43146" hidden="1"/>
    <cellStyle name="Erklärender Text 2 13" xfId="44491" hidden="1"/>
    <cellStyle name="Erklärender Text 2 13" xfId="44494" hidden="1"/>
    <cellStyle name="Erklärender Text 2 13" xfId="44549" hidden="1"/>
    <cellStyle name="Erklärender Text 2 13" xfId="44584" hidden="1"/>
    <cellStyle name="Erklärender Text 2 13" xfId="44700" hidden="1"/>
    <cellStyle name="Erklärender Text 2 13" xfId="44854" hidden="1"/>
    <cellStyle name="Erklärender Text 2 13" xfId="44857" hidden="1"/>
    <cellStyle name="Erklärender Text 2 13" xfId="44912" hidden="1"/>
    <cellStyle name="Erklärender Text 2 13" xfId="44947" hidden="1"/>
    <cellStyle name="Erklärender Text 2 13" xfId="44732" hidden="1"/>
    <cellStyle name="Erklärender Text 2 13" xfId="45001" hidden="1"/>
    <cellStyle name="Erklärender Text 2 13" xfId="45004" hidden="1"/>
    <cellStyle name="Erklärender Text 2 13" xfId="45059" hidden="1"/>
    <cellStyle name="Erklärender Text 2 13" xfId="45094" hidden="1"/>
    <cellStyle name="Erklärender Text 2 13" xfId="44798" hidden="1"/>
    <cellStyle name="Erklärender Text 2 13" xfId="45142" hidden="1"/>
    <cellStyle name="Erklärender Text 2 13" xfId="45145" hidden="1"/>
    <cellStyle name="Erklärender Text 2 13" xfId="45200" hidden="1"/>
    <cellStyle name="Erklärender Text 2 13" xfId="45235" hidden="1"/>
    <cellStyle name="Erklärender Text 2 13" xfId="45294" hidden="1"/>
    <cellStyle name="Erklärender Text 2 13" xfId="45359" hidden="1"/>
    <cellStyle name="Erklärender Text 2 13" xfId="45362" hidden="1"/>
    <cellStyle name="Erklärender Text 2 13" xfId="45417" hidden="1"/>
    <cellStyle name="Erklärender Text 2 13" xfId="45452" hidden="1"/>
    <cellStyle name="Erklärender Text 2 13" xfId="45531" hidden="1"/>
    <cellStyle name="Erklärender Text 2 13" xfId="45651" hidden="1"/>
    <cellStyle name="Erklärender Text 2 13" xfId="45654" hidden="1"/>
    <cellStyle name="Erklärender Text 2 13" xfId="45709" hidden="1"/>
    <cellStyle name="Erklärender Text 2 13" xfId="45744" hidden="1"/>
    <cellStyle name="Erklärender Text 2 13" xfId="45558" hidden="1"/>
    <cellStyle name="Erklärender Text 2 13" xfId="45793" hidden="1"/>
    <cellStyle name="Erklärender Text 2 13" xfId="45796" hidden="1"/>
    <cellStyle name="Erklärender Text 2 13" xfId="45851" hidden="1"/>
    <cellStyle name="Erklärender Text 2 13" xfId="45886" hidden="1"/>
    <cellStyle name="Erklärender Text 2 13" xfId="45947" hidden="1"/>
    <cellStyle name="Erklärender Text 2 13" xfId="46086" hidden="1"/>
    <cellStyle name="Erklärender Text 2 13" xfId="46089" hidden="1"/>
    <cellStyle name="Erklärender Text 2 13" xfId="46144" hidden="1"/>
    <cellStyle name="Erklärender Text 2 13" xfId="46179" hidden="1"/>
    <cellStyle name="Erklärender Text 2 13" xfId="46296" hidden="1"/>
    <cellStyle name="Erklärender Text 2 13" xfId="46450" hidden="1"/>
    <cellStyle name="Erklärender Text 2 13" xfId="46453" hidden="1"/>
    <cellStyle name="Erklärender Text 2 13" xfId="46508" hidden="1"/>
    <cellStyle name="Erklärender Text 2 13" xfId="46543" hidden="1"/>
    <cellStyle name="Erklärender Text 2 13" xfId="46328" hidden="1"/>
    <cellStyle name="Erklärender Text 2 13" xfId="46597" hidden="1"/>
    <cellStyle name="Erklärender Text 2 13" xfId="46600" hidden="1"/>
    <cellStyle name="Erklärender Text 2 13" xfId="46655" hidden="1"/>
    <cellStyle name="Erklärender Text 2 13" xfId="46690" hidden="1"/>
    <cellStyle name="Erklärender Text 2 13" xfId="46394" hidden="1"/>
    <cellStyle name="Erklärender Text 2 13" xfId="46738" hidden="1"/>
    <cellStyle name="Erklärender Text 2 13" xfId="46741" hidden="1"/>
    <cellStyle name="Erklärender Text 2 13" xfId="46796" hidden="1"/>
    <cellStyle name="Erklärender Text 2 13" xfId="46831" hidden="1"/>
    <cellStyle name="Erklärender Text 2 13" xfId="46890" hidden="1"/>
    <cellStyle name="Erklärender Text 2 13" xfId="46955" hidden="1"/>
    <cellStyle name="Erklärender Text 2 13" xfId="46958" hidden="1"/>
    <cellStyle name="Erklärender Text 2 13" xfId="47013" hidden="1"/>
    <cellStyle name="Erklärender Text 2 13" xfId="47048" hidden="1"/>
    <cellStyle name="Erklärender Text 2 13" xfId="47127" hidden="1"/>
    <cellStyle name="Erklärender Text 2 13" xfId="47247" hidden="1"/>
    <cellStyle name="Erklärender Text 2 13" xfId="47250" hidden="1"/>
    <cellStyle name="Erklärender Text 2 13" xfId="47305" hidden="1"/>
    <cellStyle name="Erklärender Text 2 13" xfId="47340" hidden="1"/>
    <cellStyle name="Erklärender Text 2 13" xfId="47154" hidden="1"/>
    <cellStyle name="Erklärender Text 2 13" xfId="47389" hidden="1"/>
    <cellStyle name="Erklärender Text 2 13" xfId="47392" hidden="1"/>
    <cellStyle name="Erklärender Text 2 13" xfId="47447" hidden="1"/>
    <cellStyle name="Erklärender Text 2 13" xfId="47482" hidden="1"/>
    <cellStyle name="Erklärender Text 2 13" xfId="45979" hidden="1"/>
    <cellStyle name="Erklärender Text 2 13" xfId="47529" hidden="1"/>
    <cellStyle name="Erklärender Text 2 13" xfId="47532" hidden="1"/>
    <cellStyle name="Erklärender Text 2 13" xfId="47587" hidden="1"/>
    <cellStyle name="Erklärender Text 2 13" xfId="47622" hidden="1"/>
    <cellStyle name="Erklärender Text 2 13" xfId="47738" hidden="1"/>
    <cellStyle name="Erklärender Text 2 13" xfId="47892" hidden="1"/>
    <cellStyle name="Erklärender Text 2 13" xfId="47895" hidden="1"/>
    <cellStyle name="Erklärender Text 2 13" xfId="47950" hidden="1"/>
    <cellStyle name="Erklärender Text 2 13" xfId="47985" hidden="1"/>
    <cellStyle name="Erklärender Text 2 13" xfId="47770" hidden="1"/>
    <cellStyle name="Erklärender Text 2 13" xfId="48039" hidden="1"/>
    <cellStyle name="Erklärender Text 2 13" xfId="48042" hidden="1"/>
    <cellStyle name="Erklärender Text 2 13" xfId="48097" hidden="1"/>
    <cellStyle name="Erklärender Text 2 13" xfId="48132" hidden="1"/>
    <cellStyle name="Erklärender Text 2 13" xfId="47836" hidden="1"/>
    <cellStyle name="Erklärender Text 2 13" xfId="48180" hidden="1"/>
    <cellStyle name="Erklärender Text 2 13" xfId="48183" hidden="1"/>
    <cellStyle name="Erklärender Text 2 13" xfId="48238" hidden="1"/>
    <cellStyle name="Erklärender Text 2 13" xfId="48273" hidden="1"/>
    <cellStyle name="Erklärender Text 2 13" xfId="48332" hidden="1"/>
    <cellStyle name="Erklärender Text 2 13" xfId="48397" hidden="1"/>
    <cellStyle name="Erklärender Text 2 13" xfId="48400" hidden="1"/>
    <cellStyle name="Erklärender Text 2 13" xfId="48455" hidden="1"/>
    <cellStyle name="Erklärender Text 2 13" xfId="48490" hidden="1"/>
    <cellStyle name="Erklärender Text 2 13" xfId="48569" hidden="1"/>
    <cellStyle name="Erklärender Text 2 13" xfId="48689" hidden="1"/>
    <cellStyle name="Erklärender Text 2 13" xfId="48692" hidden="1"/>
    <cellStyle name="Erklärender Text 2 13" xfId="48747" hidden="1"/>
    <cellStyle name="Erklärender Text 2 13" xfId="48782" hidden="1"/>
    <cellStyle name="Erklärender Text 2 13" xfId="48596" hidden="1"/>
    <cellStyle name="Erklärender Text 2 13" xfId="48831" hidden="1"/>
    <cellStyle name="Erklärender Text 2 13" xfId="48834" hidden="1"/>
    <cellStyle name="Erklärender Text 2 13" xfId="48889" hidden="1"/>
    <cellStyle name="Erklärender Text 2 13" xfId="48924" hidden="1"/>
    <cellStyle name="Erklärender Text 2 13" xfId="48983" hidden="1"/>
    <cellStyle name="Erklärender Text 2 13" xfId="49048" hidden="1"/>
    <cellStyle name="Erklärender Text 2 13" xfId="49051" hidden="1"/>
    <cellStyle name="Erklärender Text 2 13" xfId="49106" hidden="1"/>
    <cellStyle name="Erklärender Text 2 13" xfId="49141" hidden="1"/>
    <cellStyle name="Erklärender Text 2 13" xfId="49257" hidden="1"/>
    <cellStyle name="Erklärender Text 2 13" xfId="49411" hidden="1"/>
    <cellStyle name="Erklärender Text 2 13" xfId="49414" hidden="1"/>
    <cellStyle name="Erklärender Text 2 13" xfId="49469" hidden="1"/>
    <cellStyle name="Erklärender Text 2 13" xfId="49504" hidden="1"/>
    <cellStyle name="Erklärender Text 2 13" xfId="49289" hidden="1"/>
    <cellStyle name="Erklärender Text 2 13" xfId="49558" hidden="1"/>
    <cellStyle name="Erklärender Text 2 13" xfId="49561" hidden="1"/>
    <cellStyle name="Erklärender Text 2 13" xfId="49616" hidden="1"/>
    <cellStyle name="Erklärender Text 2 13" xfId="49651" hidden="1"/>
    <cellStyle name="Erklärender Text 2 13" xfId="49355" hidden="1"/>
    <cellStyle name="Erklärender Text 2 13" xfId="49699" hidden="1"/>
    <cellStyle name="Erklärender Text 2 13" xfId="49702" hidden="1"/>
    <cellStyle name="Erklärender Text 2 13" xfId="49757" hidden="1"/>
    <cellStyle name="Erklärender Text 2 13" xfId="49792" hidden="1"/>
    <cellStyle name="Erklärender Text 2 13" xfId="49851" hidden="1"/>
    <cellStyle name="Erklärender Text 2 13" xfId="49916" hidden="1"/>
    <cellStyle name="Erklärender Text 2 13" xfId="49919" hidden="1"/>
    <cellStyle name="Erklärender Text 2 13" xfId="49974" hidden="1"/>
    <cellStyle name="Erklärender Text 2 13" xfId="50009" hidden="1"/>
    <cellStyle name="Erklärender Text 2 13" xfId="50088" hidden="1"/>
    <cellStyle name="Erklärender Text 2 13" xfId="50208" hidden="1"/>
    <cellStyle name="Erklärender Text 2 13" xfId="50211" hidden="1"/>
    <cellStyle name="Erklärender Text 2 13" xfId="50266" hidden="1"/>
    <cellStyle name="Erklärender Text 2 13" xfId="50301" hidden="1"/>
    <cellStyle name="Erklärender Text 2 13" xfId="50115" hidden="1"/>
    <cellStyle name="Erklärender Text 2 13" xfId="50350" hidden="1"/>
    <cellStyle name="Erklärender Text 2 13" xfId="50353" hidden="1"/>
    <cellStyle name="Erklärender Text 2 13" xfId="50408" hidden="1"/>
    <cellStyle name="Erklärender Text 2 13" xfId="50443" hidden="1"/>
    <cellStyle name="Erklärender Text 2 13" xfId="50502" hidden="1"/>
    <cellStyle name="Erklärender Text 2 13" xfId="50567" hidden="1"/>
    <cellStyle name="Erklärender Text 2 13" xfId="50570" hidden="1"/>
    <cellStyle name="Erklärender Text 2 13" xfId="50625" hidden="1"/>
    <cellStyle name="Erklärender Text 2 13" xfId="50660" hidden="1"/>
    <cellStyle name="Erklärender Text 2 13" xfId="50757" hidden="1"/>
    <cellStyle name="Erklärender Text 2 13" xfId="50958" hidden="1"/>
    <cellStyle name="Erklärender Text 2 13" xfId="50961" hidden="1"/>
    <cellStyle name="Erklärender Text 2 13" xfId="51016" hidden="1"/>
    <cellStyle name="Erklärender Text 2 13" xfId="51051" hidden="1"/>
    <cellStyle name="Erklärender Text 2 13" xfId="51147" hidden="1"/>
    <cellStyle name="Erklärender Text 2 13" xfId="51267" hidden="1"/>
    <cellStyle name="Erklärender Text 2 13" xfId="51270" hidden="1"/>
    <cellStyle name="Erklärender Text 2 13" xfId="51325" hidden="1"/>
    <cellStyle name="Erklärender Text 2 13" xfId="51360" hidden="1"/>
    <cellStyle name="Erklärender Text 2 13" xfId="51174" hidden="1"/>
    <cellStyle name="Erklärender Text 2 13" xfId="51411" hidden="1"/>
    <cellStyle name="Erklärender Text 2 13" xfId="51414" hidden="1"/>
    <cellStyle name="Erklärender Text 2 13" xfId="51469" hidden="1"/>
    <cellStyle name="Erklärender Text 2 13" xfId="51504" hidden="1"/>
    <cellStyle name="Erklärender Text 2 13" xfId="50810" hidden="1"/>
    <cellStyle name="Erklärender Text 2 13" xfId="51568" hidden="1"/>
    <cellStyle name="Erklärender Text 2 13" xfId="51571" hidden="1"/>
    <cellStyle name="Erklärender Text 2 13" xfId="51626" hidden="1"/>
    <cellStyle name="Erklärender Text 2 13" xfId="51661" hidden="1"/>
    <cellStyle name="Erklärender Text 2 13" xfId="51783" hidden="1"/>
    <cellStyle name="Erklärender Text 2 13" xfId="51938" hidden="1"/>
    <cellStyle name="Erklärender Text 2 13" xfId="51941" hidden="1"/>
    <cellStyle name="Erklärender Text 2 13" xfId="51996" hidden="1"/>
    <cellStyle name="Erklärender Text 2 13" xfId="52031" hidden="1"/>
    <cellStyle name="Erklärender Text 2 13" xfId="51815" hidden="1"/>
    <cellStyle name="Erklärender Text 2 13" xfId="52087" hidden="1"/>
    <cellStyle name="Erklärender Text 2 13" xfId="52090" hidden="1"/>
    <cellStyle name="Erklärender Text 2 13" xfId="52145" hidden="1"/>
    <cellStyle name="Erklärender Text 2 13" xfId="52180" hidden="1"/>
    <cellStyle name="Erklärender Text 2 13" xfId="51881" hidden="1"/>
    <cellStyle name="Erklärender Text 2 13" xfId="52230" hidden="1"/>
    <cellStyle name="Erklärender Text 2 13" xfId="52233" hidden="1"/>
    <cellStyle name="Erklärender Text 2 13" xfId="52288" hidden="1"/>
    <cellStyle name="Erklärender Text 2 13" xfId="52323" hidden="1"/>
    <cellStyle name="Erklärender Text 2 13" xfId="52384" hidden="1"/>
    <cellStyle name="Erklärender Text 2 13" xfId="52449" hidden="1"/>
    <cellStyle name="Erklärender Text 2 13" xfId="52452" hidden="1"/>
    <cellStyle name="Erklärender Text 2 13" xfId="52507" hidden="1"/>
    <cellStyle name="Erklärender Text 2 13" xfId="52542" hidden="1"/>
    <cellStyle name="Erklärender Text 2 13" xfId="52621" hidden="1"/>
    <cellStyle name="Erklärender Text 2 13" xfId="52741" hidden="1"/>
    <cellStyle name="Erklärender Text 2 13" xfId="52744" hidden="1"/>
    <cellStyle name="Erklärender Text 2 13" xfId="52799" hidden="1"/>
    <cellStyle name="Erklärender Text 2 13" xfId="52834" hidden="1"/>
    <cellStyle name="Erklärender Text 2 13" xfId="52648" hidden="1"/>
    <cellStyle name="Erklärender Text 2 13" xfId="52883" hidden="1"/>
    <cellStyle name="Erklärender Text 2 13" xfId="52886" hidden="1"/>
    <cellStyle name="Erklärender Text 2 13" xfId="52941" hidden="1"/>
    <cellStyle name="Erklärender Text 2 13" xfId="52976" hidden="1"/>
    <cellStyle name="Erklärender Text 2 13" xfId="50768" hidden="1"/>
    <cellStyle name="Erklärender Text 2 13" xfId="53023" hidden="1"/>
    <cellStyle name="Erklärender Text 2 13" xfId="53026" hidden="1"/>
    <cellStyle name="Erklärender Text 2 13" xfId="53081" hidden="1"/>
    <cellStyle name="Erklärender Text 2 13" xfId="53116" hidden="1"/>
    <cellStyle name="Erklärender Text 2 13" xfId="53235" hidden="1"/>
    <cellStyle name="Erklärender Text 2 13" xfId="53389" hidden="1"/>
    <cellStyle name="Erklärender Text 2 13" xfId="53392" hidden="1"/>
    <cellStyle name="Erklärender Text 2 13" xfId="53447" hidden="1"/>
    <cellStyle name="Erklärender Text 2 13" xfId="53482" hidden="1"/>
    <cellStyle name="Erklärender Text 2 13" xfId="53267" hidden="1"/>
    <cellStyle name="Erklärender Text 2 13" xfId="53538" hidden="1"/>
    <cellStyle name="Erklärender Text 2 13" xfId="53541" hidden="1"/>
    <cellStyle name="Erklärender Text 2 13" xfId="53596" hidden="1"/>
    <cellStyle name="Erklärender Text 2 13" xfId="53631" hidden="1"/>
    <cellStyle name="Erklärender Text 2 13" xfId="53333" hidden="1"/>
    <cellStyle name="Erklärender Text 2 13" xfId="53681" hidden="1"/>
    <cellStyle name="Erklärender Text 2 13" xfId="53684" hidden="1"/>
    <cellStyle name="Erklärender Text 2 13" xfId="53739" hidden="1"/>
    <cellStyle name="Erklärender Text 2 13" xfId="53774" hidden="1"/>
    <cellStyle name="Erklärender Text 2 13" xfId="53834" hidden="1"/>
    <cellStyle name="Erklärender Text 2 13" xfId="53899" hidden="1"/>
    <cellStyle name="Erklärender Text 2 13" xfId="53902" hidden="1"/>
    <cellStyle name="Erklärender Text 2 13" xfId="53957" hidden="1"/>
    <cellStyle name="Erklärender Text 2 13" xfId="53992" hidden="1"/>
    <cellStyle name="Erklärender Text 2 13" xfId="54071" hidden="1"/>
    <cellStyle name="Erklärender Text 2 13" xfId="54191" hidden="1"/>
    <cellStyle name="Erklärender Text 2 13" xfId="54194" hidden="1"/>
    <cellStyle name="Erklärender Text 2 13" xfId="54249" hidden="1"/>
    <cellStyle name="Erklärender Text 2 13" xfId="54284" hidden="1"/>
    <cellStyle name="Erklärender Text 2 13" xfId="54098" hidden="1"/>
    <cellStyle name="Erklärender Text 2 13" xfId="54333" hidden="1"/>
    <cellStyle name="Erklärender Text 2 13" xfId="54336" hidden="1"/>
    <cellStyle name="Erklärender Text 2 13" xfId="54391" hidden="1"/>
    <cellStyle name="Erklärender Text 2 13" xfId="54426" hidden="1"/>
    <cellStyle name="Erklärender Text 2 13" xfId="53128" hidden="1"/>
    <cellStyle name="Erklärender Text 2 13" xfId="54473" hidden="1"/>
    <cellStyle name="Erklärender Text 2 13" xfId="54476" hidden="1"/>
    <cellStyle name="Erklärender Text 2 13" xfId="54531" hidden="1"/>
    <cellStyle name="Erklärender Text 2 13" xfId="54566" hidden="1"/>
    <cellStyle name="Erklärender Text 2 13" xfId="54682" hidden="1"/>
    <cellStyle name="Erklärender Text 2 13" xfId="54836" hidden="1"/>
    <cellStyle name="Erklärender Text 2 13" xfId="54839" hidden="1"/>
    <cellStyle name="Erklärender Text 2 13" xfId="54894" hidden="1"/>
    <cellStyle name="Erklärender Text 2 13" xfId="54929" hidden="1"/>
    <cellStyle name="Erklärender Text 2 13" xfId="54714" hidden="1"/>
    <cellStyle name="Erklärender Text 2 13" xfId="54983" hidden="1"/>
    <cellStyle name="Erklärender Text 2 13" xfId="54986" hidden="1"/>
    <cellStyle name="Erklärender Text 2 13" xfId="55041" hidden="1"/>
    <cellStyle name="Erklärender Text 2 13" xfId="55076" hidden="1"/>
    <cellStyle name="Erklärender Text 2 13" xfId="54780" hidden="1"/>
    <cellStyle name="Erklärender Text 2 13" xfId="55124" hidden="1"/>
    <cellStyle name="Erklärender Text 2 13" xfId="55127" hidden="1"/>
    <cellStyle name="Erklärender Text 2 13" xfId="55182" hidden="1"/>
    <cellStyle name="Erklärender Text 2 13" xfId="55217" hidden="1"/>
    <cellStyle name="Erklärender Text 2 13" xfId="55276" hidden="1"/>
    <cellStyle name="Erklärender Text 2 13" xfId="55341" hidden="1"/>
    <cellStyle name="Erklärender Text 2 13" xfId="55344" hidden="1"/>
    <cellStyle name="Erklärender Text 2 13" xfId="55399" hidden="1"/>
    <cellStyle name="Erklärender Text 2 13" xfId="55434" hidden="1"/>
    <cellStyle name="Erklärender Text 2 13" xfId="55513" hidden="1"/>
    <cellStyle name="Erklärender Text 2 13" xfId="55633" hidden="1"/>
    <cellStyle name="Erklärender Text 2 13" xfId="55636" hidden="1"/>
    <cellStyle name="Erklärender Text 2 13" xfId="55691" hidden="1"/>
    <cellStyle name="Erklärender Text 2 13" xfId="55726" hidden="1"/>
    <cellStyle name="Erklärender Text 2 13" xfId="55540" hidden="1"/>
    <cellStyle name="Erklärender Text 2 13" xfId="55775" hidden="1"/>
    <cellStyle name="Erklärender Text 2 13" xfId="55778" hidden="1"/>
    <cellStyle name="Erklärender Text 2 13" xfId="55833" hidden="1"/>
    <cellStyle name="Erklärender Text 2 13" xfId="55868" hidden="1"/>
    <cellStyle name="Erklärender Text 2 13" xfId="55929" hidden="1"/>
    <cellStyle name="Erklärender Text 2 13" xfId="56068" hidden="1"/>
    <cellStyle name="Erklärender Text 2 13" xfId="56071" hidden="1"/>
    <cellStyle name="Erklärender Text 2 13" xfId="56126" hidden="1"/>
    <cellStyle name="Erklärender Text 2 13" xfId="56161" hidden="1"/>
    <cellStyle name="Erklärender Text 2 13" xfId="56278" hidden="1"/>
    <cellStyle name="Erklärender Text 2 13" xfId="56432" hidden="1"/>
    <cellStyle name="Erklärender Text 2 13" xfId="56435" hidden="1"/>
    <cellStyle name="Erklärender Text 2 13" xfId="56490" hidden="1"/>
    <cellStyle name="Erklärender Text 2 13" xfId="56525" hidden="1"/>
    <cellStyle name="Erklärender Text 2 13" xfId="56310" hidden="1"/>
    <cellStyle name="Erklärender Text 2 13" xfId="56579" hidden="1"/>
    <cellStyle name="Erklärender Text 2 13" xfId="56582" hidden="1"/>
    <cellStyle name="Erklärender Text 2 13" xfId="56637" hidden="1"/>
    <cellStyle name="Erklärender Text 2 13" xfId="56672" hidden="1"/>
    <cellStyle name="Erklärender Text 2 13" xfId="56376" hidden="1"/>
    <cellStyle name="Erklärender Text 2 13" xfId="56720" hidden="1"/>
    <cellStyle name="Erklärender Text 2 13" xfId="56723" hidden="1"/>
    <cellStyle name="Erklärender Text 2 13" xfId="56778" hidden="1"/>
    <cellStyle name="Erklärender Text 2 13" xfId="56813" hidden="1"/>
    <cellStyle name="Erklärender Text 2 13" xfId="56872" hidden="1"/>
    <cellStyle name="Erklärender Text 2 13" xfId="56937" hidden="1"/>
    <cellStyle name="Erklärender Text 2 13" xfId="56940" hidden="1"/>
    <cellStyle name="Erklärender Text 2 13" xfId="56995" hidden="1"/>
    <cellStyle name="Erklärender Text 2 13" xfId="57030" hidden="1"/>
    <cellStyle name="Erklärender Text 2 13" xfId="57109" hidden="1"/>
    <cellStyle name="Erklärender Text 2 13" xfId="57229" hidden="1"/>
    <cellStyle name="Erklärender Text 2 13" xfId="57232" hidden="1"/>
    <cellStyle name="Erklärender Text 2 13" xfId="57287" hidden="1"/>
    <cellStyle name="Erklärender Text 2 13" xfId="57322" hidden="1"/>
    <cellStyle name="Erklärender Text 2 13" xfId="57136" hidden="1"/>
    <cellStyle name="Erklärender Text 2 13" xfId="57371" hidden="1"/>
    <cellStyle name="Erklärender Text 2 13" xfId="57374" hidden="1"/>
    <cellStyle name="Erklärender Text 2 13" xfId="57429" hidden="1"/>
    <cellStyle name="Erklärender Text 2 13" xfId="57464" hidden="1"/>
    <cellStyle name="Erklärender Text 2 13" xfId="55961" hidden="1"/>
    <cellStyle name="Erklärender Text 2 13" xfId="57511" hidden="1"/>
    <cellStyle name="Erklärender Text 2 13" xfId="57514" hidden="1"/>
    <cellStyle name="Erklärender Text 2 13" xfId="57569" hidden="1"/>
    <cellStyle name="Erklärender Text 2 13" xfId="57604" hidden="1"/>
    <cellStyle name="Erklärender Text 2 13" xfId="57720" hidden="1"/>
    <cellStyle name="Erklärender Text 2 13" xfId="57874" hidden="1"/>
    <cellStyle name="Erklärender Text 2 13" xfId="57877" hidden="1"/>
    <cellStyle name="Erklärender Text 2 13" xfId="57932" hidden="1"/>
    <cellStyle name="Erklärender Text 2 13" xfId="57967" hidden="1"/>
    <cellStyle name="Erklärender Text 2 13" xfId="57752" hidden="1"/>
    <cellStyle name="Erklärender Text 2 13" xfId="58021" hidden="1"/>
    <cellStyle name="Erklärender Text 2 13" xfId="58024" hidden="1"/>
    <cellStyle name="Erklärender Text 2 13" xfId="58079" hidden="1"/>
    <cellStyle name="Erklärender Text 2 13" xfId="58114" hidden="1"/>
    <cellStyle name="Erklärender Text 2 13" xfId="57818" hidden="1"/>
    <cellStyle name="Erklärender Text 2 13" xfId="58162" hidden="1"/>
    <cellStyle name="Erklärender Text 2 13" xfId="58165" hidden="1"/>
    <cellStyle name="Erklärender Text 2 13" xfId="58220" hidden="1"/>
    <cellStyle name="Erklärender Text 2 13" xfId="58255" hidden="1"/>
    <cellStyle name="Erklärender Text 2 13" xfId="58314" hidden="1"/>
    <cellStyle name="Erklärender Text 2 13" xfId="58379" hidden="1"/>
    <cellStyle name="Erklärender Text 2 13" xfId="58382" hidden="1"/>
    <cellStyle name="Erklärender Text 2 13" xfId="58437" hidden="1"/>
    <cellStyle name="Erklärender Text 2 13" xfId="58472" hidden="1"/>
    <cellStyle name="Erklärender Text 2 13" xfId="58551" hidden="1"/>
    <cellStyle name="Erklärender Text 2 13" xfId="58671" hidden="1"/>
    <cellStyle name="Erklärender Text 2 13" xfId="58674" hidden="1"/>
    <cellStyle name="Erklärender Text 2 13" xfId="58729" hidden="1"/>
    <cellStyle name="Erklärender Text 2 13" xfId="58764" hidden="1"/>
    <cellStyle name="Erklärender Text 2 13" xfId="58578" hidden="1"/>
    <cellStyle name="Erklärender Text 2 13" xfId="58813" hidden="1"/>
    <cellStyle name="Erklärender Text 2 13" xfId="58816" hidden="1"/>
    <cellStyle name="Erklärender Text 2 13" xfId="58871" hidden="1"/>
    <cellStyle name="Erklärender Text 2 13" xfId="58906" hidden="1"/>
    <cellStyle name="Erklärender Text 2 14" xfId="223" hidden="1"/>
    <cellStyle name="Erklärender Text 2 14" xfId="560" hidden="1"/>
    <cellStyle name="Erklärender Text 2 14" xfId="561" hidden="1"/>
    <cellStyle name="Erklärender Text 2 14" xfId="618" hidden="1"/>
    <cellStyle name="Erklärender Text 2 14" xfId="653" hidden="1"/>
    <cellStyle name="Erklärender Text 2 14" xfId="814" hidden="1"/>
    <cellStyle name="Erklärender Text 2 14" xfId="968" hidden="1"/>
    <cellStyle name="Erklärender Text 2 14" xfId="969" hidden="1"/>
    <cellStyle name="Erklärender Text 2 14" xfId="1026" hidden="1"/>
    <cellStyle name="Erklärender Text 2 14" xfId="1061" hidden="1"/>
    <cellStyle name="Erklärender Text 2 14" xfId="844" hidden="1"/>
    <cellStyle name="Erklärender Text 2 14" xfId="1115" hidden="1"/>
    <cellStyle name="Erklärender Text 2 14" xfId="1116" hidden="1"/>
    <cellStyle name="Erklärender Text 2 14" xfId="1173" hidden="1"/>
    <cellStyle name="Erklärender Text 2 14" xfId="1208" hidden="1"/>
    <cellStyle name="Erklärender Text 2 14" xfId="824" hidden="1"/>
    <cellStyle name="Erklärender Text 2 14" xfId="1256" hidden="1"/>
    <cellStyle name="Erklärender Text 2 14" xfId="1257" hidden="1"/>
    <cellStyle name="Erklärender Text 2 14" xfId="1314" hidden="1"/>
    <cellStyle name="Erklärender Text 2 14" xfId="1349" hidden="1"/>
    <cellStyle name="Erklärender Text 2 14" xfId="1408" hidden="1"/>
    <cellStyle name="Erklärender Text 2 14" xfId="1473" hidden="1"/>
    <cellStyle name="Erklärender Text 2 14" xfId="1474" hidden="1"/>
    <cellStyle name="Erklärender Text 2 14" xfId="1531" hidden="1"/>
    <cellStyle name="Erklärender Text 2 14" xfId="1566" hidden="1"/>
    <cellStyle name="Erklärender Text 2 14" xfId="1645" hidden="1"/>
    <cellStyle name="Erklärender Text 2 14" xfId="1765" hidden="1"/>
    <cellStyle name="Erklärender Text 2 14" xfId="1766" hidden="1"/>
    <cellStyle name="Erklärender Text 2 14" xfId="1823" hidden="1"/>
    <cellStyle name="Erklärender Text 2 14" xfId="1858" hidden="1"/>
    <cellStyle name="Erklärender Text 2 14" xfId="1670" hidden="1"/>
    <cellStyle name="Erklärender Text 2 14" xfId="1907" hidden="1"/>
    <cellStyle name="Erklärender Text 2 14" xfId="1908" hidden="1"/>
    <cellStyle name="Erklärender Text 2 14" xfId="1965" hidden="1"/>
    <cellStyle name="Erklärender Text 2 14" xfId="2000" hidden="1"/>
    <cellStyle name="Erklärender Text 2 14" xfId="2136" hidden="1"/>
    <cellStyle name="Erklärender Text 2 14" xfId="2438" hidden="1"/>
    <cellStyle name="Erklärender Text 2 14" xfId="2439" hidden="1"/>
    <cellStyle name="Erklärender Text 2 14" xfId="2496" hidden="1"/>
    <cellStyle name="Erklärender Text 2 14" xfId="2531" hidden="1"/>
    <cellStyle name="Erklärender Text 2 14" xfId="2684" hidden="1"/>
    <cellStyle name="Erklärender Text 2 14" xfId="2838" hidden="1"/>
    <cellStyle name="Erklärender Text 2 14" xfId="2839" hidden="1"/>
    <cellStyle name="Erklärender Text 2 14" xfId="2896" hidden="1"/>
    <cellStyle name="Erklärender Text 2 14" xfId="2931" hidden="1"/>
    <cellStyle name="Erklärender Text 2 14" xfId="2714" hidden="1"/>
    <cellStyle name="Erklärender Text 2 14" xfId="2985" hidden="1"/>
    <cellStyle name="Erklärender Text 2 14" xfId="2986" hidden="1"/>
    <cellStyle name="Erklärender Text 2 14" xfId="3043" hidden="1"/>
    <cellStyle name="Erklärender Text 2 14" xfId="3078" hidden="1"/>
    <cellStyle name="Erklärender Text 2 14" xfId="2694" hidden="1"/>
    <cellStyle name="Erklärender Text 2 14" xfId="3126" hidden="1"/>
    <cellStyle name="Erklärender Text 2 14" xfId="3127" hidden="1"/>
    <cellStyle name="Erklärender Text 2 14" xfId="3184" hidden="1"/>
    <cellStyle name="Erklärender Text 2 14" xfId="3219" hidden="1"/>
    <cellStyle name="Erklärender Text 2 14" xfId="3278" hidden="1"/>
    <cellStyle name="Erklärender Text 2 14" xfId="3343" hidden="1"/>
    <cellStyle name="Erklärender Text 2 14" xfId="3344" hidden="1"/>
    <cellStyle name="Erklärender Text 2 14" xfId="3401" hidden="1"/>
    <cellStyle name="Erklärender Text 2 14" xfId="3436" hidden="1"/>
    <cellStyle name="Erklärender Text 2 14" xfId="3515" hidden="1"/>
    <cellStyle name="Erklärender Text 2 14" xfId="3635" hidden="1"/>
    <cellStyle name="Erklärender Text 2 14" xfId="3636" hidden="1"/>
    <cellStyle name="Erklärender Text 2 14" xfId="3693" hidden="1"/>
    <cellStyle name="Erklärender Text 2 14" xfId="3728" hidden="1"/>
    <cellStyle name="Erklärender Text 2 14" xfId="3540" hidden="1"/>
    <cellStyle name="Erklärender Text 2 14" xfId="3777" hidden="1"/>
    <cellStyle name="Erklärender Text 2 14" xfId="3778" hidden="1"/>
    <cellStyle name="Erklärender Text 2 14" xfId="3835" hidden="1"/>
    <cellStyle name="Erklärender Text 2 14" xfId="3870" hidden="1"/>
    <cellStyle name="Erklärender Text 2 14" xfId="2191" hidden="1"/>
    <cellStyle name="Erklärender Text 2 14" xfId="3944" hidden="1"/>
    <cellStyle name="Erklärender Text 2 14" xfId="3945" hidden="1"/>
    <cellStyle name="Erklärender Text 2 14" xfId="4002" hidden="1"/>
    <cellStyle name="Erklärender Text 2 14" xfId="4037" hidden="1"/>
    <cellStyle name="Erklärender Text 2 14" xfId="4190" hidden="1"/>
    <cellStyle name="Erklärender Text 2 14" xfId="4344" hidden="1"/>
    <cellStyle name="Erklärender Text 2 14" xfId="4345" hidden="1"/>
    <cellStyle name="Erklärender Text 2 14" xfId="4402" hidden="1"/>
    <cellStyle name="Erklärender Text 2 14" xfId="4437" hidden="1"/>
    <cellStyle name="Erklärender Text 2 14" xfId="4220" hidden="1"/>
    <cellStyle name="Erklärender Text 2 14" xfId="4491" hidden="1"/>
    <cellStyle name="Erklärender Text 2 14" xfId="4492" hidden="1"/>
    <cellStyle name="Erklärender Text 2 14" xfId="4549" hidden="1"/>
    <cellStyle name="Erklärender Text 2 14" xfId="4584" hidden="1"/>
    <cellStyle name="Erklärender Text 2 14" xfId="4200" hidden="1"/>
    <cellStyle name="Erklärender Text 2 14" xfId="4632" hidden="1"/>
    <cellStyle name="Erklärender Text 2 14" xfId="4633" hidden="1"/>
    <cellStyle name="Erklärender Text 2 14" xfId="4690" hidden="1"/>
    <cellStyle name="Erklärender Text 2 14" xfId="4725" hidden="1"/>
    <cellStyle name="Erklärender Text 2 14" xfId="4784" hidden="1"/>
    <cellStyle name="Erklärender Text 2 14" xfId="4849" hidden="1"/>
    <cellStyle name="Erklärender Text 2 14" xfId="4850" hidden="1"/>
    <cellStyle name="Erklärender Text 2 14" xfId="4907" hidden="1"/>
    <cellStyle name="Erklärender Text 2 14" xfId="4942" hidden="1"/>
    <cellStyle name="Erklärender Text 2 14" xfId="5021" hidden="1"/>
    <cellStyle name="Erklärender Text 2 14" xfId="5141" hidden="1"/>
    <cellStyle name="Erklärender Text 2 14" xfId="5142" hidden="1"/>
    <cellStyle name="Erklärender Text 2 14" xfId="5199" hidden="1"/>
    <cellStyle name="Erklärender Text 2 14" xfId="5234" hidden="1"/>
    <cellStyle name="Erklärender Text 2 14" xfId="5046" hidden="1"/>
    <cellStyle name="Erklärender Text 2 14" xfId="5283" hidden="1"/>
    <cellStyle name="Erklärender Text 2 14" xfId="5284" hidden="1"/>
    <cellStyle name="Erklärender Text 2 14" xfId="5341" hidden="1"/>
    <cellStyle name="Erklärender Text 2 14" xfId="5376" hidden="1"/>
    <cellStyle name="Erklärender Text 2 14" xfId="2144" hidden="1"/>
    <cellStyle name="Erklärender Text 2 14" xfId="5449" hidden="1"/>
    <cellStyle name="Erklärender Text 2 14" xfId="5450" hidden="1"/>
    <cellStyle name="Erklärender Text 2 14" xfId="5507" hidden="1"/>
    <cellStyle name="Erklärender Text 2 14" xfId="5542" hidden="1"/>
    <cellStyle name="Erklärender Text 2 14" xfId="5694" hidden="1"/>
    <cellStyle name="Erklärender Text 2 14" xfId="5848" hidden="1"/>
    <cellStyle name="Erklärender Text 2 14" xfId="5849" hidden="1"/>
    <cellStyle name="Erklärender Text 2 14" xfId="5906" hidden="1"/>
    <cellStyle name="Erklärender Text 2 14" xfId="5941" hidden="1"/>
    <cellStyle name="Erklärender Text 2 14" xfId="5724" hidden="1"/>
    <cellStyle name="Erklärender Text 2 14" xfId="5995" hidden="1"/>
    <cellStyle name="Erklärender Text 2 14" xfId="5996" hidden="1"/>
    <cellStyle name="Erklärender Text 2 14" xfId="6053" hidden="1"/>
    <cellStyle name="Erklärender Text 2 14" xfId="6088" hidden="1"/>
    <cellStyle name="Erklärender Text 2 14" xfId="5704" hidden="1"/>
    <cellStyle name="Erklärender Text 2 14" xfId="6136" hidden="1"/>
    <cellStyle name="Erklärender Text 2 14" xfId="6137" hidden="1"/>
    <cellStyle name="Erklärender Text 2 14" xfId="6194" hidden="1"/>
    <cellStyle name="Erklärender Text 2 14" xfId="6229" hidden="1"/>
    <cellStyle name="Erklärender Text 2 14" xfId="6288" hidden="1"/>
    <cellStyle name="Erklärender Text 2 14" xfId="6353" hidden="1"/>
    <cellStyle name="Erklärender Text 2 14" xfId="6354" hidden="1"/>
    <cellStyle name="Erklärender Text 2 14" xfId="6411" hidden="1"/>
    <cellStyle name="Erklärender Text 2 14" xfId="6446" hidden="1"/>
    <cellStyle name="Erklärender Text 2 14" xfId="6525" hidden="1"/>
    <cellStyle name="Erklärender Text 2 14" xfId="6645" hidden="1"/>
    <cellStyle name="Erklärender Text 2 14" xfId="6646" hidden="1"/>
    <cellStyle name="Erklärender Text 2 14" xfId="6703" hidden="1"/>
    <cellStyle name="Erklärender Text 2 14" xfId="6738" hidden="1"/>
    <cellStyle name="Erklärender Text 2 14" xfId="6550" hidden="1"/>
    <cellStyle name="Erklärender Text 2 14" xfId="6787" hidden="1"/>
    <cellStyle name="Erklärender Text 2 14" xfId="6788" hidden="1"/>
    <cellStyle name="Erklärender Text 2 14" xfId="6845" hidden="1"/>
    <cellStyle name="Erklärender Text 2 14" xfId="6880" hidden="1"/>
    <cellStyle name="Erklärender Text 2 14" xfId="2183" hidden="1"/>
    <cellStyle name="Erklärender Text 2 14" xfId="6951" hidden="1"/>
    <cellStyle name="Erklärender Text 2 14" xfId="6952" hidden="1"/>
    <cellStyle name="Erklärender Text 2 14" xfId="7009" hidden="1"/>
    <cellStyle name="Erklärender Text 2 14" xfId="7044" hidden="1"/>
    <cellStyle name="Erklärender Text 2 14" xfId="7192" hidden="1"/>
    <cellStyle name="Erklärender Text 2 14" xfId="7346" hidden="1"/>
    <cellStyle name="Erklärender Text 2 14" xfId="7347" hidden="1"/>
    <cellStyle name="Erklärender Text 2 14" xfId="7404" hidden="1"/>
    <cellStyle name="Erklärender Text 2 14" xfId="7439" hidden="1"/>
    <cellStyle name="Erklärender Text 2 14" xfId="7222" hidden="1"/>
    <cellStyle name="Erklärender Text 2 14" xfId="7493" hidden="1"/>
    <cellStyle name="Erklärender Text 2 14" xfId="7494" hidden="1"/>
    <cellStyle name="Erklärender Text 2 14" xfId="7551" hidden="1"/>
    <cellStyle name="Erklärender Text 2 14" xfId="7586" hidden="1"/>
    <cellStyle name="Erklärender Text 2 14" xfId="7202" hidden="1"/>
    <cellStyle name="Erklärender Text 2 14" xfId="7634" hidden="1"/>
    <cellStyle name="Erklärender Text 2 14" xfId="7635" hidden="1"/>
    <cellStyle name="Erklärender Text 2 14" xfId="7692" hidden="1"/>
    <cellStyle name="Erklärender Text 2 14" xfId="7727" hidden="1"/>
    <cellStyle name="Erklärender Text 2 14" xfId="7786" hidden="1"/>
    <cellStyle name="Erklärender Text 2 14" xfId="7851" hidden="1"/>
    <cellStyle name="Erklärender Text 2 14" xfId="7852" hidden="1"/>
    <cellStyle name="Erklärender Text 2 14" xfId="7909" hidden="1"/>
    <cellStyle name="Erklärender Text 2 14" xfId="7944" hidden="1"/>
    <cellStyle name="Erklärender Text 2 14" xfId="8023" hidden="1"/>
    <cellStyle name="Erklärender Text 2 14" xfId="8143" hidden="1"/>
    <cellStyle name="Erklärender Text 2 14" xfId="8144" hidden="1"/>
    <cellStyle name="Erklärender Text 2 14" xfId="8201" hidden="1"/>
    <cellStyle name="Erklärender Text 2 14" xfId="8236" hidden="1"/>
    <cellStyle name="Erklärender Text 2 14" xfId="8048" hidden="1"/>
    <cellStyle name="Erklärender Text 2 14" xfId="8285" hidden="1"/>
    <cellStyle name="Erklärender Text 2 14" xfId="8286" hidden="1"/>
    <cellStyle name="Erklärender Text 2 14" xfId="8343" hidden="1"/>
    <cellStyle name="Erklärender Text 2 14" xfId="8378" hidden="1"/>
    <cellStyle name="Erklärender Text 2 14" xfId="2295" hidden="1"/>
    <cellStyle name="Erklärender Text 2 14" xfId="8446" hidden="1"/>
    <cellStyle name="Erklärender Text 2 14" xfId="8447" hidden="1"/>
    <cellStyle name="Erklärender Text 2 14" xfId="8504" hidden="1"/>
    <cellStyle name="Erklärender Text 2 14" xfId="8539" hidden="1"/>
    <cellStyle name="Erklärender Text 2 14" xfId="8685" hidden="1"/>
    <cellStyle name="Erklärender Text 2 14" xfId="8839" hidden="1"/>
    <cellStyle name="Erklärender Text 2 14" xfId="8840" hidden="1"/>
    <cellStyle name="Erklärender Text 2 14" xfId="8897" hidden="1"/>
    <cellStyle name="Erklärender Text 2 14" xfId="8932" hidden="1"/>
    <cellStyle name="Erklärender Text 2 14" xfId="8715" hidden="1"/>
    <cellStyle name="Erklärender Text 2 14" xfId="8986" hidden="1"/>
    <cellStyle name="Erklärender Text 2 14" xfId="8987" hidden="1"/>
    <cellStyle name="Erklärender Text 2 14" xfId="9044" hidden="1"/>
    <cellStyle name="Erklärender Text 2 14" xfId="9079" hidden="1"/>
    <cellStyle name="Erklärender Text 2 14" xfId="8695" hidden="1"/>
    <cellStyle name="Erklärender Text 2 14" xfId="9127" hidden="1"/>
    <cellStyle name="Erklärender Text 2 14" xfId="9128" hidden="1"/>
    <cellStyle name="Erklärender Text 2 14" xfId="9185" hidden="1"/>
    <cellStyle name="Erklärender Text 2 14" xfId="9220" hidden="1"/>
    <cellStyle name="Erklärender Text 2 14" xfId="9279" hidden="1"/>
    <cellStyle name="Erklärender Text 2 14" xfId="9344" hidden="1"/>
    <cellStyle name="Erklärender Text 2 14" xfId="9345" hidden="1"/>
    <cellStyle name="Erklärender Text 2 14" xfId="9402" hidden="1"/>
    <cellStyle name="Erklärender Text 2 14" xfId="9437" hidden="1"/>
    <cellStyle name="Erklärender Text 2 14" xfId="9516" hidden="1"/>
    <cellStyle name="Erklärender Text 2 14" xfId="9636" hidden="1"/>
    <cellStyle name="Erklärender Text 2 14" xfId="9637" hidden="1"/>
    <cellStyle name="Erklärender Text 2 14" xfId="9694" hidden="1"/>
    <cellStyle name="Erklärender Text 2 14" xfId="9729" hidden="1"/>
    <cellStyle name="Erklärender Text 2 14" xfId="9541" hidden="1"/>
    <cellStyle name="Erklärender Text 2 14" xfId="9778" hidden="1"/>
    <cellStyle name="Erklärender Text 2 14" xfId="9779" hidden="1"/>
    <cellStyle name="Erklärender Text 2 14" xfId="9836" hidden="1"/>
    <cellStyle name="Erklärender Text 2 14" xfId="9871" hidden="1"/>
    <cellStyle name="Erklärender Text 2 14" xfId="2044" hidden="1"/>
    <cellStyle name="Erklärender Text 2 14" xfId="9937" hidden="1"/>
    <cellStyle name="Erklärender Text 2 14" xfId="9938" hidden="1"/>
    <cellStyle name="Erklärender Text 2 14" xfId="9995" hidden="1"/>
    <cellStyle name="Erklärender Text 2 14" xfId="10030" hidden="1"/>
    <cellStyle name="Erklärender Text 2 14" xfId="10171" hidden="1"/>
    <cellStyle name="Erklärender Text 2 14" xfId="10325" hidden="1"/>
    <cellStyle name="Erklärender Text 2 14" xfId="10326" hidden="1"/>
    <cellStyle name="Erklärender Text 2 14" xfId="10383" hidden="1"/>
    <cellStyle name="Erklärender Text 2 14" xfId="10418" hidden="1"/>
    <cellStyle name="Erklärender Text 2 14" xfId="10201" hidden="1"/>
    <cellStyle name="Erklärender Text 2 14" xfId="10472" hidden="1"/>
    <cellStyle name="Erklärender Text 2 14" xfId="10473" hidden="1"/>
    <cellStyle name="Erklärender Text 2 14" xfId="10530" hidden="1"/>
    <cellStyle name="Erklärender Text 2 14" xfId="10565" hidden="1"/>
    <cellStyle name="Erklärender Text 2 14" xfId="10181" hidden="1"/>
    <cellStyle name="Erklärender Text 2 14" xfId="10613" hidden="1"/>
    <cellStyle name="Erklärender Text 2 14" xfId="10614" hidden="1"/>
    <cellStyle name="Erklärender Text 2 14" xfId="10671" hidden="1"/>
    <cellStyle name="Erklärender Text 2 14" xfId="10706" hidden="1"/>
    <cellStyle name="Erklärender Text 2 14" xfId="10765" hidden="1"/>
    <cellStyle name="Erklärender Text 2 14" xfId="10830" hidden="1"/>
    <cellStyle name="Erklärender Text 2 14" xfId="10831" hidden="1"/>
    <cellStyle name="Erklärender Text 2 14" xfId="10888" hidden="1"/>
    <cellStyle name="Erklärender Text 2 14" xfId="10923" hidden="1"/>
    <cellStyle name="Erklärender Text 2 14" xfId="11002" hidden="1"/>
    <cellStyle name="Erklärender Text 2 14" xfId="11122" hidden="1"/>
    <cellStyle name="Erklärender Text 2 14" xfId="11123" hidden="1"/>
    <cellStyle name="Erklärender Text 2 14" xfId="11180" hidden="1"/>
    <cellStyle name="Erklärender Text 2 14" xfId="11215" hidden="1"/>
    <cellStyle name="Erklärender Text 2 14" xfId="11027" hidden="1"/>
    <cellStyle name="Erklärender Text 2 14" xfId="11264" hidden="1"/>
    <cellStyle name="Erklärender Text 2 14" xfId="11265" hidden="1"/>
    <cellStyle name="Erklärender Text 2 14" xfId="11322" hidden="1"/>
    <cellStyle name="Erklärender Text 2 14" xfId="11357" hidden="1"/>
    <cellStyle name="Erklärender Text 2 14" xfId="2389" hidden="1"/>
    <cellStyle name="Erklärender Text 2 14" xfId="11420" hidden="1"/>
    <cellStyle name="Erklärender Text 2 14" xfId="11421" hidden="1"/>
    <cellStyle name="Erklärender Text 2 14" xfId="11478" hidden="1"/>
    <cellStyle name="Erklärender Text 2 14" xfId="11513" hidden="1"/>
    <cellStyle name="Erklärender Text 2 14" xfId="11651" hidden="1"/>
    <cellStyle name="Erklärender Text 2 14" xfId="11805" hidden="1"/>
    <cellStyle name="Erklärender Text 2 14" xfId="11806" hidden="1"/>
    <cellStyle name="Erklärender Text 2 14" xfId="11863" hidden="1"/>
    <cellStyle name="Erklärender Text 2 14" xfId="11898" hidden="1"/>
    <cellStyle name="Erklärender Text 2 14" xfId="11681" hidden="1"/>
    <cellStyle name="Erklärender Text 2 14" xfId="11952" hidden="1"/>
    <cellStyle name="Erklärender Text 2 14" xfId="11953" hidden="1"/>
    <cellStyle name="Erklärender Text 2 14" xfId="12010" hidden="1"/>
    <cellStyle name="Erklärender Text 2 14" xfId="12045" hidden="1"/>
    <cellStyle name="Erklärender Text 2 14" xfId="11661" hidden="1"/>
    <cellStyle name="Erklärender Text 2 14" xfId="12093" hidden="1"/>
    <cellStyle name="Erklärender Text 2 14" xfId="12094" hidden="1"/>
    <cellStyle name="Erklärender Text 2 14" xfId="12151" hidden="1"/>
    <cellStyle name="Erklärender Text 2 14" xfId="12186" hidden="1"/>
    <cellStyle name="Erklärender Text 2 14" xfId="12245" hidden="1"/>
    <cellStyle name="Erklärender Text 2 14" xfId="12310" hidden="1"/>
    <cellStyle name="Erklärender Text 2 14" xfId="12311" hidden="1"/>
    <cellStyle name="Erklärender Text 2 14" xfId="12368" hidden="1"/>
    <cellStyle name="Erklärender Text 2 14" xfId="12403" hidden="1"/>
    <cellStyle name="Erklärender Text 2 14" xfId="12482" hidden="1"/>
    <cellStyle name="Erklärender Text 2 14" xfId="12602" hidden="1"/>
    <cellStyle name="Erklärender Text 2 14" xfId="12603" hidden="1"/>
    <cellStyle name="Erklärender Text 2 14" xfId="12660" hidden="1"/>
    <cellStyle name="Erklärender Text 2 14" xfId="12695" hidden="1"/>
    <cellStyle name="Erklärender Text 2 14" xfId="12507" hidden="1"/>
    <cellStyle name="Erklärender Text 2 14" xfId="12744" hidden="1"/>
    <cellStyle name="Erklärender Text 2 14" xfId="12745" hidden="1"/>
    <cellStyle name="Erklärender Text 2 14" xfId="12802" hidden="1"/>
    <cellStyle name="Erklärender Text 2 14" xfId="12837" hidden="1"/>
    <cellStyle name="Erklärender Text 2 14" xfId="3896" hidden="1"/>
    <cellStyle name="Erklärender Text 2 14" xfId="12899" hidden="1"/>
    <cellStyle name="Erklärender Text 2 14" xfId="12900" hidden="1"/>
    <cellStyle name="Erklärender Text 2 14" xfId="12957" hidden="1"/>
    <cellStyle name="Erklärender Text 2 14" xfId="12992" hidden="1"/>
    <cellStyle name="Erklärender Text 2 14" xfId="13122" hidden="1"/>
    <cellStyle name="Erklärender Text 2 14" xfId="13276" hidden="1"/>
    <cellStyle name="Erklärender Text 2 14" xfId="13277" hidden="1"/>
    <cellStyle name="Erklärender Text 2 14" xfId="13334" hidden="1"/>
    <cellStyle name="Erklärender Text 2 14" xfId="13369" hidden="1"/>
    <cellStyle name="Erklärender Text 2 14" xfId="13152" hidden="1"/>
    <cellStyle name="Erklärender Text 2 14" xfId="13423" hidden="1"/>
    <cellStyle name="Erklärender Text 2 14" xfId="13424" hidden="1"/>
    <cellStyle name="Erklärender Text 2 14" xfId="13481" hidden="1"/>
    <cellStyle name="Erklärender Text 2 14" xfId="13516" hidden="1"/>
    <cellStyle name="Erklärender Text 2 14" xfId="13132" hidden="1"/>
    <cellStyle name="Erklärender Text 2 14" xfId="13564" hidden="1"/>
    <cellStyle name="Erklärender Text 2 14" xfId="13565" hidden="1"/>
    <cellStyle name="Erklärender Text 2 14" xfId="13622" hidden="1"/>
    <cellStyle name="Erklärender Text 2 14" xfId="13657" hidden="1"/>
    <cellStyle name="Erklärender Text 2 14" xfId="13716" hidden="1"/>
    <cellStyle name="Erklärender Text 2 14" xfId="13781" hidden="1"/>
    <cellStyle name="Erklärender Text 2 14" xfId="13782" hidden="1"/>
    <cellStyle name="Erklärender Text 2 14" xfId="13839" hidden="1"/>
    <cellStyle name="Erklärender Text 2 14" xfId="13874" hidden="1"/>
    <cellStyle name="Erklärender Text 2 14" xfId="13953" hidden="1"/>
    <cellStyle name="Erklärender Text 2 14" xfId="14073" hidden="1"/>
    <cellStyle name="Erklärender Text 2 14" xfId="14074" hidden="1"/>
    <cellStyle name="Erklärender Text 2 14" xfId="14131" hidden="1"/>
    <cellStyle name="Erklärender Text 2 14" xfId="14166" hidden="1"/>
    <cellStyle name="Erklärender Text 2 14" xfId="13978" hidden="1"/>
    <cellStyle name="Erklärender Text 2 14" xfId="14215" hidden="1"/>
    <cellStyle name="Erklärender Text 2 14" xfId="14216" hidden="1"/>
    <cellStyle name="Erklärender Text 2 14" xfId="14273" hidden="1"/>
    <cellStyle name="Erklärender Text 2 14" xfId="14308" hidden="1"/>
    <cellStyle name="Erklärender Text 2 14" xfId="5401" hidden="1"/>
    <cellStyle name="Erklärender Text 2 14" xfId="14366" hidden="1"/>
    <cellStyle name="Erklärender Text 2 14" xfId="14367" hidden="1"/>
    <cellStyle name="Erklärender Text 2 14" xfId="14424" hidden="1"/>
    <cellStyle name="Erklärender Text 2 14" xfId="14459" hidden="1"/>
    <cellStyle name="Erklärender Text 2 14" xfId="14584" hidden="1"/>
    <cellStyle name="Erklärender Text 2 14" xfId="14738" hidden="1"/>
    <cellStyle name="Erklärender Text 2 14" xfId="14739" hidden="1"/>
    <cellStyle name="Erklärender Text 2 14" xfId="14796" hidden="1"/>
    <cellStyle name="Erklärender Text 2 14" xfId="14831" hidden="1"/>
    <cellStyle name="Erklärender Text 2 14" xfId="14614" hidden="1"/>
    <cellStyle name="Erklärender Text 2 14" xfId="14885" hidden="1"/>
    <cellStyle name="Erklärender Text 2 14" xfId="14886" hidden="1"/>
    <cellStyle name="Erklärender Text 2 14" xfId="14943" hidden="1"/>
    <cellStyle name="Erklärender Text 2 14" xfId="14978" hidden="1"/>
    <cellStyle name="Erklärender Text 2 14" xfId="14594" hidden="1"/>
    <cellStyle name="Erklärender Text 2 14" xfId="15026" hidden="1"/>
    <cellStyle name="Erklärender Text 2 14" xfId="15027" hidden="1"/>
    <cellStyle name="Erklärender Text 2 14" xfId="15084" hidden="1"/>
    <cellStyle name="Erklärender Text 2 14" xfId="15119" hidden="1"/>
    <cellStyle name="Erklärender Text 2 14" xfId="15178" hidden="1"/>
    <cellStyle name="Erklärender Text 2 14" xfId="15243" hidden="1"/>
    <cellStyle name="Erklärender Text 2 14" xfId="15244" hidden="1"/>
    <cellStyle name="Erklärender Text 2 14" xfId="15301" hidden="1"/>
    <cellStyle name="Erklärender Text 2 14" xfId="15336" hidden="1"/>
    <cellStyle name="Erklärender Text 2 14" xfId="15415" hidden="1"/>
    <cellStyle name="Erklärender Text 2 14" xfId="15535" hidden="1"/>
    <cellStyle name="Erklärender Text 2 14" xfId="15536" hidden="1"/>
    <cellStyle name="Erklärender Text 2 14" xfId="15593" hidden="1"/>
    <cellStyle name="Erklärender Text 2 14" xfId="15628" hidden="1"/>
    <cellStyle name="Erklärender Text 2 14" xfId="15440" hidden="1"/>
    <cellStyle name="Erklärender Text 2 14" xfId="15677" hidden="1"/>
    <cellStyle name="Erklärender Text 2 14" xfId="15678" hidden="1"/>
    <cellStyle name="Erklärender Text 2 14" xfId="15735" hidden="1"/>
    <cellStyle name="Erklärender Text 2 14" xfId="15770" hidden="1"/>
    <cellStyle name="Erklärender Text 2 14" xfId="6904" hidden="1"/>
    <cellStyle name="Erklärender Text 2 14" xfId="15828" hidden="1"/>
    <cellStyle name="Erklärender Text 2 14" xfId="15829" hidden="1"/>
    <cellStyle name="Erklärender Text 2 14" xfId="15886" hidden="1"/>
    <cellStyle name="Erklärender Text 2 14" xfId="15921" hidden="1"/>
    <cellStyle name="Erklärender Text 2 14" xfId="16040" hidden="1"/>
    <cellStyle name="Erklärender Text 2 14" xfId="16194" hidden="1"/>
    <cellStyle name="Erklärender Text 2 14" xfId="16195" hidden="1"/>
    <cellStyle name="Erklärender Text 2 14" xfId="16252" hidden="1"/>
    <cellStyle name="Erklärender Text 2 14" xfId="16287" hidden="1"/>
    <cellStyle name="Erklärender Text 2 14" xfId="16070" hidden="1"/>
    <cellStyle name="Erklärender Text 2 14" xfId="16341" hidden="1"/>
    <cellStyle name="Erklärender Text 2 14" xfId="16342" hidden="1"/>
    <cellStyle name="Erklärender Text 2 14" xfId="16399" hidden="1"/>
    <cellStyle name="Erklärender Text 2 14" xfId="16434" hidden="1"/>
    <cellStyle name="Erklärender Text 2 14" xfId="16050" hidden="1"/>
    <cellStyle name="Erklärender Text 2 14" xfId="16482" hidden="1"/>
    <cellStyle name="Erklärender Text 2 14" xfId="16483" hidden="1"/>
    <cellStyle name="Erklärender Text 2 14" xfId="16540" hidden="1"/>
    <cellStyle name="Erklärender Text 2 14" xfId="16575" hidden="1"/>
    <cellStyle name="Erklärender Text 2 14" xfId="16634" hidden="1"/>
    <cellStyle name="Erklärender Text 2 14" xfId="16699" hidden="1"/>
    <cellStyle name="Erklärender Text 2 14" xfId="16700" hidden="1"/>
    <cellStyle name="Erklärender Text 2 14" xfId="16757" hidden="1"/>
    <cellStyle name="Erklärender Text 2 14" xfId="16792" hidden="1"/>
    <cellStyle name="Erklärender Text 2 14" xfId="16871" hidden="1"/>
    <cellStyle name="Erklärender Text 2 14" xfId="16991" hidden="1"/>
    <cellStyle name="Erklärender Text 2 14" xfId="16992" hidden="1"/>
    <cellStyle name="Erklärender Text 2 14" xfId="17049" hidden="1"/>
    <cellStyle name="Erklärender Text 2 14" xfId="17084" hidden="1"/>
    <cellStyle name="Erklärender Text 2 14" xfId="16896" hidden="1"/>
    <cellStyle name="Erklärender Text 2 14" xfId="17133" hidden="1"/>
    <cellStyle name="Erklärender Text 2 14" xfId="17134" hidden="1"/>
    <cellStyle name="Erklärender Text 2 14" xfId="17191" hidden="1"/>
    <cellStyle name="Erklärender Text 2 14" xfId="17226" hidden="1"/>
    <cellStyle name="Erklärender Text 2 14" xfId="8402" hidden="1"/>
    <cellStyle name="Erklärender Text 2 14" xfId="17273" hidden="1"/>
    <cellStyle name="Erklärender Text 2 14" xfId="17274" hidden="1"/>
    <cellStyle name="Erklärender Text 2 14" xfId="17331" hidden="1"/>
    <cellStyle name="Erklärender Text 2 14" xfId="17366" hidden="1"/>
    <cellStyle name="Erklärender Text 2 14" xfId="17482" hidden="1"/>
    <cellStyle name="Erklärender Text 2 14" xfId="17636" hidden="1"/>
    <cellStyle name="Erklärender Text 2 14" xfId="17637" hidden="1"/>
    <cellStyle name="Erklärender Text 2 14" xfId="17694" hidden="1"/>
    <cellStyle name="Erklärender Text 2 14" xfId="17729" hidden="1"/>
    <cellStyle name="Erklärender Text 2 14" xfId="17512" hidden="1"/>
    <cellStyle name="Erklärender Text 2 14" xfId="17783" hidden="1"/>
    <cellStyle name="Erklärender Text 2 14" xfId="17784" hidden="1"/>
    <cellStyle name="Erklärender Text 2 14" xfId="17841" hidden="1"/>
    <cellStyle name="Erklärender Text 2 14" xfId="17876" hidden="1"/>
    <cellStyle name="Erklärender Text 2 14" xfId="17492" hidden="1"/>
    <cellStyle name="Erklärender Text 2 14" xfId="17924" hidden="1"/>
    <cellStyle name="Erklärender Text 2 14" xfId="17925" hidden="1"/>
    <cellStyle name="Erklärender Text 2 14" xfId="17982" hidden="1"/>
    <cellStyle name="Erklärender Text 2 14" xfId="18017" hidden="1"/>
    <cellStyle name="Erklärender Text 2 14" xfId="18076" hidden="1"/>
    <cellStyle name="Erklärender Text 2 14" xfId="18141" hidden="1"/>
    <cellStyle name="Erklärender Text 2 14" xfId="18142" hidden="1"/>
    <cellStyle name="Erklärender Text 2 14" xfId="18199" hidden="1"/>
    <cellStyle name="Erklärender Text 2 14" xfId="18234" hidden="1"/>
    <cellStyle name="Erklärender Text 2 14" xfId="18313" hidden="1"/>
    <cellStyle name="Erklärender Text 2 14" xfId="18433" hidden="1"/>
    <cellStyle name="Erklärender Text 2 14" xfId="18434" hidden="1"/>
    <cellStyle name="Erklärender Text 2 14" xfId="18491" hidden="1"/>
    <cellStyle name="Erklärender Text 2 14" xfId="18526" hidden="1"/>
    <cellStyle name="Erklärender Text 2 14" xfId="18338" hidden="1"/>
    <cellStyle name="Erklärender Text 2 14" xfId="18575" hidden="1"/>
    <cellStyle name="Erklärender Text 2 14" xfId="18576" hidden="1"/>
    <cellStyle name="Erklärender Text 2 14" xfId="18633" hidden="1"/>
    <cellStyle name="Erklärender Text 2 14" xfId="18668" hidden="1"/>
    <cellStyle name="Erklärender Text 2 14" xfId="18957" hidden="1"/>
    <cellStyle name="Erklärender Text 2 14" xfId="19073" hidden="1"/>
    <cellStyle name="Erklärender Text 2 14" xfId="19074" hidden="1"/>
    <cellStyle name="Erklärender Text 2 14" xfId="19131" hidden="1"/>
    <cellStyle name="Erklärender Text 2 14" xfId="19166" hidden="1"/>
    <cellStyle name="Erklärender Text 2 14" xfId="19289" hidden="1"/>
    <cellStyle name="Erklärender Text 2 14" xfId="19443" hidden="1"/>
    <cellStyle name="Erklärender Text 2 14" xfId="19444" hidden="1"/>
    <cellStyle name="Erklärender Text 2 14" xfId="19501" hidden="1"/>
    <cellStyle name="Erklärender Text 2 14" xfId="19536" hidden="1"/>
    <cellStyle name="Erklärender Text 2 14" xfId="19319" hidden="1"/>
    <cellStyle name="Erklärender Text 2 14" xfId="19590" hidden="1"/>
    <cellStyle name="Erklärender Text 2 14" xfId="19591" hidden="1"/>
    <cellStyle name="Erklärender Text 2 14" xfId="19648" hidden="1"/>
    <cellStyle name="Erklärender Text 2 14" xfId="19683" hidden="1"/>
    <cellStyle name="Erklärender Text 2 14" xfId="19299" hidden="1"/>
    <cellStyle name="Erklärender Text 2 14" xfId="19731" hidden="1"/>
    <cellStyle name="Erklärender Text 2 14" xfId="19732" hidden="1"/>
    <cellStyle name="Erklärender Text 2 14" xfId="19789" hidden="1"/>
    <cellStyle name="Erklärender Text 2 14" xfId="19824" hidden="1"/>
    <cellStyle name="Erklärender Text 2 14" xfId="19883" hidden="1"/>
    <cellStyle name="Erklärender Text 2 14" xfId="19948" hidden="1"/>
    <cellStyle name="Erklärender Text 2 14" xfId="19949" hidden="1"/>
    <cellStyle name="Erklärender Text 2 14" xfId="20006" hidden="1"/>
    <cellStyle name="Erklärender Text 2 14" xfId="20041" hidden="1"/>
    <cellStyle name="Erklärender Text 2 14" xfId="20120" hidden="1"/>
    <cellStyle name="Erklärender Text 2 14" xfId="20240" hidden="1"/>
    <cellStyle name="Erklärender Text 2 14" xfId="20241" hidden="1"/>
    <cellStyle name="Erklärender Text 2 14" xfId="20298" hidden="1"/>
    <cellStyle name="Erklärender Text 2 14" xfId="20333" hidden="1"/>
    <cellStyle name="Erklärender Text 2 14" xfId="20145" hidden="1"/>
    <cellStyle name="Erklärender Text 2 14" xfId="20382" hidden="1"/>
    <cellStyle name="Erklärender Text 2 14" xfId="20383" hidden="1"/>
    <cellStyle name="Erklärender Text 2 14" xfId="20440" hidden="1"/>
    <cellStyle name="Erklärender Text 2 14" xfId="20475" hidden="1"/>
    <cellStyle name="Erklärender Text 2 14" xfId="20534" hidden="1"/>
    <cellStyle name="Erklärender Text 2 14" xfId="20599" hidden="1"/>
    <cellStyle name="Erklärender Text 2 14" xfId="20600" hidden="1"/>
    <cellStyle name="Erklärender Text 2 14" xfId="20657" hidden="1"/>
    <cellStyle name="Erklärender Text 2 14" xfId="20692" hidden="1"/>
    <cellStyle name="Erklärender Text 2 14" xfId="20789" hidden="1"/>
    <cellStyle name="Erklärender Text 2 14" xfId="20990" hidden="1"/>
    <cellStyle name="Erklärender Text 2 14" xfId="20991" hidden="1"/>
    <cellStyle name="Erklärender Text 2 14" xfId="21048" hidden="1"/>
    <cellStyle name="Erklärender Text 2 14" xfId="21083" hidden="1"/>
    <cellStyle name="Erklärender Text 2 14" xfId="21179" hidden="1"/>
    <cellStyle name="Erklärender Text 2 14" xfId="21299" hidden="1"/>
    <cellStyle name="Erklärender Text 2 14" xfId="21300" hidden="1"/>
    <cellStyle name="Erklärender Text 2 14" xfId="21357" hidden="1"/>
    <cellStyle name="Erklärender Text 2 14" xfId="21392" hidden="1"/>
    <cellStyle name="Erklärender Text 2 14" xfId="21204" hidden="1"/>
    <cellStyle name="Erklärender Text 2 14" xfId="21443" hidden="1"/>
    <cellStyle name="Erklärender Text 2 14" xfId="21444" hidden="1"/>
    <cellStyle name="Erklärender Text 2 14" xfId="21501" hidden="1"/>
    <cellStyle name="Erklärender Text 2 14" xfId="21536" hidden="1"/>
    <cellStyle name="Erklärender Text 2 14" xfId="20840" hidden="1"/>
    <cellStyle name="Erklärender Text 2 14" xfId="21600" hidden="1"/>
    <cellStyle name="Erklärender Text 2 14" xfId="21601" hidden="1"/>
    <cellStyle name="Erklärender Text 2 14" xfId="21658" hidden="1"/>
    <cellStyle name="Erklärender Text 2 14" xfId="21693" hidden="1"/>
    <cellStyle name="Erklärender Text 2 14" xfId="21815" hidden="1"/>
    <cellStyle name="Erklärender Text 2 14" xfId="21970" hidden="1"/>
    <cellStyle name="Erklärender Text 2 14" xfId="21971" hidden="1"/>
    <cellStyle name="Erklärender Text 2 14" xfId="22028" hidden="1"/>
    <cellStyle name="Erklärender Text 2 14" xfId="22063" hidden="1"/>
    <cellStyle name="Erklärender Text 2 14" xfId="21845" hidden="1"/>
    <cellStyle name="Erklärender Text 2 14" xfId="22119" hidden="1"/>
    <cellStyle name="Erklärender Text 2 14" xfId="22120" hidden="1"/>
    <cellStyle name="Erklärender Text 2 14" xfId="22177" hidden="1"/>
    <cellStyle name="Erklärender Text 2 14" xfId="22212" hidden="1"/>
    <cellStyle name="Erklärender Text 2 14" xfId="21825" hidden="1"/>
    <cellStyle name="Erklärender Text 2 14" xfId="22262" hidden="1"/>
    <cellStyle name="Erklärender Text 2 14" xfId="22263" hidden="1"/>
    <cellStyle name="Erklärender Text 2 14" xfId="22320" hidden="1"/>
    <cellStyle name="Erklärender Text 2 14" xfId="22355" hidden="1"/>
    <cellStyle name="Erklärender Text 2 14" xfId="22416" hidden="1"/>
    <cellStyle name="Erklärender Text 2 14" xfId="22481" hidden="1"/>
    <cellStyle name="Erklärender Text 2 14" xfId="22482" hidden="1"/>
    <cellStyle name="Erklärender Text 2 14" xfId="22539" hidden="1"/>
    <cellStyle name="Erklärender Text 2 14" xfId="22574" hidden="1"/>
    <cellStyle name="Erklärender Text 2 14" xfId="22653" hidden="1"/>
    <cellStyle name="Erklärender Text 2 14" xfId="22773" hidden="1"/>
    <cellStyle name="Erklärender Text 2 14" xfId="22774" hidden="1"/>
    <cellStyle name="Erklärender Text 2 14" xfId="22831" hidden="1"/>
    <cellStyle name="Erklärender Text 2 14" xfId="22866" hidden="1"/>
    <cellStyle name="Erklärender Text 2 14" xfId="22678" hidden="1"/>
    <cellStyle name="Erklärender Text 2 14" xfId="22915" hidden="1"/>
    <cellStyle name="Erklärender Text 2 14" xfId="22916" hidden="1"/>
    <cellStyle name="Erklärender Text 2 14" xfId="22973" hidden="1"/>
    <cellStyle name="Erklärender Text 2 14" xfId="23008" hidden="1"/>
    <cellStyle name="Erklärender Text 2 14" xfId="20800" hidden="1"/>
    <cellStyle name="Erklärender Text 2 14" xfId="23055" hidden="1"/>
    <cellStyle name="Erklärender Text 2 14" xfId="23056" hidden="1"/>
    <cellStyle name="Erklärender Text 2 14" xfId="23113" hidden="1"/>
    <cellStyle name="Erklärender Text 2 14" xfId="23148" hidden="1"/>
    <cellStyle name="Erklärender Text 2 14" xfId="23268" hidden="1"/>
    <cellStyle name="Erklärender Text 2 14" xfId="23422" hidden="1"/>
    <cellStyle name="Erklärender Text 2 14" xfId="23423" hidden="1"/>
    <cellStyle name="Erklärender Text 2 14" xfId="23480" hidden="1"/>
    <cellStyle name="Erklärender Text 2 14" xfId="23515" hidden="1"/>
    <cellStyle name="Erklärender Text 2 14" xfId="23298" hidden="1"/>
    <cellStyle name="Erklärender Text 2 14" xfId="23571" hidden="1"/>
    <cellStyle name="Erklärender Text 2 14" xfId="23572" hidden="1"/>
    <cellStyle name="Erklärender Text 2 14" xfId="23629" hidden="1"/>
    <cellStyle name="Erklärender Text 2 14" xfId="23664" hidden="1"/>
    <cellStyle name="Erklärender Text 2 14" xfId="23278" hidden="1"/>
    <cellStyle name="Erklärender Text 2 14" xfId="23714" hidden="1"/>
    <cellStyle name="Erklärender Text 2 14" xfId="23715" hidden="1"/>
    <cellStyle name="Erklärender Text 2 14" xfId="23772" hidden="1"/>
    <cellStyle name="Erklärender Text 2 14" xfId="23807" hidden="1"/>
    <cellStyle name="Erklärender Text 2 14" xfId="23867" hidden="1"/>
    <cellStyle name="Erklärender Text 2 14" xfId="23932" hidden="1"/>
    <cellStyle name="Erklärender Text 2 14" xfId="23933" hidden="1"/>
    <cellStyle name="Erklärender Text 2 14" xfId="23990" hidden="1"/>
    <cellStyle name="Erklärender Text 2 14" xfId="24025" hidden="1"/>
    <cellStyle name="Erklärender Text 2 14" xfId="24104" hidden="1"/>
    <cellStyle name="Erklärender Text 2 14" xfId="24224" hidden="1"/>
    <cellStyle name="Erklärender Text 2 14" xfId="24225" hidden="1"/>
    <cellStyle name="Erklärender Text 2 14" xfId="24282" hidden="1"/>
    <cellStyle name="Erklärender Text 2 14" xfId="24317" hidden="1"/>
    <cellStyle name="Erklärender Text 2 14" xfId="24129" hidden="1"/>
    <cellStyle name="Erklärender Text 2 14" xfId="24366" hidden="1"/>
    <cellStyle name="Erklärender Text 2 14" xfId="24367" hidden="1"/>
    <cellStyle name="Erklärender Text 2 14" xfId="24424" hidden="1"/>
    <cellStyle name="Erklärender Text 2 14" xfId="24459" hidden="1"/>
    <cellStyle name="Erklärender Text 2 14" xfId="23818" hidden="1"/>
    <cellStyle name="Erklärender Text 2 14" xfId="24506" hidden="1"/>
    <cellStyle name="Erklärender Text 2 14" xfId="24507" hidden="1"/>
    <cellStyle name="Erklärender Text 2 14" xfId="24564" hidden="1"/>
    <cellStyle name="Erklärender Text 2 14" xfId="24599" hidden="1"/>
    <cellStyle name="Erklärender Text 2 14" xfId="24715" hidden="1"/>
    <cellStyle name="Erklärender Text 2 14" xfId="24869" hidden="1"/>
    <cellStyle name="Erklärender Text 2 14" xfId="24870" hidden="1"/>
    <cellStyle name="Erklärender Text 2 14" xfId="24927" hidden="1"/>
    <cellStyle name="Erklärender Text 2 14" xfId="24962" hidden="1"/>
    <cellStyle name="Erklärender Text 2 14" xfId="24745" hidden="1"/>
    <cellStyle name="Erklärender Text 2 14" xfId="25016" hidden="1"/>
    <cellStyle name="Erklärender Text 2 14" xfId="25017" hidden="1"/>
    <cellStyle name="Erklärender Text 2 14" xfId="25074" hidden="1"/>
    <cellStyle name="Erklärender Text 2 14" xfId="25109" hidden="1"/>
    <cellStyle name="Erklärender Text 2 14" xfId="24725" hidden="1"/>
    <cellStyle name="Erklärender Text 2 14" xfId="25157" hidden="1"/>
    <cellStyle name="Erklärender Text 2 14" xfId="25158" hidden="1"/>
    <cellStyle name="Erklärender Text 2 14" xfId="25215" hidden="1"/>
    <cellStyle name="Erklärender Text 2 14" xfId="25250" hidden="1"/>
    <cellStyle name="Erklärender Text 2 14" xfId="25309" hidden="1"/>
    <cellStyle name="Erklärender Text 2 14" xfId="25374" hidden="1"/>
    <cellStyle name="Erklärender Text 2 14" xfId="25375" hidden="1"/>
    <cellStyle name="Erklärender Text 2 14" xfId="25432" hidden="1"/>
    <cellStyle name="Erklärender Text 2 14" xfId="25467" hidden="1"/>
    <cellStyle name="Erklärender Text 2 14" xfId="25546" hidden="1"/>
    <cellStyle name="Erklärender Text 2 14" xfId="25666" hidden="1"/>
    <cellStyle name="Erklärender Text 2 14" xfId="25667" hidden="1"/>
    <cellStyle name="Erklärender Text 2 14" xfId="25724" hidden="1"/>
    <cellStyle name="Erklärender Text 2 14" xfId="25759" hidden="1"/>
    <cellStyle name="Erklärender Text 2 14" xfId="25571" hidden="1"/>
    <cellStyle name="Erklärender Text 2 14" xfId="25808" hidden="1"/>
    <cellStyle name="Erklärender Text 2 14" xfId="25809" hidden="1"/>
    <cellStyle name="Erklärender Text 2 14" xfId="25866" hidden="1"/>
    <cellStyle name="Erklärender Text 2 14" xfId="25901" hidden="1"/>
    <cellStyle name="Erklärender Text 2 14" xfId="25962" hidden="1"/>
    <cellStyle name="Erklärender Text 2 14" xfId="26101" hidden="1"/>
    <cellStyle name="Erklärender Text 2 14" xfId="26102" hidden="1"/>
    <cellStyle name="Erklärender Text 2 14" xfId="26159" hidden="1"/>
    <cellStyle name="Erklärender Text 2 14" xfId="26194" hidden="1"/>
    <cellStyle name="Erklärender Text 2 14" xfId="26311" hidden="1"/>
    <cellStyle name="Erklärender Text 2 14" xfId="26465" hidden="1"/>
    <cellStyle name="Erklärender Text 2 14" xfId="26466" hidden="1"/>
    <cellStyle name="Erklärender Text 2 14" xfId="26523" hidden="1"/>
    <cellStyle name="Erklärender Text 2 14" xfId="26558" hidden="1"/>
    <cellStyle name="Erklärender Text 2 14" xfId="26341" hidden="1"/>
    <cellStyle name="Erklärender Text 2 14" xfId="26612" hidden="1"/>
    <cellStyle name="Erklärender Text 2 14" xfId="26613" hidden="1"/>
    <cellStyle name="Erklärender Text 2 14" xfId="26670" hidden="1"/>
    <cellStyle name="Erklärender Text 2 14" xfId="26705" hidden="1"/>
    <cellStyle name="Erklärender Text 2 14" xfId="26321" hidden="1"/>
    <cellStyle name="Erklärender Text 2 14" xfId="26753" hidden="1"/>
    <cellStyle name="Erklärender Text 2 14" xfId="26754" hidden="1"/>
    <cellStyle name="Erklärender Text 2 14" xfId="26811" hidden="1"/>
    <cellStyle name="Erklärender Text 2 14" xfId="26846" hidden="1"/>
    <cellStyle name="Erklärender Text 2 14" xfId="26905" hidden="1"/>
    <cellStyle name="Erklärender Text 2 14" xfId="26970" hidden="1"/>
    <cellStyle name="Erklärender Text 2 14" xfId="26971" hidden="1"/>
    <cellStyle name="Erklärender Text 2 14" xfId="27028" hidden="1"/>
    <cellStyle name="Erklärender Text 2 14" xfId="27063" hidden="1"/>
    <cellStyle name="Erklärender Text 2 14" xfId="27142" hidden="1"/>
    <cellStyle name="Erklärender Text 2 14" xfId="27262" hidden="1"/>
    <cellStyle name="Erklärender Text 2 14" xfId="27263" hidden="1"/>
    <cellStyle name="Erklärender Text 2 14" xfId="27320" hidden="1"/>
    <cellStyle name="Erklärender Text 2 14" xfId="27355" hidden="1"/>
    <cellStyle name="Erklärender Text 2 14" xfId="27167" hidden="1"/>
    <cellStyle name="Erklärender Text 2 14" xfId="27404" hidden="1"/>
    <cellStyle name="Erklärender Text 2 14" xfId="27405" hidden="1"/>
    <cellStyle name="Erklärender Text 2 14" xfId="27462" hidden="1"/>
    <cellStyle name="Erklärender Text 2 14" xfId="27497" hidden="1"/>
    <cellStyle name="Erklärender Text 2 14" xfId="25992" hidden="1"/>
    <cellStyle name="Erklärender Text 2 14" xfId="27544" hidden="1"/>
    <cellStyle name="Erklärender Text 2 14" xfId="27545" hidden="1"/>
    <cellStyle name="Erklärender Text 2 14" xfId="27602" hidden="1"/>
    <cellStyle name="Erklärender Text 2 14" xfId="27637" hidden="1"/>
    <cellStyle name="Erklärender Text 2 14" xfId="27753" hidden="1"/>
    <cellStyle name="Erklärender Text 2 14" xfId="27907" hidden="1"/>
    <cellStyle name="Erklärender Text 2 14" xfId="27908" hidden="1"/>
    <cellStyle name="Erklärender Text 2 14" xfId="27965" hidden="1"/>
    <cellStyle name="Erklärender Text 2 14" xfId="28000" hidden="1"/>
    <cellStyle name="Erklärender Text 2 14" xfId="27783" hidden="1"/>
    <cellStyle name="Erklärender Text 2 14" xfId="28054" hidden="1"/>
    <cellStyle name="Erklärender Text 2 14" xfId="28055" hidden="1"/>
    <cellStyle name="Erklärender Text 2 14" xfId="28112" hidden="1"/>
    <cellStyle name="Erklärender Text 2 14" xfId="28147" hidden="1"/>
    <cellStyle name="Erklärender Text 2 14" xfId="27763" hidden="1"/>
    <cellStyle name="Erklärender Text 2 14" xfId="28195" hidden="1"/>
    <cellStyle name="Erklärender Text 2 14" xfId="28196" hidden="1"/>
    <cellStyle name="Erklärender Text 2 14" xfId="28253" hidden="1"/>
    <cellStyle name="Erklärender Text 2 14" xfId="28288" hidden="1"/>
    <cellStyle name="Erklärender Text 2 14" xfId="28347" hidden="1"/>
    <cellStyle name="Erklärender Text 2 14" xfId="28412" hidden="1"/>
    <cellStyle name="Erklärender Text 2 14" xfId="28413" hidden="1"/>
    <cellStyle name="Erklärender Text 2 14" xfId="28470" hidden="1"/>
    <cellStyle name="Erklärender Text 2 14" xfId="28505" hidden="1"/>
    <cellStyle name="Erklärender Text 2 14" xfId="28584" hidden="1"/>
    <cellStyle name="Erklärender Text 2 14" xfId="28704" hidden="1"/>
    <cellStyle name="Erklärender Text 2 14" xfId="28705" hidden="1"/>
    <cellStyle name="Erklärender Text 2 14" xfId="28762" hidden="1"/>
    <cellStyle name="Erklärender Text 2 14" xfId="28797" hidden="1"/>
    <cellStyle name="Erklärender Text 2 14" xfId="28609" hidden="1"/>
    <cellStyle name="Erklärender Text 2 14" xfId="28846" hidden="1"/>
    <cellStyle name="Erklärender Text 2 14" xfId="28847" hidden="1"/>
    <cellStyle name="Erklärender Text 2 14" xfId="28904" hidden="1"/>
    <cellStyle name="Erklärender Text 2 14" xfId="28939" hidden="1"/>
    <cellStyle name="Erklärender Text 2 14" xfId="28999" hidden="1"/>
    <cellStyle name="Erklärender Text 2 14" xfId="29064" hidden="1"/>
    <cellStyle name="Erklärender Text 2 14" xfId="29065" hidden="1"/>
    <cellStyle name="Erklärender Text 2 14" xfId="29122" hidden="1"/>
    <cellStyle name="Erklärender Text 2 14" xfId="29157" hidden="1"/>
    <cellStyle name="Erklärender Text 2 14" xfId="29273" hidden="1"/>
    <cellStyle name="Erklärender Text 2 14" xfId="29427" hidden="1"/>
    <cellStyle name="Erklärender Text 2 14" xfId="29428" hidden="1"/>
    <cellStyle name="Erklärender Text 2 14" xfId="29485" hidden="1"/>
    <cellStyle name="Erklärender Text 2 14" xfId="29520" hidden="1"/>
    <cellStyle name="Erklärender Text 2 14" xfId="29303" hidden="1"/>
    <cellStyle name="Erklärender Text 2 14" xfId="29574" hidden="1"/>
    <cellStyle name="Erklärender Text 2 14" xfId="29575" hidden="1"/>
    <cellStyle name="Erklärender Text 2 14" xfId="29632" hidden="1"/>
    <cellStyle name="Erklärender Text 2 14" xfId="29667" hidden="1"/>
    <cellStyle name="Erklärender Text 2 14" xfId="29283" hidden="1"/>
    <cellStyle name="Erklärender Text 2 14" xfId="29715" hidden="1"/>
    <cellStyle name="Erklärender Text 2 14" xfId="29716" hidden="1"/>
    <cellStyle name="Erklärender Text 2 14" xfId="29773" hidden="1"/>
    <cellStyle name="Erklärender Text 2 14" xfId="29808" hidden="1"/>
    <cellStyle name="Erklärender Text 2 14" xfId="29867" hidden="1"/>
    <cellStyle name="Erklärender Text 2 14" xfId="29932" hidden="1"/>
    <cellStyle name="Erklärender Text 2 14" xfId="29933" hidden="1"/>
    <cellStyle name="Erklärender Text 2 14" xfId="29990" hidden="1"/>
    <cellStyle name="Erklärender Text 2 14" xfId="30025" hidden="1"/>
    <cellStyle name="Erklärender Text 2 14" xfId="30104" hidden="1"/>
    <cellStyle name="Erklärender Text 2 14" xfId="30224" hidden="1"/>
    <cellStyle name="Erklärender Text 2 14" xfId="30225" hidden="1"/>
    <cellStyle name="Erklärender Text 2 14" xfId="30282" hidden="1"/>
    <cellStyle name="Erklärender Text 2 14" xfId="30317" hidden="1"/>
    <cellStyle name="Erklärender Text 2 14" xfId="30129" hidden="1"/>
    <cellStyle name="Erklärender Text 2 14" xfId="30366" hidden="1"/>
    <cellStyle name="Erklärender Text 2 14" xfId="30367" hidden="1"/>
    <cellStyle name="Erklärender Text 2 14" xfId="30424" hidden="1"/>
    <cellStyle name="Erklärender Text 2 14" xfId="30459" hidden="1"/>
    <cellStyle name="Erklärender Text 2 14" xfId="30518" hidden="1"/>
    <cellStyle name="Erklärender Text 2 14" xfId="30583" hidden="1"/>
    <cellStyle name="Erklärender Text 2 14" xfId="30584" hidden="1"/>
    <cellStyle name="Erklärender Text 2 14" xfId="30641" hidden="1"/>
    <cellStyle name="Erklärender Text 2 14" xfId="30676" hidden="1"/>
    <cellStyle name="Erklärender Text 2 14" xfId="30773" hidden="1"/>
    <cellStyle name="Erklärender Text 2 14" xfId="30974" hidden="1"/>
    <cellStyle name="Erklärender Text 2 14" xfId="30975" hidden="1"/>
    <cellStyle name="Erklärender Text 2 14" xfId="31032" hidden="1"/>
    <cellStyle name="Erklärender Text 2 14" xfId="31067" hidden="1"/>
    <cellStyle name="Erklärender Text 2 14" xfId="31163" hidden="1"/>
    <cellStyle name="Erklärender Text 2 14" xfId="31283" hidden="1"/>
    <cellStyle name="Erklärender Text 2 14" xfId="31284" hidden="1"/>
    <cellStyle name="Erklärender Text 2 14" xfId="31341" hidden="1"/>
    <cellStyle name="Erklärender Text 2 14" xfId="31376" hidden="1"/>
    <cellStyle name="Erklärender Text 2 14" xfId="31188" hidden="1"/>
    <cellStyle name="Erklärender Text 2 14" xfId="31427" hidden="1"/>
    <cellStyle name="Erklärender Text 2 14" xfId="31428" hidden="1"/>
    <cellStyle name="Erklärender Text 2 14" xfId="31485" hidden="1"/>
    <cellStyle name="Erklärender Text 2 14" xfId="31520" hidden="1"/>
    <cellStyle name="Erklärender Text 2 14" xfId="30824" hidden="1"/>
    <cellStyle name="Erklärender Text 2 14" xfId="31584" hidden="1"/>
    <cellStyle name="Erklärender Text 2 14" xfId="31585" hidden="1"/>
    <cellStyle name="Erklärender Text 2 14" xfId="31642" hidden="1"/>
    <cellStyle name="Erklärender Text 2 14" xfId="31677" hidden="1"/>
    <cellStyle name="Erklärender Text 2 14" xfId="31799" hidden="1"/>
    <cellStyle name="Erklärender Text 2 14" xfId="31954" hidden="1"/>
    <cellStyle name="Erklärender Text 2 14" xfId="31955" hidden="1"/>
    <cellStyle name="Erklärender Text 2 14" xfId="32012" hidden="1"/>
    <cellStyle name="Erklärender Text 2 14" xfId="32047" hidden="1"/>
    <cellStyle name="Erklärender Text 2 14" xfId="31829" hidden="1"/>
    <cellStyle name="Erklärender Text 2 14" xfId="32103" hidden="1"/>
    <cellStyle name="Erklärender Text 2 14" xfId="32104" hidden="1"/>
    <cellStyle name="Erklärender Text 2 14" xfId="32161" hidden="1"/>
    <cellStyle name="Erklärender Text 2 14" xfId="32196" hidden="1"/>
    <cellStyle name="Erklärender Text 2 14" xfId="31809" hidden="1"/>
    <cellStyle name="Erklärender Text 2 14" xfId="32246" hidden="1"/>
    <cellStyle name="Erklärender Text 2 14" xfId="32247" hidden="1"/>
    <cellStyle name="Erklärender Text 2 14" xfId="32304" hidden="1"/>
    <cellStyle name="Erklärender Text 2 14" xfId="32339" hidden="1"/>
    <cellStyle name="Erklärender Text 2 14" xfId="32400" hidden="1"/>
    <cellStyle name="Erklärender Text 2 14" xfId="32465" hidden="1"/>
    <cellStyle name="Erklärender Text 2 14" xfId="32466" hidden="1"/>
    <cellStyle name="Erklärender Text 2 14" xfId="32523" hidden="1"/>
    <cellStyle name="Erklärender Text 2 14" xfId="32558" hidden="1"/>
    <cellStyle name="Erklärender Text 2 14" xfId="32637" hidden="1"/>
    <cellStyle name="Erklärender Text 2 14" xfId="32757" hidden="1"/>
    <cellStyle name="Erklärender Text 2 14" xfId="32758" hidden="1"/>
    <cellStyle name="Erklärender Text 2 14" xfId="32815" hidden="1"/>
    <cellStyle name="Erklärender Text 2 14" xfId="32850" hidden="1"/>
    <cellStyle name="Erklärender Text 2 14" xfId="32662" hidden="1"/>
    <cellStyle name="Erklärender Text 2 14" xfId="32899" hidden="1"/>
    <cellStyle name="Erklärender Text 2 14" xfId="32900" hidden="1"/>
    <cellStyle name="Erklärender Text 2 14" xfId="32957" hidden="1"/>
    <cellStyle name="Erklärender Text 2 14" xfId="32992" hidden="1"/>
    <cellStyle name="Erklärender Text 2 14" xfId="30784" hidden="1"/>
    <cellStyle name="Erklärender Text 2 14" xfId="33039" hidden="1"/>
    <cellStyle name="Erklärender Text 2 14" xfId="33040" hidden="1"/>
    <cellStyle name="Erklärender Text 2 14" xfId="33097" hidden="1"/>
    <cellStyle name="Erklärender Text 2 14" xfId="33132" hidden="1"/>
    <cellStyle name="Erklärender Text 2 14" xfId="33251" hidden="1"/>
    <cellStyle name="Erklärender Text 2 14" xfId="33405" hidden="1"/>
    <cellStyle name="Erklärender Text 2 14" xfId="33406" hidden="1"/>
    <cellStyle name="Erklärender Text 2 14" xfId="33463" hidden="1"/>
    <cellStyle name="Erklärender Text 2 14" xfId="33498" hidden="1"/>
    <cellStyle name="Erklärender Text 2 14" xfId="33281" hidden="1"/>
    <cellStyle name="Erklärender Text 2 14" xfId="33554" hidden="1"/>
    <cellStyle name="Erklärender Text 2 14" xfId="33555" hidden="1"/>
    <cellStyle name="Erklärender Text 2 14" xfId="33612" hidden="1"/>
    <cellStyle name="Erklärender Text 2 14" xfId="33647" hidden="1"/>
    <cellStyle name="Erklärender Text 2 14" xfId="33261" hidden="1"/>
    <cellStyle name="Erklärender Text 2 14" xfId="33697" hidden="1"/>
    <cellStyle name="Erklärender Text 2 14" xfId="33698" hidden="1"/>
    <cellStyle name="Erklärender Text 2 14" xfId="33755" hidden="1"/>
    <cellStyle name="Erklärender Text 2 14" xfId="33790" hidden="1"/>
    <cellStyle name="Erklärender Text 2 14" xfId="33850" hidden="1"/>
    <cellStyle name="Erklärender Text 2 14" xfId="33915" hidden="1"/>
    <cellStyle name="Erklärender Text 2 14" xfId="33916" hidden="1"/>
    <cellStyle name="Erklärender Text 2 14" xfId="33973" hidden="1"/>
    <cellStyle name="Erklärender Text 2 14" xfId="34008" hidden="1"/>
    <cellStyle name="Erklärender Text 2 14" xfId="34087" hidden="1"/>
    <cellStyle name="Erklärender Text 2 14" xfId="34207" hidden="1"/>
    <cellStyle name="Erklärender Text 2 14" xfId="34208" hidden="1"/>
    <cellStyle name="Erklärender Text 2 14" xfId="34265" hidden="1"/>
    <cellStyle name="Erklärender Text 2 14" xfId="34300" hidden="1"/>
    <cellStyle name="Erklärender Text 2 14" xfId="34112" hidden="1"/>
    <cellStyle name="Erklärender Text 2 14" xfId="34349" hidden="1"/>
    <cellStyle name="Erklärender Text 2 14" xfId="34350" hidden="1"/>
    <cellStyle name="Erklärender Text 2 14" xfId="34407" hidden="1"/>
    <cellStyle name="Erklärender Text 2 14" xfId="34442" hidden="1"/>
    <cellStyle name="Erklärender Text 2 14" xfId="33801" hidden="1"/>
    <cellStyle name="Erklärender Text 2 14" xfId="34489" hidden="1"/>
    <cellStyle name="Erklärender Text 2 14" xfId="34490" hidden="1"/>
    <cellStyle name="Erklärender Text 2 14" xfId="34547" hidden="1"/>
    <cellStyle name="Erklärender Text 2 14" xfId="34582" hidden="1"/>
    <cellStyle name="Erklärender Text 2 14" xfId="34698" hidden="1"/>
    <cellStyle name="Erklärender Text 2 14" xfId="34852" hidden="1"/>
    <cellStyle name="Erklärender Text 2 14" xfId="34853" hidden="1"/>
    <cellStyle name="Erklärender Text 2 14" xfId="34910" hidden="1"/>
    <cellStyle name="Erklärender Text 2 14" xfId="34945" hidden="1"/>
    <cellStyle name="Erklärender Text 2 14" xfId="34728" hidden="1"/>
    <cellStyle name="Erklärender Text 2 14" xfId="34999" hidden="1"/>
    <cellStyle name="Erklärender Text 2 14" xfId="35000" hidden="1"/>
    <cellStyle name="Erklärender Text 2 14" xfId="35057" hidden="1"/>
    <cellStyle name="Erklärender Text 2 14" xfId="35092" hidden="1"/>
    <cellStyle name="Erklärender Text 2 14" xfId="34708" hidden="1"/>
    <cellStyle name="Erklärender Text 2 14" xfId="35140" hidden="1"/>
    <cellStyle name="Erklärender Text 2 14" xfId="35141" hidden="1"/>
    <cellStyle name="Erklärender Text 2 14" xfId="35198" hidden="1"/>
    <cellStyle name="Erklärender Text 2 14" xfId="35233" hidden="1"/>
    <cellStyle name="Erklärender Text 2 14" xfId="35292" hidden="1"/>
    <cellStyle name="Erklärender Text 2 14" xfId="35357" hidden="1"/>
    <cellStyle name="Erklärender Text 2 14" xfId="35358" hidden="1"/>
    <cellStyle name="Erklärender Text 2 14" xfId="35415" hidden="1"/>
    <cellStyle name="Erklärender Text 2 14" xfId="35450" hidden="1"/>
    <cellStyle name="Erklärender Text 2 14" xfId="35529" hidden="1"/>
    <cellStyle name="Erklärender Text 2 14" xfId="35649" hidden="1"/>
    <cellStyle name="Erklärender Text 2 14" xfId="35650" hidden="1"/>
    <cellStyle name="Erklärender Text 2 14" xfId="35707" hidden="1"/>
    <cellStyle name="Erklärender Text 2 14" xfId="35742" hidden="1"/>
    <cellStyle name="Erklärender Text 2 14" xfId="35554" hidden="1"/>
    <cellStyle name="Erklärender Text 2 14" xfId="35791" hidden="1"/>
    <cellStyle name="Erklärender Text 2 14" xfId="35792" hidden="1"/>
    <cellStyle name="Erklärender Text 2 14" xfId="35849" hidden="1"/>
    <cellStyle name="Erklärender Text 2 14" xfId="35884" hidden="1"/>
    <cellStyle name="Erklärender Text 2 14" xfId="35945" hidden="1"/>
    <cellStyle name="Erklärender Text 2 14" xfId="36084" hidden="1"/>
    <cellStyle name="Erklärender Text 2 14" xfId="36085" hidden="1"/>
    <cellStyle name="Erklärender Text 2 14" xfId="36142" hidden="1"/>
    <cellStyle name="Erklärender Text 2 14" xfId="36177" hidden="1"/>
    <cellStyle name="Erklärender Text 2 14" xfId="36294" hidden="1"/>
    <cellStyle name="Erklärender Text 2 14" xfId="36448" hidden="1"/>
    <cellStyle name="Erklärender Text 2 14" xfId="36449" hidden="1"/>
    <cellStyle name="Erklärender Text 2 14" xfId="36506" hidden="1"/>
    <cellStyle name="Erklärender Text 2 14" xfId="36541" hidden="1"/>
    <cellStyle name="Erklärender Text 2 14" xfId="36324" hidden="1"/>
    <cellStyle name="Erklärender Text 2 14" xfId="36595" hidden="1"/>
    <cellStyle name="Erklärender Text 2 14" xfId="36596" hidden="1"/>
    <cellStyle name="Erklärender Text 2 14" xfId="36653" hidden="1"/>
    <cellStyle name="Erklärender Text 2 14" xfId="36688" hidden="1"/>
    <cellStyle name="Erklärender Text 2 14" xfId="36304" hidden="1"/>
    <cellStyle name="Erklärender Text 2 14" xfId="36736" hidden="1"/>
    <cellStyle name="Erklärender Text 2 14" xfId="36737" hidden="1"/>
    <cellStyle name="Erklärender Text 2 14" xfId="36794" hidden="1"/>
    <cellStyle name="Erklärender Text 2 14" xfId="36829" hidden="1"/>
    <cellStyle name="Erklärender Text 2 14" xfId="36888" hidden="1"/>
    <cellStyle name="Erklärender Text 2 14" xfId="36953" hidden="1"/>
    <cellStyle name="Erklärender Text 2 14" xfId="36954" hidden="1"/>
    <cellStyle name="Erklärender Text 2 14" xfId="37011" hidden="1"/>
    <cellStyle name="Erklärender Text 2 14" xfId="37046" hidden="1"/>
    <cellStyle name="Erklärender Text 2 14" xfId="37125" hidden="1"/>
    <cellStyle name="Erklärender Text 2 14" xfId="37245" hidden="1"/>
    <cellStyle name="Erklärender Text 2 14" xfId="37246" hidden="1"/>
    <cellStyle name="Erklärender Text 2 14" xfId="37303" hidden="1"/>
    <cellStyle name="Erklärender Text 2 14" xfId="37338" hidden="1"/>
    <cellStyle name="Erklärender Text 2 14" xfId="37150" hidden="1"/>
    <cellStyle name="Erklärender Text 2 14" xfId="37387" hidden="1"/>
    <cellStyle name="Erklärender Text 2 14" xfId="37388" hidden="1"/>
    <cellStyle name="Erklärender Text 2 14" xfId="37445" hidden="1"/>
    <cellStyle name="Erklärender Text 2 14" xfId="37480" hidden="1"/>
    <cellStyle name="Erklärender Text 2 14" xfId="35975" hidden="1"/>
    <cellStyle name="Erklärender Text 2 14" xfId="37527" hidden="1"/>
    <cellStyle name="Erklärender Text 2 14" xfId="37528" hidden="1"/>
    <cellStyle name="Erklärender Text 2 14" xfId="37585" hidden="1"/>
    <cellStyle name="Erklärender Text 2 14" xfId="37620" hidden="1"/>
    <cellStyle name="Erklärender Text 2 14" xfId="37736" hidden="1"/>
    <cellStyle name="Erklärender Text 2 14" xfId="37890" hidden="1"/>
    <cellStyle name="Erklärender Text 2 14" xfId="37891" hidden="1"/>
    <cellStyle name="Erklärender Text 2 14" xfId="37948" hidden="1"/>
    <cellStyle name="Erklärender Text 2 14" xfId="37983" hidden="1"/>
    <cellStyle name="Erklärender Text 2 14" xfId="37766" hidden="1"/>
    <cellStyle name="Erklärender Text 2 14" xfId="38037" hidden="1"/>
    <cellStyle name="Erklärender Text 2 14" xfId="38038" hidden="1"/>
    <cellStyle name="Erklärender Text 2 14" xfId="38095" hidden="1"/>
    <cellStyle name="Erklärender Text 2 14" xfId="38130" hidden="1"/>
    <cellStyle name="Erklärender Text 2 14" xfId="37746" hidden="1"/>
    <cellStyle name="Erklärender Text 2 14" xfId="38178" hidden="1"/>
    <cellStyle name="Erklärender Text 2 14" xfId="38179" hidden="1"/>
    <cellStyle name="Erklärender Text 2 14" xfId="38236" hidden="1"/>
    <cellStyle name="Erklärender Text 2 14" xfId="38271" hidden="1"/>
    <cellStyle name="Erklärender Text 2 14" xfId="38330" hidden="1"/>
    <cellStyle name="Erklärender Text 2 14" xfId="38395" hidden="1"/>
    <cellStyle name="Erklärender Text 2 14" xfId="38396" hidden="1"/>
    <cellStyle name="Erklärender Text 2 14" xfId="38453" hidden="1"/>
    <cellStyle name="Erklärender Text 2 14" xfId="38488" hidden="1"/>
    <cellStyle name="Erklärender Text 2 14" xfId="38567" hidden="1"/>
    <cellStyle name="Erklärender Text 2 14" xfId="38687" hidden="1"/>
    <cellStyle name="Erklärender Text 2 14" xfId="38688" hidden="1"/>
    <cellStyle name="Erklärender Text 2 14" xfId="38745" hidden="1"/>
    <cellStyle name="Erklärender Text 2 14" xfId="38780" hidden="1"/>
    <cellStyle name="Erklärender Text 2 14" xfId="38592" hidden="1"/>
    <cellStyle name="Erklärender Text 2 14" xfId="38829" hidden="1"/>
    <cellStyle name="Erklärender Text 2 14" xfId="38830" hidden="1"/>
    <cellStyle name="Erklärender Text 2 14" xfId="38887" hidden="1"/>
    <cellStyle name="Erklärender Text 2 14" xfId="38922" hidden="1"/>
    <cellStyle name="Erklärender Text 2 14" xfId="38994" hidden="1"/>
    <cellStyle name="Erklärender Text 2 14" xfId="39067" hidden="1"/>
    <cellStyle name="Erklärender Text 2 14" xfId="39068" hidden="1"/>
    <cellStyle name="Erklärender Text 2 14" xfId="39125" hidden="1"/>
    <cellStyle name="Erklärender Text 2 14" xfId="39160" hidden="1"/>
    <cellStyle name="Erklärender Text 2 14" xfId="39276" hidden="1"/>
    <cellStyle name="Erklärender Text 2 14" xfId="39430" hidden="1"/>
    <cellStyle name="Erklärender Text 2 14" xfId="39431" hidden="1"/>
    <cellStyle name="Erklärender Text 2 14" xfId="39488" hidden="1"/>
    <cellStyle name="Erklärender Text 2 14" xfId="39523" hidden="1"/>
    <cellStyle name="Erklärender Text 2 14" xfId="39306" hidden="1"/>
    <cellStyle name="Erklärender Text 2 14" xfId="39577" hidden="1"/>
    <cellStyle name="Erklärender Text 2 14" xfId="39578" hidden="1"/>
    <cellStyle name="Erklärender Text 2 14" xfId="39635" hidden="1"/>
    <cellStyle name="Erklärender Text 2 14" xfId="39670" hidden="1"/>
    <cellStyle name="Erklärender Text 2 14" xfId="39286" hidden="1"/>
    <cellStyle name="Erklärender Text 2 14" xfId="39718" hidden="1"/>
    <cellStyle name="Erklärender Text 2 14" xfId="39719" hidden="1"/>
    <cellStyle name="Erklärender Text 2 14" xfId="39776" hidden="1"/>
    <cellStyle name="Erklärender Text 2 14" xfId="39811" hidden="1"/>
    <cellStyle name="Erklärender Text 2 14" xfId="39870" hidden="1"/>
    <cellStyle name="Erklärender Text 2 14" xfId="39935" hidden="1"/>
    <cellStyle name="Erklärender Text 2 14" xfId="39936" hidden="1"/>
    <cellStyle name="Erklärender Text 2 14" xfId="39993" hidden="1"/>
    <cellStyle name="Erklärender Text 2 14" xfId="40028" hidden="1"/>
    <cellStyle name="Erklärender Text 2 14" xfId="40107" hidden="1"/>
    <cellStyle name="Erklärender Text 2 14" xfId="40227" hidden="1"/>
    <cellStyle name="Erklärender Text 2 14" xfId="40228" hidden="1"/>
    <cellStyle name="Erklärender Text 2 14" xfId="40285" hidden="1"/>
    <cellStyle name="Erklärender Text 2 14" xfId="40320" hidden="1"/>
    <cellStyle name="Erklärender Text 2 14" xfId="40132" hidden="1"/>
    <cellStyle name="Erklärender Text 2 14" xfId="40369" hidden="1"/>
    <cellStyle name="Erklärender Text 2 14" xfId="40370" hidden="1"/>
    <cellStyle name="Erklärender Text 2 14" xfId="40427" hidden="1"/>
    <cellStyle name="Erklärender Text 2 14" xfId="40462" hidden="1"/>
    <cellStyle name="Erklärender Text 2 14" xfId="40521" hidden="1"/>
    <cellStyle name="Erklärender Text 2 14" xfId="40586" hidden="1"/>
    <cellStyle name="Erklärender Text 2 14" xfId="40587" hidden="1"/>
    <cellStyle name="Erklärender Text 2 14" xfId="40644" hidden="1"/>
    <cellStyle name="Erklärender Text 2 14" xfId="40679" hidden="1"/>
    <cellStyle name="Erklärender Text 2 14" xfId="40776" hidden="1"/>
    <cellStyle name="Erklärender Text 2 14" xfId="40977" hidden="1"/>
    <cellStyle name="Erklärender Text 2 14" xfId="40978" hidden="1"/>
    <cellStyle name="Erklärender Text 2 14" xfId="41035" hidden="1"/>
    <cellStyle name="Erklärender Text 2 14" xfId="41070" hidden="1"/>
    <cellStyle name="Erklärender Text 2 14" xfId="41166" hidden="1"/>
    <cellStyle name="Erklärender Text 2 14" xfId="41286" hidden="1"/>
    <cellStyle name="Erklärender Text 2 14" xfId="41287" hidden="1"/>
    <cellStyle name="Erklärender Text 2 14" xfId="41344" hidden="1"/>
    <cellStyle name="Erklärender Text 2 14" xfId="41379" hidden="1"/>
    <cellStyle name="Erklärender Text 2 14" xfId="41191" hidden="1"/>
    <cellStyle name="Erklärender Text 2 14" xfId="41430" hidden="1"/>
    <cellStyle name="Erklärender Text 2 14" xfId="41431" hidden="1"/>
    <cellStyle name="Erklärender Text 2 14" xfId="41488" hidden="1"/>
    <cellStyle name="Erklärender Text 2 14" xfId="41523" hidden="1"/>
    <cellStyle name="Erklärender Text 2 14" xfId="40827" hidden="1"/>
    <cellStyle name="Erklärender Text 2 14" xfId="41587" hidden="1"/>
    <cellStyle name="Erklärender Text 2 14" xfId="41588" hidden="1"/>
    <cellStyle name="Erklärender Text 2 14" xfId="41645" hidden="1"/>
    <cellStyle name="Erklärender Text 2 14" xfId="41680" hidden="1"/>
    <cellStyle name="Erklärender Text 2 14" xfId="41802" hidden="1"/>
    <cellStyle name="Erklärender Text 2 14" xfId="41957" hidden="1"/>
    <cellStyle name="Erklärender Text 2 14" xfId="41958" hidden="1"/>
    <cellStyle name="Erklärender Text 2 14" xfId="42015" hidden="1"/>
    <cellStyle name="Erklärender Text 2 14" xfId="42050" hidden="1"/>
    <cellStyle name="Erklärender Text 2 14" xfId="41832" hidden="1"/>
    <cellStyle name="Erklärender Text 2 14" xfId="42106" hidden="1"/>
    <cellStyle name="Erklärender Text 2 14" xfId="42107" hidden="1"/>
    <cellStyle name="Erklärender Text 2 14" xfId="42164" hidden="1"/>
    <cellStyle name="Erklärender Text 2 14" xfId="42199" hidden="1"/>
    <cellStyle name="Erklärender Text 2 14" xfId="41812" hidden="1"/>
    <cellStyle name="Erklärender Text 2 14" xfId="42249" hidden="1"/>
    <cellStyle name="Erklärender Text 2 14" xfId="42250" hidden="1"/>
    <cellStyle name="Erklärender Text 2 14" xfId="42307" hidden="1"/>
    <cellStyle name="Erklärender Text 2 14" xfId="42342" hidden="1"/>
    <cellStyle name="Erklärender Text 2 14" xfId="42403" hidden="1"/>
    <cellStyle name="Erklärender Text 2 14" xfId="42468" hidden="1"/>
    <cellStyle name="Erklärender Text 2 14" xfId="42469" hidden="1"/>
    <cellStyle name="Erklärender Text 2 14" xfId="42526" hidden="1"/>
    <cellStyle name="Erklärender Text 2 14" xfId="42561" hidden="1"/>
    <cellStyle name="Erklärender Text 2 14" xfId="42640" hidden="1"/>
    <cellStyle name="Erklärender Text 2 14" xfId="42760" hidden="1"/>
    <cellStyle name="Erklärender Text 2 14" xfId="42761" hidden="1"/>
    <cellStyle name="Erklärender Text 2 14" xfId="42818" hidden="1"/>
    <cellStyle name="Erklärender Text 2 14" xfId="42853" hidden="1"/>
    <cellStyle name="Erklärender Text 2 14" xfId="42665" hidden="1"/>
    <cellStyle name="Erklärender Text 2 14" xfId="42902" hidden="1"/>
    <cellStyle name="Erklärender Text 2 14" xfId="42903" hidden="1"/>
    <cellStyle name="Erklärender Text 2 14" xfId="42960" hidden="1"/>
    <cellStyle name="Erklärender Text 2 14" xfId="42995" hidden="1"/>
    <cellStyle name="Erklärender Text 2 14" xfId="40787" hidden="1"/>
    <cellStyle name="Erklärender Text 2 14" xfId="43042" hidden="1"/>
    <cellStyle name="Erklärender Text 2 14" xfId="43043" hidden="1"/>
    <cellStyle name="Erklärender Text 2 14" xfId="43100" hidden="1"/>
    <cellStyle name="Erklärender Text 2 14" xfId="43135" hidden="1"/>
    <cellStyle name="Erklärender Text 2 14" xfId="43254" hidden="1"/>
    <cellStyle name="Erklärender Text 2 14" xfId="43408" hidden="1"/>
    <cellStyle name="Erklärender Text 2 14" xfId="43409" hidden="1"/>
    <cellStyle name="Erklärender Text 2 14" xfId="43466" hidden="1"/>
    <cellStyle name="Erklärender Text 2 14" xfId="43501" hidden="1"/>
    <cellStyle name="Erklärender Text 2 14" xfId="43284" hidden="1"/>
    <cellStyle name="Erklärender Text 2 14" xfId="43557" hidden="1"/>
    <cellStyle name="Erklärender Text 2 14" xfId="43558" hidden="1"/>
    <cellStyle name="Erklärender Text 2 14" xfId="43615" hidden="1"/>
    <cellStyle name="Erklärender Text 2 14" xfId="43650" hidden="1"/>
    <cellStyle name="Erklärender Text 2 14" xfId="43264" hidden="1"/>
    <cellStyle name="Erklärender Text 2 14" xfId="43700" hidden="1"/>
    <cellStyle name="Erklärender Text 2 14" xfId="43701" hidden="1"/>
    <cellStyle name="Erklärender Text 2 14" xfId="43758" hidden="1"/>
    <cellStyle name="Erklärender Text 2 14" xfId="43793" hidden="1"/>
    <cellStyle name="Erklärender Text 2 14" xfId="43853" hidden="1"/>
    <cellStyle name="Erklärender Text 2 14" xfId="43918" hidden="1"/>
    <cellStyle name="Erklärender Text 2 14" xfId="43919" hidden="1"/>
    <cellStyle name="Erklärender Text 2 14" xfId="43976" hidden="1"/>
    <cellStyle name="Erklärender Text 2 14" xfId="44011" hidden="1"/>
    <cellStyle name="Erklärender Text 2 14" xfId="44090" hidden="1"/>
    <cellStyle name="Erklärender Text 2 14" xfId="44210" hidden="1"/>
    <cellStyle name="Erklärender Text 2 14" xfId="44211" hidden="1"/>
    <cellStyle name="Erklärender Text 2 14" xfId="44268" hidden="1"/>
    <cellStyle name="Erklärender Text 2 14" xfId="44303" hidden="1"/>
    <cellStyle name="Erklärender Text 2 14" xfId="44115" hidden="1"/>
    <cellStyle name="Erklärender Text 2 14" xfId="44352" hidden="1"/>
    <cellStyle name="Erklärender Text 2 14" xfId="44353" hidden="1"/>
    <cellStyle name="Erklärender Text 2 14" xfId="44410" hidden="1"/>
    <cellStyle name="Erklärender Text 2 14" xfId="44445" hidden="1"/>
    <cellStyle name="Erklärender Text 2 14" xfId="43804" hidden="1"/>
    <cellStyle name="Erklärender Text 2 14" xfId="44492" hidden="1"/>
    <cellStyle name="Erklärender Text 2 14" xfId="44493" hidden="1"/>
    <cellStyle name="Erklärender Text 2 14" xfId="44550" hidden="1"/>
    <cellStyle name="Erklärender Text 2 14" xfId="44585" hidden="1"/>
    <cellStyle name="Erklärender Text 2 14" xfId="44701" hidden="1"/>
    <cellStyle name="Erklärender Text 2 14" xfId="44855" hidden="1"/>
    <cellStyle name="Erklärender Text 2 14" xfId="44856" hidden="1"/>
    <cellStyle name="Erklärender Text 2 14" xfId="44913" hidden="1"/>
    <cellStyle name="Erklärender Text 2 14" xfId="44948" hidden="1"/>
    <cellStyle name="Erklärender Text 2 14" xfId="44731" hidden="1"/>
    <cellStyle name="Erklärender Text 2 14" xfId="45002" hidden="1"/>
    <cellStyle name="Erklärender Text 2 14" xfId="45003" hidden="1"/>
    <cellStyle name="Erklärender Text 2 14" xfId="45060" hidden="1"/>
    <cellStyle name="Erklärender Text 2 14" xfId="45095" hidden="1"/>
    <cellStyle name="Erklärender Text 2 14" xfId="44711" hidden="1"/>
    <cellStyle name="Erklärender Text 2 14" xfId="45143" hidden="1"/>
    <cellStyle name="Erklärender Text 2 14" xfId="45144" hidden="1"/>
    <cellStyle name="Erklärender Text 2 14" xfId="45201" hidden="1"/>
    <cellStyle name="Erklärender Text 2 14" xfId="45236" hidden="1"/>
    <cellStyle name="Erklärender Text 2 14" xfId="45295" hidden="1"/>
    <cellStyle name="Erklärender Text 2 14" xfId="45360" hidden="1"/>
    <cellStyle name="Erklärender Text 2 14" xfId="45361" hidden="1"/>
    <cellStyle name="Erklärender Text 2 14" xfId="45418" hidden="1"/>
    <cellStyle name="Erklärender Text 2 14" xfId="45453" hidden="1"/>
    <cellStyle name="Erklärender Text 2 14" xfId="45532" hidden="1"/>
    <cellStyle name="Erklärender Text 2 14" xfId="45652" hidden="1"/>
    <cellStyle name="Erklärender Text 2 14" xfId="45653" hidden="1"/>
    <cellStyle name="Erklärender Text 2 14" xfId="45710" hidden="1"/>
    <cellStyle name="Erklärender Text 2 14" xfId="45745" hidden="1"/>
    <cellStyle name="Erklärender Text 2 14" xfId="45557" hidden="1"/>
    <cellStyle name="Erklärender Text 2 14" xfId="45794" hidden="1"/>
    <cellStyle name="Erklärender Text 2 14" xfId="45795" hidden="1"/>
    <cellStyle name="Erklärender Text 2 14" xfId="45852" hidden="1"/>
    <cellStyle name="Erklärender Text 2 14" xfId="45887" hidden="1"/>
    <cellStyle name="Erklärender Text 2 14" xfId="45948" hidden="1"/>
    <cellStyle name="Erklärender Text 2 14" xfId="46087" hidden="1"/>
    <cellStyle name="Erklärender Text 2 14" xfId="46088" hidden="1"/>
    <cellStyle name="Erklärender Text 2 14" xfId="46145" hidden="1"/>
    <cellStyle name="Erklärender Text 2 14" xfId="46180" hidden="1"/>
    <cellStyle name="Erklärender Text 2 14" xfId="46297" hidden="1"/>
    <cellStyle name="Erklärender Text 2 14" xfId="46451" hidden="1"/>
    <cellStyle name="Erklärender Text 2 14" xfId="46452" hidden="1"/>
    <cellStyle name="Erklärender Text 2 14" xfId="46509" hidden="1"/>
    <cellStyle name="Erklärender Text 2 14" xfId="46544" hidden="1"/>
    <cellStyle name="Erklärender Text 2 14" xfId="46327" hidden="1"/>
    <cellStyle name="Erklärender Text 2 14" xfId="46598" hidden="1"/>
    <cellStyle name="Erklärender Text 2 14" xfId="46599" hidden="1"/>
    <cellStyle name="Erklärender Text 2 14" xfId="46656" hidden="1"/>
    <cellStyle name="Erklärender Text 2 14" xfId="46691" hidden="1"/>
    <cellStyle name="Erklärender Text 2 14" xfId="46307" hidden="1"/>
    <cellStyle name="Erklärender Text 2 14" xfId="46739" hidden="1"/>
    <cellStyle name="Erklärender Text 2 14" xfId="46740" hidden="1"/>
    <cellStyle name="Erklärender Text 2 14" xfId="46797" hidden="1"/>
    <cellStyle name="Erklärender Text 2 14" xfId="46832" hidden="1"/>
    <cellStyle name="Erklärender Text 2 14" xfId="46891" hidden="1"/>
    <cellStyle name="Erklärender Text 2 14" xfId="46956" hidden="1"/>
    <cellStyle name="Erklärender Text 2 14" xfId="46957" hidden="1"/>
    <cellStyle name="Erklärender Text 2 14" xfId="47014" hidden="1"/>
    <cellStyle name="Erklärender Text 2 14" xfId="47049" hidden="1"/>
    <cellStyle name="Erklärender Text 2 14" xfId="47128" hidden="1"/>
    <cellStyle name="Erklärender Text 2 14" xfId="47248" hidden="1"/>
    <cellStyle name="Erklärender Text 2 14" xfId="47249" hidden="1"/>
    <cellStyle name="Erklärender Text 2 14" xfId="47306" hidden="1"/>
    <cellStyle name="Erklärender Text 2 14" xfId="47341" hidden="1"/>
    <cellStyle name="Erklärender Text 2 14" xfId="47153" hidden="1"/>
    <cellStyle name="Erklärender Text 2 14" xfId="47390" hidden="1"/>
    <cellStyle name="Erklärender Text 2 14" xfId="47391" hidden="1"/>
    <cellStyle name="Erklärender Text 2 14" xfId="47448" hidden="1"/>
    <cellStyle name="Erklärender Text 2 14" xfId="47483" hidden="1"/>
    <cellStyle name="Erklärender Text 2 14" xfId="45978" hidden="1"/>
    <cellStyle name="Erklärender Text 2 14" xfId="47530" hidden="1"/>
    <cellStyle name="Erklärender Text 2 14" xfId="47531" hidden="1"/>
    <cellStyle name="Erklärender Text 2 14" xfId="47588" hidden="1"/>
    <cellStyle name="Erklärender Text 2 14" xfId="47623" hidden="1"/>
    <cellStyle name="Erklärender Text 2 14" xfId="47739" hidden="1"/>
    <cellStyle name="Erklärender Text 2 14" xfId="47893" hidden="1"/>
    <cellStyle name="Erklärender Text 2 14" xfId="47894" hidden="1"/>
    <cellStyle name="Erklärender Text 2 14" xfId="47951" hidden="1"/>
    <cellStyle name="Erklärender Text 2 14" xfId="47986" hidden="1"/>
    <cellStyle name="Erklärender Text 2 14" xfId="47769" hidden="1"/>
    <cellStyle name="Erklärender Text 2 14" xfId="48040" hidden="1"/>
    <cellStyle name="Erklärender Text 2 14" xfId="48041" hidden="1"/>
    <cellStyle name="Erklärender Text 2 14" xfId="48098" hidden="1"/>
    <cellStyle name="Erklärender Text 2 14" xfId="48133" hidden="1"/>
    <cellStyle name="Erklärender Text 2 14" xfId="47749" hidden="1"/>
    <cellStyle name="Erklärender Text 2 14" xfId="48181" hidden="1"/>
    <cellStyle name="Erklärender Text 2 14" xfId="48182" hidden="1"/>
    <cellStyle name="Erklärender Text 2 14" xfId="48239" hidden="1"/>
    <cellStyle name="Erklärender Text 2 14" xfId="48274" hidden="1"/>
    <cellStyle name="Erklärender Text 2 14" xfId="48333" hidden="1"/>
    <cellStyle name="Erklärender Text 2 14" xfId="48398" hidden="1"/>
    <cellStyle name="Erklärender Text 2 14" xfId="48399" hidden="1"/>
    <cellStyle name="Erklärender Text 2 14" xfId="48456" hidden="1"/>
    <cellStyle name="Erklärender Text 2 14" xfId="48491" hidden="1"/>
    <cellStyle name="Erklärender Text 2 14" xfId="48570" hidden="1"/>
    <cellStyle name="Erklärender Text 2 14" xfId="48690" hidden="1"/>
    <cellStyle name="Erklärender Text 2 14" xfId="48691" hidden="1"/>
    <cellStyle name="Erklärender Text 2 14" xfId="48748" hidden="1"/>
    <cellStyle name="Erklärender Text 2 14" xfId="48783" hidden="1"/>
    <cellStyle name="Erklärender Text 2 14" xfId="48595" hidden="1"/>
    <cellStyle name="Erklärender Text 2 14" xfId="48832" hidden="1"/>
    <cellStyle name="Erklärender Text 2 14" xfId="48833" hidden="1"/>
    <cellStyle name="Erklärender Text 2 14" xfId="48890" hidden="1"/>
    <cellStyle name="Erklärender Text 2 14" xfId="48925" hidden="1"/>
    <cellStyle name="Erklärender Text 2 14" xfId="48984" hidden="1"/>
    <cellStyle name="Erklärender Text 2 14" xfId="49049" hidden="1"/>
    <cellStyle name="Erklärender Text 2 14" xfId="49050" hidden="1"/>
    <cellStyle name="Erklärender Text 2 14" xfId="49107" hidden="1"/>
    <cellStyle name="Erklärender Text 2 14" xfId="49142" hidden="1"/>
    <cellStyle name="Erklärender Text 2 14" xfId="49258" hidden="1"/>
    <cellStyle name="Erklärender Text 2 14" xfId="49412" hidden="1"/>
    <cellStyle name="Erklärender Text 2 14" xfId="49413" hidden="1"/>
    <cellStyle name="Erklärender Text 2 14" xfId="49470" hidden="1"/>
    <cellStyle name="Erklärender Text 2 14" xfId="49505" hidden="1"/>
    <cellStyle name="Erklärender Text 2 14" xfId="49288" hidden="1"/>
    <cellStyle name="Erklärender Text 2 14" xfId="49559" hidden="1"/>
    <cellStyle name="Erklärender Text 2 14" xfId="49560" hidden="1"/>
    <cellStyle name="Erklärender Text 2 14" xfId="49617" hidden="1"/>
    <cellStyle name="Erklärender Text 2 14" xfId="49652" hidden="1"/>
    <cellStyle name="Erklärender Text 2 14" xfId="49268" hidden="1"/>
    <cellStyle name="Erklärender Text 2 14" xfId="49700" hidden="1"/>
    <cellStyle name="Erklärender Text 2 14" xfId="49701" hidden="1"/>
    <cellStyle name="Erklärender Text 2 14" xfId="49758" hidden="1"/>
    <cellStyle name="Erklärender Text 2 14" xfId="49793" hidden="1"/>
    <cellStyle name="Erklärender Text 2 14" xfId="49852" hidden="1"/>
    <cellStyle name="Erklärender Text 2 14" xfId="49917" hidden="1"/>
    <cellStyle name="Erklärender Text 2 14" xfId="49918" hidden="1"/>
    <cellStyle name="Erklärender Text 2 14" xfId="49975" hidden="1"/>
    <cellStyle name="Erklärender Text 2 14" xfId="50010" hidden="1"/>
    <cellStyle name="Erklärender Text 2 14" xfId="50089" hidden="1"/>
    <cellStyle name="Erklärender Text 2 14" xfId="50209" hidden="1"/>
    <cellStyle name="Erklärender Text 2 14" xfId="50210" hidden="1"/>
    <cellStyle name="Erklärender Text 2 14" xfId="50267" hidden="1"/>
    <cellStyle name="Erklärender Text 2 14" xfId="50302" hidden="1"/>
    <cellStyle name="Erklärender Text 2 14" xfId="50114" hidden="1"/>
    <cellStyle name="Erklärender Text 2 14" xfId="50351" hidden="1"/>
    <cellStyle name="Erklärender Text 2 14" xfId="50352" hidden="1"/>
    <cellStyle name="Erklärender Text 2 14" xfId="50409" hidden="1"/>
    <cellStyle name="Erklärender Text 2 14" xfId="50444" hidden="1"/>
    <cellStyle name="Erklärender Text 2 14" xfId="50503" hidden="1"/>
    <cellStyle name="Erklärender Text 2 14" xfId="50568" hidden="1"/>
    <cellStyle name="Erklärender Text 2 14" xfId="50569" hidden="1"/>
    <cellStyle name="Erklärender Text 2 14" xfId="50626" hidden="1"/>
    <cellStyle name="Erklärender Text 2 14" xfId="50661" hidden="1"/>
    <cellStyle name="Erklärender Text 2 14" xfId="50758" hidden="1"/>
    <cellStyle name="Erklärender Text 2 14" xfId="50959" hidden="1"/>
    <cellStyle name="Erklärender Text 2 14" xfId="50960" hidden="1"/>
    <cellStyle name="Erklärender Text 2 14" xfId="51017" hidden="1"/>
    <cellStyle name="Erklärender Text 2 14" xfId="51052" hidden="1"/>
    <cellStyle name="Erklärender Text 2 14" xfId="51148" hidden="1"/>
    <cellStyle name="Erklärender Text 2 14" xfId="51268" hidden="1"/>
    <cellStyle name="Erklärender Text 2 14" xfId="51269" hidden="1"/>
    <cellStyle name="Erklärender Text 2 14" xfId="51326" hidden="1"/>
    <cellStyle name="Erklärender Text 2 14" xfId="51361" hidden="1"/>
    <cellStyle name="Erklärender Text 2 14" xfId="51173" hidden="1"/>
    <cellStyle name="Erklärender Text 2 14" xfId="51412" hidden="1"/>
    <cellStyle name="Erklärender Text 2 14" xfId="51413" hidden="1"/>
    <cellStyle name="Erklärender Text 2 14" xfId="51470" hidden="1"/>
    <cellStyle name="Erklärender Text 2 14" xfId="51505" hidden="1"/>
    <cellStyle name="Erklärender Text 2 14" xfId="50809" hidden="1"/>
    <cellStyle name="Erklärender Text 2 14" xfId="51569" hidden="1"/>
    <cellStyle name="Erklärender Text 2 14" xfId="51570" hidden="1"/>
    <cellStyle name="Erklärender Text 2 14" xfId="51627" hidden="1"/>
    <cellStyle name="Erklärender Text 2 14" xfId="51662" hidden="1"/>
    <cellStyle name="Erklärender Text 2 14" xfId="51784" hidden="1"/>
    <cellStyle name="Erklärender Text 2 14" xfId="51939" hidden="1"/>
    <cellStyle name="Erklärender Text 2 14" xfId="51940" hidden="1"/>
    <cellStyle name="Erklärender Text 2 14" xfId="51997" hidden="1"/>
    <cellStyle name="Erklärender Text 2 14" xfId="52032" hidden="1"/>
    <cellStyle name="Erklärender Text 2 14" xfId="51814" hidden="1"/>
    <cellStyle name="Erklärender Text 2 14" xfId="52088" hidden="1"/>
    <cellStyle name="Erklärender Text 2 14" xfId="52089" hidden="1"/>
    <cellStyle name="Erklärender Text 2 14" xfId="52146" hidden="1"/>
    <cellStyle name="Erklärender Text 2 14" xfId="52181" hidden="1"/>
    <cellStyle name="Erklärender Text 2 14" xfId="51794" hidden="1"/>
    <cellStyle name="Erklärender Text 2 14" xfId="52231" hidden="1"/>
    <cellStyle name="Erklärender Text 2 14" xfId="52232" hidden="1"/>
    <cellStyle name="Erklärender Text 2 14" xfId="52289" hidden="1"/>
    <cellStyle name="Erklärender Text 2 14" xfId="52324" hidden="1"/>
    <cellStyle name="Erklärender Text 2 14" xfId="52385" hidden="1"/>
    <cellStyle name="Erklärender Text 2 14" xfId="52450" hidden="1"/>
    <cellStyle name="Erklärender Text 2 14" xfId="52451" hidden="1"/>
    <cellStyle name="Erklärender Text 2 14" xfId="52508" hidden="1"/>
    <cellStyle name="Erklärender Text 2 14" xfId="52543" hidden="1"/>
    <cellStyle name="Erklärender Text 2 14" xfId="52622" hidden="1"/>
    <cellStyle name="Erklärender Text 2 14" xfId="52742" hidden="1"/>
    <cellStyle name="Erklärender Text 2 14" xfId="52743" hidden="1"/>
    <cellStyle name="Erklärender Text 2 14" xfId="52800" hidden="1"/>
    <cellStyle name="Erklärender Text 2 14" xfId="52835" hidden="1"/>
    <cellStyle name="Erklärender Text 2 14" xfId="52647" hidden="1"/>
    <cellStyle name="Erklärender Text 2 14" xfId="52884" hidden="1"/>
    <cellStyle name="Erklärender Text 2 14" xfId="52885" hidden="1"/>
    <cellStyle name="Erklärender Text 2 14" xfId="52942" hidden="1"/>
    <cellStyle name="Erklärender Text 2 14" xfId="52977" hidden="1"/>
    <cellStyle name="Erklärender Text 2 14" xfId="50769" hidden="1"/>
    <cellStyle name="Erklärender Text 2 14" xfId="53024" hidden="1"/>
    <cellStyle name="Erklärender Text 2 14" xfId="53025" hidden="1"/>
    <cellStyle name="Erklärender Text 2 14" xfId="53082" hidden="1"/>
    <cellStyle name="Erklärender Text 2 14" xfId="53117" hidden="1"/>
    <cellStyle name="Erklärender Text 2 14" xfId="53236" hidden="1"/>
    <cellStyle name="Erklärender Text 2 14" xfId="53390" hidden="1"/>
    <cellStyle name="Erklärender Text 2 14" xfId="53391" hidden="1"/>
    <cellStyle name="Erklärender Text 2 14" xfId="53448" hidden="1"/>
    <cellStyle name="Erklärender Text 2 14" xfId="53483" hidden="1"/>
    <cellStyle name="Erklärender Text 2 14" xfId="53266" hidden="1"/>
    <cellStyle name="Erklärender Text 2 14" xfId="53539" hidden="1"/>
    <cellStyle name="Erklärender Text 2 14" xfId="53540" hidden="1"/>
    <cellStyle name="Erklärender Text 2 14" xfId="53597" hidden="1"/>
    <cellStyle name="Erklärender Text 2 14" xfId="53632" hidden="1"/>
    <cellStyle name="Erklärender Text 2 14" xfId="53246" hidden="1"/>
    <cellStyle name="Erklärender Text 2 14" xfId="53682" hidden="1"/>
    <cellStyle name="Erklärender Text 2 14" xfId="53683" hidden="1"/>
    <cellStyle name="Erklärender Text 2 14" xfId="53740" hidden="1"/>
    <cellStyle name="Erklärender Text 2 14" xfId="53775" hidden="1"/>
    <cellStyle name="Erklärender Text 2 14" xfId="53835" hidden="1"/>
    <cellStyle name="Erklärender Text 2 14" xfId="53900" hidden="1"/>
    <cellStyle name="Erklärender Text 2 14" xfId="53901" hidden="1"/>
    <cellStyle name="Erklärender Text 2 14" xfId="53958" hidden="1"/>
    <cellStyle name="Erklärender Text 2 14" xfId="53993" hidden="1"/>
    <cellStyle name="Erklärender Text 2 14" xfId="54072" hidden="1"/>
    <cellStyle name="Erklärender Text 2 14" xfId="54192" hidden="1"/>
    <cellStyle name="Erklärender Text 2 14" xfId="54193" hidden="1"/>
    <cellStyle name="Erklärender Text 2 14" xfId="54250" hidden="1"/>
    <cellStyle name="Erklärender Text 2 14" xfId="54285" hidden="1"/>
    <cellStyle name="Erklärender Text 2 14" xfId="54097" hidden="1"/>
    <cellStyle name="Erklärender Text 2 14" xfId="54334" hidden="1"/>
    <cellStyle name="Erklärender Text 2 14" xfId="54335" hidden="1"/>
    <cellStyle name="Erklärender Text 2 14" xfId="54392" hidden="1"/>
    <cellStyle name="Erklärender Text 2 14" xfId="54427" hidden="1"/>
    <cellStyle name="Erklärender Text 2 14" xfId="53786" hidden="1"/>
    <cellStyle name="Erklärender Text 2 14" xfId="54474" hidden="1"/>
    <cellStyle name="Erklärender Text 2 14" xfId="54475" hidden="1"/>
    <cellStyle name="Erklärender Text 2 14" xfId="54532" hidden="1"/>
    <cellStyle name="Erklärender Text 2 14" xfId="54567" hidden="1"/>
    <cellStyle name="Erklärender Text 2 14" xfId="54683" hidden="1"/>
    <cellStyle name="Erklärender Text 2 14" xfId="54837" hidden="1"/>
    <cellStyle name="Erklärender Text 2 14" xfId="54838" hidden="1"/>
    <cellStyle name="Erklärender Text 2 14" xfId="54895" hidden="1"/>
    <cellStyle name="Erklärender Text 2 14" xfId="54930" hidden="1"/>
    <cellStyle name="Erklärender Text 2 14" xfId="54713" hidden="1"/>
    <cellStyle name="Erklärender Text 2 14" xfId="54984" hidden="1"/>
    <cellStyle name="Erklärender Text 2 14" xfId="54985" hidden="1"/>
    <cellStyle name="Erklärender Text 2 14" xfId="55042" hidden="1"/>
    <cellStyle name="Erklärender Text 2 14" xfId="55077" hidden="1"/>
    <cellStyle name="Erklärender Text 2 14" xfId="54693" hidden="1"/>
    <cellStyle name="Erklärender Text 2 14" xfId="55125" hidden="1"/>
    <cellStyle name="Erklärender Text 2 14" xfId="55126" hidden="1"/>
    <cellStyle name="Erklärender Text 2 14" xfId="55183" hidden="1"/>
    <cellStyle name="Erklärender Text 2 14" xfId="55218" hidden="1"/>
    <cellStyle name="Erklärender Text 2 14" xfId="55277" hidden="1"/>
    <cellStyle name="Erklärender Text 2 14" xfId="55342" hidden="1"/>
    <cellStyle name="Erklärender Text 2 14" xfId="55343" hidden="1"/>
    <cellStyle name="Erklärender Text 2 14" xfId="55400" hidden="1"/>
    <cellStyle name="Erklärender Text 2 14" xfId="55435" hidden="1"/>
    <cellStyle name="Erklärender Text 2 14" xfId="55514" hidden="1"/>
    <cellStyle name="Erklärender Text 2 14" xfId="55634" hidden="1"/>
    <cellStyle name="Erklärender Text 2 14" xfId="55635" hidden="1"/>
    <cellStyle name="Erklärender Text 2 14" xfId="55692" hidden="1"/>
    <cellStyle name="Erklärender Text 2 14" xfId="55727" hidden="1"/>
    <cellStyle name="Erklärender Text 2 14" xfId="55539" hidden="1"/>
    <cellStyle name="Erklärender Text 2 14" xfId="55776" hidden="1"/>
    <cellStyle name="Erklärender Text 2 14" xfId="55777" hidden="1"/>
    <cellStyle name="Erklärender Text 2 14" xfId="55834" hidden="1"/>
    <cellStyle name="Erklärender Text 2 14" xfId="55869" hidden="1"/>
    <cellStyle name="Erklärender Text 2 14" xfId="55930" hidden="1"/>
    <cellStyle name="Erklärender Text 2 14" xfId="56069" hidden="1"/>
    <cellStyle name="Erklärender Text 2 14" xfId="56070" hidden="1"/>
    <cellStyle name="Erklärender Text 2 14" xfId="56127" hidden="1"/>
    <cellStyle name="Erklärender Text 2 14" xfId="56162" hidden="1"/>
    <cellStyle name="Erklärender Text 2 14" xfId="56279" hidden="1"/>
    <cellStyle name="Erklärender Text 2 14" xfId="56433" hidden="1"/>
    <cellStyle name="Erklärender Text 2 14" xfId="56434" hidden="1"/>
    <cellStyle name="Erklärender Text 2 14" xfId="56491" hidden="1"/>
    <cellStyle name="Erklärender Text 2 14" xfId="56526" hidden="1"/>
    <cellStyle name="Erklärender Text 2 14" xfId="56309" hidden="1"/>
    <cellStyle name="Erklärender Text 2 14" xfId="56580" hidden="1"/>
    <cellStyle name="Erklärender Text 2 14" xfId="56581" hidden="1"/>
    <cellStyle name="Erklärender Text 2 14" xfId="56638" hidden="1"/>
    <cellStyle name="Erklärender Text 2 14" xfId="56673" hidden="1"/>
    <cellStyle name="Erklärender Text 2 14" xfId="56289" hidden="1"/>
    <cellStyle name="Erklärender Text 2 14" xfId="56721" hidden="1"/>
    <cellStyle name="Erklärender Text 2 14" xfId="56722" hidden="1"/>
    <cellStyle name="Erklärender Text 2 14" xfId="56779" hidden="1"/>
    <cellStyle name="Erklärender Text 2 14" xfId="56814" hidden="1"/>
    <cellStyle name="Erklärender Text 2 14" xfId="56873" hidden="1"/>
    <cellStyle name="Erklärender Text 2 14" xfId="56938" hidden="1"/>
    <cellStyle name="Erklärender Text 2 14" xfId="56939" hidden="1"/>
    <cellStyle name="Erklärender Text 2 14" xfId="56996" hidden="1"/>
    <cellStyle name="Erklärender Text 2 14" xfId="57031" hidden="1"/>
    <cellStyle name="Erklärender Text 2 14" xfId="57110" hidden="1"/>
    <cellStyle name="Erklärender Text 2 14" xfId="57230" hidden="1"/>
    <cellStyle name="Erklärender Text 2 14" xfId="57231" hidden="1"/>
    <cellStyle name="Erklärender Text 2 14" xfId="57288" hidden="1"/>
    <cellStyle name="Erklärender Text 2 14" xfId="57323" hidden="1"/>
    <cellStyle name="Erklärender Text 2 14" xfId="57135" hidden="1"/>
    <cellStyle name="Erklärender Text 2 14" xfId="57372" hidden="1"/>
    <cellStyle name="Erklärender Text 2 14" xfId="57373" hidden="1"/>
    <cellStyle name="Erklärender Text 2 14" xfId="57430" hidden="1"/>
    <cellStyle name="Erklärender Text 2 14" xfId="57465" hidden="1"/>
    <cellStyle name="Erklärender Text 2 14" xfId="55960" hidden="1"/>
    <cellStyle name="Erklärender Text 2 14" xfId="57512" hidden="1"/>
    <cellStyle name="Erklärender Text 2 14" xfId="57513" hidden="1"/>
    <cellStyle name="Erklärender Text 2 14" xfId="57570" hidden="1"/>
    <cellStyle name="Erklärender Text 2 14" xfId="57605" hidden="1"/>
    <cellStyle name="Erklärender Text 2 14" xfId="57721" hidden="1"/>
    <cellStyle name="Erklärender Text 2 14" xfId="57875" hidden="1"/>
    <cellStyle name="Erklärender Text 2 14" xfId="57876" hidden="1"/>
    <cellStyle name="Erklärender Text 2 14" xfId="57933" hidden="1"/>
    <cellStyle name="Erklärender Text 2 14" xfId="57968" hidden="1"/>
    <cellStyle name="Erklärender Text 2 14" xfId="57751" hidden="1"/>
    <cellStyle name="Erklärender Text 2 14" xfId="58022" hidden="1"/>
    <cellStyle name="Erklärender Text 2 14" xfId="58023" hidden="1"/>
    <cellStyle name="Erklärender Text 2 14" xfId="58080" hidden="1"/>
    <cellStyle name="Erklärender Text 2 14" xfId="58115" hidden="1"/>
    <cellStyle name="Erklärender Text 2 14" xfId="57731" hidden="1"/>
    <cellStyle name="Erklärender Text 2 14" xfId="58163" hidden="1"/>
    <cellStyle name="Erklärender Text 2 14" xfId="58164" hidden="1"/>
    <cellStyle name="Erklärender Text 2 14" xfId="58221" hidden="1"/>
    <cellStyle name="Erklärender Text 2 14" xfId="58256" hidden="1"/>
    <cellStyle name="Erklärender Text 2 14" xfId="58315" hidden="1"/>
    <cellStyle name="Erklärender Text 2 14" xfId="58380" hidden="1"/>
    <cellStyle name="Erklärender Text 2 14" xfId="58381" hidden="1"/>
    <cellStyle name="Erklärender Text 2 14" xfId="58438" hidden="1"/>
    <cellStyle name="Erklärender Text 2 14" xfId="58473" hidden="1"/>
    <cellStyle name="Erklärender Text 2 14" xfId="58552" hidden="1"/>
    <cellStyle name="Erklärender Text 2 14" xfId="58672" hidden="1"/>
    <cellStyle name="Erklärender Text 2 14" xfId="58673" hidden="1"/>
    <cellStyle name="Erklärender Text 2 14" xfId="58730" hidden="1"/>
    <cellStyle name="Erklärender Text 2 14" xfId="58765" hidden="1"/>
    <cellStyle name="Erklärender Text 2 14" xfId="58577" hidden="1"/>
    <cellStyle name="Erklärender Text 2 14" xfId="58814" hidden="1"/>
    <cellStyle name="Erklärender Text 2 14" xfId="58815" hidden="1"/>
    <cellStyle name="Erklärender Text 2 14" xfId="58872" hidden="1"/>
    <cellStyle name="Erklärender Text 2 14" xfId="58907" hidden="1"/>
    <cellStyle name="Erklärender Text 2 15" xfId="224" hidden="1"/>
    <cellStyle name="Erklärender Text 2 15" xfId="815" hidden="1"/>
    <cellStyle name="Erklärender Text 2 15" xfId="843" hidden="1"/>
    <cellStyle name="Erklärender Text 2 15" xfId="825" hidden="1"/>
    <cellStyle name="Erklärender Text 2 15" xfId="1409" hidden="1"/>
    <cellStyle name="Erklärender Text 2 15" xfId="1646" hidden="1"/>
    <cellStyle name="Erklärender Text 2 15" xfId="1669" hidden="1"/>
    <cellStyle name="Erklärender Text 2 15" xfId="2137" hidden="1"/>
    <cellStyle name="Erklärender Text 2 15" xfId="2685" hidden="1"/>
    <cellStyle name="Erklärender Text 2 15" xfId="2713" hidden="1"/>
    <cellStyle name="Erklärender Text 2 15" xfId="2695" hidden="1"/>
    <cellStyle name="Erklärender Text 2 15" xfId="3279" hidden="1"/>
    <cellStyle name="Erklärender Text 2 15" xfId="3516" hidden="1"/>
    <cellStyle name="Erklärender Text 2 15" xfId="3539" hidden="1"/>
    <cellStyle name="Erklärender Text 2 15" xfId="2190" hidden="1"/>
    <cellStyle name="Erklärender Text 2 15" xfId="4191" hidden="1"/>
    <cellStyle name="Erklärender Text 2 15" xfId="4219" hidden="1"/>
    <cellStyle name="Erklärender Text 2 15" xfId="4201" hidden="1"/>
    <cellStyle name="Erklärender Text 2 15" xfId="4785" hidden="1"/>
    <cellStyle name="Erklärender Text 2 15" xfId="5022" hidden="1"/>
    <cellStyle name="Erklärender Text 2 15" xfId="5045" hidden="1"/>
    <cellStyle name="Erklärender Text 2 15" xfId="2145" hidden="1"/>
    <cellStyle name="Erklärender Text 2 15" xfId="5695" hidden="1"/>
    <cellStyle name="Erklärender Text 2 15" xfId="5723" hidden="1"/>
    <cellStyle name="Erklärender Text 2 15" xfId="5705" hidden="1"/>
    <cellStyle name="Erklärender Text 2 15" xfId="6289" hidden="1"/>
    <cellStyle name="Erklärender Text 2 15" xfId="6526" hidden="1"/>
    <cellStyle name="Erklärender Text 2 15" xfId="6549" hidden="1"/>
    <cellStyle name="Erklärender Text 2 15" xfId="2182" hidden="1"/>
    <cellStyle name="Erklärender Text 2 15" xfId="7193" hidden="1"/>
    <cellStyle name="Erklärender Text 2 15" xfId="7221" hidden="1"/>
    <cellStyle name="Erklärender Text 2 15" xfId="7203" hidden="1"/>
    <cellStyle name="Erklärender Text 2 15" xfId="7787" hidden="1"/>
    <cellStyle name="Erklärender Text 2 15" xfId="8024" hidden="1"/>
    <cellStyle name="Erklärender Text 2 15" xfId="8047" hidden="1"/>
    <cellStyle name="Erklärender Text 2 15" xfId="439" hidden="1"/>
    <cellStyle name="Erklärender Text 2 15" xfId="8686" hidden="1"/>
    <cellStyle name="Erklärender Text 2 15" xfId="8714" hidden="1"/>
    <cellStyle name="Erklärender Text 2 15" xfId="8696" hidden="1"/>
    <cellStyle name="Erklärender Text 2 15" xfId="9280" hidden="1"/>
    <cellStyle name="Erklärender Text 2 15" xfId="9517" hidden="1"/>
    <cellStyle name="Erklärender Text 2 15" xfId="9540" hidden="1"/>
    <cellStyle name="Erklärender Text 2 15" xfId="2291" hidden="1"/>
    <cellStyle name="Erklärender Text 2 15" xfId="10172" hidden="1"/>
    <cellStyle name="Erklärender Text 2 15" xfId="10200" hidden="1"/>
    <cellStyle name="Erklärender Text 2 15" xfId="10182" hidden="1"/>
    <cellStyle name="Erklärender Text 2 15" xfId="10766" hidden="1"/>
    <cellStyle name="Erklärender Text 2 15" xfId="11003" hidden="1"/>
    <cellStyle name="Erklärender Text 2 15" xfId="11026" hidden="1"/>
    <cellStyle name="Erklärender Text 2 15" xfId="2340" hidden="1"/>
    <cellStyle name="Erklärender Text 2 15" xfId="11652" hidden="1"/>
    <cellStyle name="Erklärender Text 2 15" xfId="11680" hidden="1"/>
    <cellStyle name="Erklärender Text 2 15" xfId="11662" hidden="1"/>
    <cellStyle name="Erklärender Text 2 15" xfId="12246" hidden="1"/>
    <cellStyle name="Erklärender Text 2 15" xfId="12483" hidden="1"/>
    <cellStyle name="Erklärender Text 2 15" xfId="12506" hidden="1"/>
    <cellStyle name="Erklärender Text 2 15" xfId="407" hidden="1"/>
    <cellStyle name="Erklärender Text 2 15" xfId="13123" hidden="1"/>
    <cellStyle name="Erklärender Text 2 15" xfId="13151" hidden="1"/>
    <cellStyle name="Erklärender Text 2 15" xfId="13133" hidden="1"/>
    <cellStyle name="Erklärender Text 2 15" xfId="13717" hidden="1"/>
    <cellStyle name="Erklärender Text 2 15" xfId="13954" hidden="1"/>
    <cellStyle name="Erklärender Text 2 15" xfId="13977" hidden="1"/>
    <cellStyle name="Erklärender Text 2 15" xfId="2284" hidden="1"/>
    <cellStyle name="Erklärender Text 2 15" xfId="14585" hidden="1"/>
    <cellStyle name="Erklärender Text 2 15" xfId="14613" hidden="1"/>
    <cellStyle name="Erklärender Text 2 15" xfId="14595" hidden="1"/>
    <cellStyle name="Erklärender Text 2 15" xfId="15179" hidden="1"/>
    <cellStyle name="Erklärender Text 2 15" xfId="15416" hidden="1"/>
    <cellStyle name="Erklärender Text 2 15" xfId="15439" hidden="1"/>
    <cellStyle name="Erklärender Text 2 15" xfId="2347" hidden="1"/>
    <cellStyle name="Erklärender Text 2 15" xfId="16041" hidden="1"/>
    <cellStyle name="Erklärender Text 2 15" xfId="16069" hidden="1"/>
    <cellStyle name="Erklärender Text 2 15" xfId="16051" hidden="1"/>
    <cellStyle name="Erklärender Text 2 15" xfId="16635" hidden="1"/>
    <cellStyle name="Erklärender Text 2 15" xfId="16872" hidden="1"/>
    <cellStyle name="Erklärender Text 2 15" xfId="16895" hidden="1"/>
    <cellStyle name="Erklärender Text 2 15" xfId="2024" hidden="1"/>
    <cellStyle name="Erklärender Text 2 15" xfId="17483" hidden="1"/>
    <cellStyle name="Erklärender Text 2 15" xfId="17511" hidden="1"/>
    <cellStyle name="Erklärender Text 2 15" xfId="17493" hidden="1"/>
    <cellStyle name="Erklärender Text 2 15" xfId="18077" hidden="1"/>
    <cellStyle name="Erklärender Text 2 15" xfId="18314" hidden="1"/>
    <cellStyle name="Erklärender Text 2 15" xfId="18337" hidden="1"/>
    <cellStyle name="Erklärender Text 2 15" xfId="18958" hidden="1"/>
    <cellStyle name="Erklärender Text 2 15" xfId="19290" hidden="1"/>
    <cellStyle name="Erklärender Text 2 15" xfId="19318" hidden="1"/>
    <cellStyle name="Erklärender Text 2 15" xfId="19300" hidden="1"/>
    <cellStyle name="Erklärender Text 2 15" xfId="19884" hidden="1"/>
    <cellStyle name="Erklärender Text 2 15" xfId="20121" hidden="1"/>
    <cellStyle name="Erklärender Text 2 15" xfId="20144" hidden="1"/>
    <cellStyle name="Erklärender Text 2 15" xfId="20535" hidden="1"/>
    <cellStyle name="Erklärender Text 2 15" xfId="20790" hidden="1"/>
    <cellStyle name="Erklärender Text 2 15" xfId="21180" hidden="1"/>
    <cellStyle name="Erklärender Text 2 15" xfId="21203" hidden="1"/>
    <cellStyle name="Erklärender Text 2 15" xfId="20839" hidden="1"/>
    <cellStyle name="Erklärender Text 2 15" xfId="21816" hidden="1"/>
    <cellStyle name="Erklärender Text 2 15" xfId="21844" hidden="1"/>
    <cellStyle name="Erklärender Text 2 15" xfId="21826" hidden="1"/>
    <cellStyle name="Erklärender Text 2 15" xfId="22417" hidden="1"/>
    <cellStyle name="Erklärender Text 2 15" xfId="22654" hidden="1"/>
    <cellStyle name="Erklärender Text 2 15" xfId="22677" hidden="1"/>
    <cellStyle name="Erklärender Text 2 15" xfId="20801" hidden="1"/>
    <cellStyle name="Erklärender Text 2 15" xfId="23269" hidden="1"/>
    <cellStyle name="Erklärender Text 2 15" xfId="23297" hidden="1"/>
    <cellStyle name="Erklärender Text 2 15" xfId="23279" hidden="1"/>
    <cellStyle name="Erklärender Text 2 15" xfId="23868" hidden="1"/>
    <cellStyle name="Erklärender Text 2 15" xfId="24105" hidden="1"/>
    <cellStyle name="Erklärender Text 2 15" xfId="24128" hidden="1"/>
    <cellStyle name="Erklärender Text 2 15" xfId="23675" hidden="1"/>
    <cellStyle name="Erklärender Text 2 15" xfId="24716" hidden="1"/>
    <cellStyle name="Erklärender Text 2 15" xfId="24744" hidden="1"/>
    <cellStyle name="Erklärender Text 2 15" xfId="24726" hidden="1"/>
    <cellStyle name="Erklärender Text 2 15" xfId="25310" hidden="1"/>
    <cellStyle name="Erklärender Text 2 15" xfId="25547" hidden="1"/>
    <cellStyle name="Erklärender Text 2 15" xfId="25570" hidden="1"/>
    <cellStyle name="Erklärender Text 2 15" xfId="25963" hidden="1"/>
    <cellStyle name="Erklärender Text 2 15" xfId="26312" hidden="1"/>
    <cellStyle name="Erklärender Text 2 15" xfId="26340" hidden="1"/>
    <cellStyle name="Erklärender Text 2 15" xfId="26322" hidden="1"/>
    <cellStyle name="Erklärender Text 2 15" xfId="26906" hidden="1"/>
    <cellStyle name="Erklärender Text 2 15" xfId="27143" hidden="1"/>
    <cellStyle name="Erklärender Text 2 15" xfId="27166" hidden="1"/>
    <cellStyle name="Erklärender Text 2 15" xfId="25991" hidden="1"/>
    <cellStyle name="Erklärender Text 2 15" xfId="27754" hidden="1"/>
    <cellStyle name="Erklärender Text 2 15" xfId="27782" hidden="1"/>
    <cellStyle name="Erklärender Text 2 15" xfId="27764" hidden="1"/>
    <cellStyle name="Erklärender Text 2 15" xfId="28348" hidden="1"/>
    <cellStyle name="Erklärender Text 2 15" xfId="28585" hidden="1"/>
    <cellStyle name="Erklärender Text 2 15" xfId="28608" hidden="1"/>
    <cellStyle name="Erklärender Text 2 15" xfId="29000" hidden="1"/>
    <cellStyle name="Erklärender Text 2 15" xfId="29274" hidden="1"/>
    <cellStyle name="Erklärender Text 2 15" xfId="29302" hidden="1"/>
    <cellStyle name="Erklärender Text 2 15" xfId="29284" hidden="1"/>
    <cellStyle name="Erklärender Text 2 15" xfId="29868" hidden="1"/>
    <cellStyle name="Erklärender Text 2 15" xfId="30105" hidden="1"/>
    <cellStyle name="Erklärender Text 2 15" xfId="30128" hidden="1"/>
    <cellStyle name="Erklärender Text 2 15" xfId="30519" hidden="1"/>
    <cellStyle name="Erklärender Text 2 15" xfId="30774" hidden="1"/>
    <cellStyle name="Erklärender Text 2 15" xfId="31164" hidden="1"/>
    <cellStyle name="Erklärender Text 2 15" xfId="31187" hidden="1"/>
    <cellStyle name="Erklärender Text 2 15" xfId="30823" hidden="1"/>
    <cellStyle name="Erklärender Text 2 15" xfId="31800" hidden="1"/>
    <cellStyle name="Erklärender Text 2 15" xfId="31828" hidden="1"/>
    <cellStyle name="Erklärender Text 2 15" xfId="31810" hidden="1"/>
    <cellStyle name="Erklärender Text 2 15" xfId="32401" hidden="1"/>
    <cellStyle name="Erklärender Text 2 15" xfId="32638" hidden="1"/>
    <cellStyle name="Erklärender Text 2 15" xfId="32661" hidden="1"/>
    <cellStyle name="Erklärender Text 2 15" xfId="30785" hidden="1"/>
    <cellStyle name="Erklärender Text 2 15" xfId="33252" hidden="1"/>
    <cellStyle name="Erklärender Text 2 15" xfId="33280" hidden="1"/>
    <cellStyle name="Erklärender Text 2 15" xfId="33262" hidden="1"/>
    <cellStyle name="Erklärender Text 2 15" xfId="33851" hidden="1"/>
    <cellStyle name="Erklärender Text 2 15" xfId="34088" hidden="1"/>
    <cellStyle name="Erklärender Text 2 15" xfId="34111" hidden="1"/>
    <cellStyle name="Erklärender Text 2 15" xfId="33658" hidden="1"/>
    <cellStyle name="Erklärender Text 2 15" xfId="34699" hidden="1"/>
    <cellStyle name="Erklärender Text 2 15" xfId="34727" hidden="1"/>
    <cellStyle name="Erklärender Text 2 15" xfId="34709" hidden="1"/>
    <cellStyle name="Erklärender Text 2 15" xfId="35293" hidden="1"/>
    <cellStyle name="Erklärender Text 2 15" xfId="35530" hidden="1"/>
    <cellStyle name="Erklärender Text 2 15" xfId="35553" hidden="1"/>
    <cellStyle name="Erklärender Text 2 15" xfId="35946" hidden="1"/>
    <cellStyle name="Erklärender Text 2 15" xfId="36295" hidden="1"/>
    <cellStyle name="Erklärender Text 2 15" xfId="36323" hidden="1"/>
    <cellStyle name="Erklärender Text 2 15" xfId="36305" hidden="1"/>
    <cellStyle name="Erklärender Text 2 15" xfId="36889" hidden="1"/>
    <cellStyle name="Erklärender Text 2 15" xfId="37126" hidden="1"/>
    <cellStyle name="Erklärender Text 2 15" xfId="37149" hidden="1"/>
    <cellStyle name="Erklärender Text 2 15" xfId="35974" hidden="1"/>
    <cellStyle name="Erklärender Text 2 15" xfId="37737" hidden="1"/>
    <cellStyle name="Erklärender Text 2 15" xfId="37765" hidden="1"/>
    <cellStyle name="Erklärender Text 2 15" xfId="37747" hidden="1"/>
    <cellStyle name="Erklärender Text 2 15" xfId="38331" hidden="1"/>
    <cellStyle name="Erklärender Text 2 15" xfId="38568" hidden="1"/>
    <cellStyle name="Erklärender Text 2 15" xfId="38591" hidden="1"/>
    <cellStyle name="Erklärender Text 2 15" xfId="38995" hidden="1"/>
    <cellStyle name="Erklärender Text 2 15" xfId="39277" hidden="1"/>
    <cellStyle name="Erklärender Text 2 15" xfId="39305" hidden="1"/>
    <cellStyle name="Erklärender Text 2 15" xfId="39287" hidden="1"/>
    <cellStyle name="Erklärender Text 2 15" xfId="39871" hidden="1"/>
    <cellStyle name="Erklärender Text 2 15" xfId="40108" hidden="1"/>
    <cellStyle name="Erklärender Text 2 15" xfId="40131" hidden="1"/>
    <cellStyle name="Erklärender Text 2 15" xfId="40522" hidden="1"/>
    <cellStyle name="Erklärender Text 2 15" xfId="40777" hidden="1"/>
    <cellStyle name="Erklärender Text 2 15" xfId="41167" hidden="1"/>
    <cellStyle name="Erklärender Text 2 15" xfId="41190" hidden="1"/>
    <cellStyle name="Erklärender Text 2 15" xfId="40826" hidden="1"/>
    <cellStyle name="Erklärender Text 2 15" xfId="41803" hidden="1"/>
    <cellStyle name="Erklärender Text 2 15" xfId="41831" hidden="1"/>
    <cellStyle name="Erklärender Text 2 15" xfId="41813" hidden="1"/>
    <cellStyle name="Erklärender Text 2 15" xfId="42404" hidden="1"/>
    <cellStyle name="Erklärender Text 2 15" xfId="42641" hidden="1"/>
    <cellStyle name="Erklärender Text 2 15" xfId="42664" hidden="1"/>
    <cellStyle name="Erklärender Text 2 15" xfId="40788" hidden="1"/>
    <cellStyle name="Erklärender Text 2 15" xfId="43255" hidden="1"/>
    <cellStyle name="Erklärender Text 2 15" xfId="43283" hidden="1"/>
    <cellStyle name="Erklärender Text 2 15" xfId="43265" hidden="1"/>
    <cellStyle name="Erklärender Text 2 15" xfId="43854" hidden="1"/>
    <cellStyle name="Erklärender Text 2 15" xfId="44091" hidden="1"/>
    <cellStyle name="Erklärender Text 2 15" xfId="44114" hidden="1"/>
    <cellStyle name="Erklärender Text 2 15" xfId="43661" hidden="1"/>
    <cellStyle name="Erklärender Text 2 15" xfId="44702" hidden="1"/>
    <cellStyle name="Erklärender Text 2 15" xfId="44730" hidden="1"/>
    <cellStyle name="Erklärender Text 2 15" xfId="44712" hidden="1"/>
    <cellStyle name="Erklärender Text 2 15" xfId="45296" hidden="1"/>
    <cellStyle name="Erklärender Text 2 15" xfId="45533" hidden="1"/>
    <cellStyle name="Erklärender Text 2 15" xfId="45556" hidden="1"/>
    <cellStyle name="Erklärender Text 2 15" xfId="45949" hidden="1"/>
    <cellStyle name="Erklärender Text 2 15" xfId="46298" hidden="1"/>
    <cellStyle name="Erklärender Text 2 15" xfId="46326" hidden="1"/>
    <cellStyle name="Erklärender Text 2 15" xfId="46308" hidden="1"/>
    <cellStyle name="Erklärender Text 2 15" xfId="46892" hidden="1"/>
    <cellStyle name="Erklärender Text 2 15" xfId="47129" hidden="1"/>
    <cellStyle name="Erklärender Text 2 15" xfId="47152" hidden="1"/>
    <cellStyle name="Erklärender Text 2 15" xfId="45977" hidden="1"/>
    <cellStyle name="Erklärender Text 2 15" xfId="47740" hidden="1"/>
    <cellStyle name="Erklärender Text 2 15" xfId="47768" hidden="1"/>
    <cellStyle name="Erklärender Text 2 15" xfId="47750" hidden="1"/>
    <cellStyle name="Erklärender Text 2 15" xfId="48334" hidden="1"/>
    <cellStyle name="Erklärender Text 2 15" xfId="48571" hidden="1"/>
    <cellStyle name="Erklärender Text 2 15" xfId="48594" hidden="1"/>
    <cellStyle name="Erklärender Text 2 15" xfId="48985" hidden="1"/>
    <cellStyle name="Erklärender Text 2 15" xfId="49259" hidden="1"/>
    <cellStyle name="Erklärender Text 2 15" xfId="49287" hidden="1"/>
    <cellStyle name="Erklärender Text 2 15" xfId="49269" hidden="1"/>
    <cellStyle name="Erklärender Text 2 15" xfId="49853" hidden="1"/>
    <cellStyle name="Erklärender Text 2 15" xfId="50090" hidden="1"/>
    <cellStyle name="Erklärender Text 2 15" xfId="50113" hidden="1"/>
    <cellStyle name="Erklärender Text 2 15" xfId="50504" hidden="1"/>
    <cellStyle name="Erklärender Text 2 15" xfId="50759" hidden="1"/>
    <cellStyle name="Erklärender Text 2 15" xfId="51149" hidden="1"/>
    <cellStyle name="Erklärender Text 2 15" xfId="51172" hidden="1"/>
    <cellStyle name="Erklärender Text 2 15" xfId="50808" hidden="1"/>
    <cellStyle name="Erklärender Text 2 15" xfId="51785" hidden="1"/>
    <cellStyle name="Erklärender Text 2 15" xfId="51813" hidden="1"/>
    <cellStyle name="Erklärender Text 2 15" xfId="51795" hidden="1"/>
    <cellStyle name="Erklärender Text 2 15" xfId="52386" hidden="1"/>
    <cellStyle name="Erklärender Text 2 15" xfId="52623" hidden="1"/>
    <cellStyle name="Erklärender Text 2 15" xfId="52646" hidden="1"/>
    <cellStyle name="Erklärender Text 2 15" xfId="50770" hidden="1"/>
    <cellStyle name="Erklärender Text 2 15" xfId="53237" hidden="1"/>
    <cellStyle name="Erklärender Text 2 15" xfId="53265" hidden="1"/>
    <cellStyle name="Erklärender Text 2 15" xfId="53247" hidden="1"/>
    <cellStyle name="Erklärender Text 2 15" xfId="53836" hidden="1"/>
    <cellStyle name="Erklärender Text 2 15" xfId="54073" hidden="1"/>
    <cellStyle name="Erklärender Text 2 15" xfId="54096" hidden="1"/>
    <cellStyle name="Erklärender Text 2 15" xfId="53643" hidden="1"/>
    <cellStyle name="Erklärender Text 2 15" xfId="54684" hidden="1"/>
    <cellStyle name="Erklärender Text 2 15" xfId="54712" hidden="1"/>
    <cellStyle name="Erklärender Text 2 15" xfId="54694" hidden="1"/>
    <cellStyle name="Erklärender Text 2 15" xfId="55278" hidden="1"/>
    <cellStyle name="Erklärender Text 2 15" xfId="55515" hidden="1"/>
    <cellStyle name="Erklärender Text 2 15" xfId="55538" hidden="1"/>
    <cellStyle name="Erklärender Text 2 15" xfId="55931" hidden="1"/>
    <cellStyle name="Erklärender Text 2 15" xfId="56280" hidden="1"/>
    <cellStyle name="Erklärender Text 2 15" xfId="56308" hidden="1"/>
    <cellStyle name="Erklärender Text 2 15" xfId="56290" hidden="1"/>
    <cellStyle name="Erklärender Text 2 15" xfId="56874" hidden="1"/>
    <cellStyle name="Erklärender Text 2 15" xfId="57111" hidden="1"/>
    <cellStyle name="Erklärender Text 2 15" xfId="57134" hidden="1"/>
    <cellStyle name="Erklärender Text 2 15" xfId="55959" hidden="1"/>
    <cellStyle name="Erklärender Text 2 15" xfId="57722" hidden="1"/>
    <cellStyle name="Erklärender Text 2 15" xfId="57750" hidden="1"/>
    <cellStyle name="Erklärender Text 2 15" xfId="57732" hidden="1"/>
    <cellStyle name="Erklärender Text 2 15" xfId="58316" hidden="1"/>
    <cellStyle name="Erklärender Text 2 15" xfId="58553" hidden="1"/>
    <cellStyle name="Erklärender Text 2 15" xfId="58576" hidden="1"/>
    <cellStyle name="Erklärender Text 2 16" xfId="225" hidden="1"/>
    <cellStyle name="Erklärender Text 2 16" xfId="816" hidden="1"/>
    <cellStyle name="Erklärender Text 2 16" xfId="728" hidden="1"/>
    <cellStyle name="Erklärender Text 2 16" xfId="826" hidden="1"/>
    <cellStyle name="Erklärender Text 2 16" xfId="1410" hidden="1"/>
    <cellStyle name="Erklärender Text 2 16" xfId="1647" hidden="1"/>
    <cellStyle name="Erklärender Text 2 16" xfId="1584" hidden="1"/>
    <cellStyle name="Erklärender Text 2 16" xfId="2138" hidden="1"/>
    <cellStyle name="Erklärender Text 2 16" xfId="2686" hidden="1"/>
    <cellStyle name="Erklärender Text 2 16" xfId="2598" hidden="1"/>
    <cellStyle name="Erklärender Text 2 16" xfId="2696" hidden="1"/>
    <cellStyle name="Erklärender Text 2 16" xfId="3280" hidden="1"/>
    <cellStyle name="Erklärender Text 2 16" xfId="3517" hidden="1"/>
    <cellStyle name="Erklärender Text 2 16" xfId="3454" hidden="1"/>
    <cellStyle name="Erklärender Text 2 16" xfId="2189" hidden="1"/>
    <cellStyle name="Erklärender Text 2 16" xfId="4192" hidden="1"/>
    <cellStyle name="Erklärender Text 2 16" xfId="4104" hidden="1"/>
    <cellStyle name="Erklärender Text 2 16" xfId="4202" hidden="1"/>
    <cellStyle name="Erklärender Text 2 16" xfId="4786" hidden="1"/>
    <cellStyle name="Erklärender Text 2 16" xfId="5023" hidden="1"/>
    <cellStyle name="Erklärender Text 2 16" xfId="4960" hidden="1"/>
    <cellStyle name="Erklärender Text 2 16" xfId="2146" hidden="1"/>
    <cellStyle name="Erklärender Text 2 16" xfId="5696" hidden="1"/>
    <cellStyle name="Erklärender Text 2 16" xfId="5608" hidden="1"/>
    <cellStyle name="Erklärender Text 2 16" xfId="5706" hidden="1"/>
    <cellStyle name="Erklärender Text 2 16" xfId="6290" hidden="1"/>
    <cellStyle name="Erklärender Text 2 16" xfId="6527" hidden="1"/>
    <cellStyle name="Erklärender Text 2 16" xfId="6464" hidden="1"/>
    <cellStyle name="Erklärender Text 2 16" xfId="2181" hidden="1"/>
    <cellStyle name="Erklärender Text 2 16" xfId="7194" hidden="1"/>
    <cellStyle name="Erklärender Text 2 16" xfId="7106" hidden="1"/>
    <cellStyle name="Erklärender Text 2 16" xfId="7204" hidden="1"/>
    <cellStyle name="Erklärender Text 2 16" xfId="7788" hidden="1"/>
    <cellStyle name="Erklärender Text 2 16" xfId="8025" hidden="1"/>
    <cellStyle name="Erklärender Text 2 16" xfId="7962" hidden="1"/>
    <cellStyle name="Erklärender Text 2 16" xfId="2563" hidden="1"/>
    <cellStyle name="Erklärender Text 2 16" xfId="8687" hidden="1"/>
    <cellStyle name="Erklärender Text 2 16" xfId="8599" hidden="1"/>
    <cellStyle name="Erklärender Text 2 16" xfId="8697" hidden="1"/>
    <cellStyle name="Erklärender Text 2 16" xfId="9281" hidden="1"/>
    <cellStyle name="Erklärender Text 2 16" xfId="9518" hidden="1"/>
    <cellStyle name="Erklärender Text 2 16" xfId="9455" hidden="1"/>
    <cellStyle name="Erklärender Text 2 16" xfId="4069" hidden="1"/>
    <cellStyle name="Erklärender Text 2 16" xfId="10173" hidden="1"/>
    <cellStyle name="Erklärender Text 2 16" xfId="10085" hidden="1"/>
    <cellStyle name="Erklärender Text 2 16" xfId="10183" hidden="1"/>
    <cellStyle name="Erklärender Text 2 16" xfId="10767" hidden="1"/>
    <cellStyle name="Erklärender Text 2 16" xfId="11004" hidden="1"/>
    <cellStyle name="Erklärender Text 2 16" xfId="10941" hidden="1"/>
    <cellStyle name="Erklärender Text 2 16" xfId="5573" hidden="1"/>
    <cellStyle name="Erklärender Text 2 16" xfId="11653" hidden="1"/>
    <cellStyle name="Erklärender Text 2 16" xfId="11565" hidden="1"/>
    <cellStyle name="Erklärender Text 2 16" xfId="11663" hidden="1"/>
    <cellStyle name="Erklärender Text 2 16" xfId="12247" hidden="1"/>
    <cellStyle name="Erklärender Text 2 16" xfId="12484" hidden="1"/>
    <cellStyle name="Erklärender Text 2 16" xfId="12421" hidden="1"/>
    <cellStyle name="Erklärender Text 2 16" xfId="7075" hidden="1"/>
    <cellStyle name="Erklärender Text 2 16" xfId="13124" hidden="1"/>
    <cellStyle name="Erklärender Text 2 16" xfId="13036" hidden="1"/>
    <cellStyle name="Erklärender Text 2 16" xfId="13134" hidden="1"/>
    <cellStyle name="Erklärender Text 2 16" xfId="13718" hidden="1"/>
    <cellStyle name="Erklärender Text 2 16" xfId="13955" hidden="1"/>
    <cellStyle name="Erklärender Text 2 16" xfId="13892" hidden="1"/>
    <cellStyle name="Erklärender Text 2 16" xfId="8568" hidden="1"/>
    <cellStyle name="Erklärender Text 2 16" xfId="14586" hidden="1"/>
    <cellStyle name="Erklärender Text 2 16" xfId="14498" hidden="1"/>
    <cellStyle name="Erklärender Text 2 16" xfId="14596" hidden="1"/>
    <cellStyle name="Erklärender Text 2 16" xfId="15180" hidden="1"/>
    <cellStyle name="Erklärender Text 2 16" xfId="15417" hidden="1"/>
    <cellStyle name="Erklärender Text 2 16" xfId="15354" hidden="1"/>
    <cellStyle name="Erklärender Text 2 16" xfId="10057" hidden="1"/>
    <cellStyle name="Erklärender Text 2 16" xfId="16042" hidden="1"/>
    <cellStyle name="Erklärender Text 2 16" xfId="15954" hidden="1"/>
    <cellStyle name="Erklärender Text 2 16" xfId="16052" hidden="1"/>
    <cellStyle name="Erklärender Text 2 16" xfId="16636" hidden="1"/>
    <cellStyle name="Erklärender Text 2 16" xfId="16873" hidden="1"/>
    <cellStyle name="Erklärender Text 2 16" xfId="16810" hidden="1"/>
    <cellStyle name="Erklärender Text 2 16" xfId="11539" hidden="1"/>
    <cellStyle name="Erklärender Text 2 16" xfId="17484" hidden="1"/>
    <cellStyle name="Erklärender Text 2 16" xfId="17396" hidden="1"/>
    <cellStyle name="Erklärender Text 2 16" xfId="17494" hidden="1"/>
    <cellStyle name="Erklärender Text 2 16" xfId="18078" hidden="1"/>
    <cellStyle name="Erklärender Text 2 16" xfId="18315" hidden="1"/>
    <cellStyle name="Erklärender Text 2 16" xfId="18252" hidden="1"/>
    <cellStyle name="Erklärender Text 2 16" xfId="18959" hidden="1"/>
    <cellStyle name="Erklärender Text 2 16" xfId="19291" hidden="1"/>
    <cellStyle name="Erklärender Text 2 16" xfId="19203" hidden="1"/>
    <cellStyle name="Erklärender Text 2 16" xfId="19301" hidden="1"/>
    <cellStyle name="Erklärender Text 2 16" xfId="19885" hidden="1"/>
    <cellStyle name="Erklärender Text 2 16" xfId="20122" hidden="1"/>
    <cellStyle name="Erklärender Text 2 16" xfId="20059" hidden="1"/>
    <cellStyle name="Erklärender Text 2 16" xfId="20536" hidden="1"/>
    <cellStyle name="Erklärender Text 2 16" xfId="20791" hidden="1"/>
    <cellStyle name="Erklärender Text 2 16" xfId="21181" hidden="1"/>
    <cellStyle name="Erklärender Text 2 16" xfId="21118" hidden="1"/>
    <cellStyle name="Erklärender Text 2 16" xfId="20838" hidden="1"/>
    <cellStyle name="Erklärender Text 2 16" xfId="21817" hidden="1"/>
    <cellStyle name="Erklärender Text 2 16" xfId="21729" hidden="1"/>
    <cellStyle name="Erklärender Text 2 16" xfId="21827" hidden="1"/>
    <cellStyle name="Erklärender Text 2 16" xfId="22418" hidden="1"/>
    <cellStyle name="Erklärender Text 2 16" xfId="22655" hidden="1"/>
    <cellStyle name="Erklärender Text 2 16" xfId="22592" hidden="1"/>
    <cellStyle name="Erklärender Text 2 16" xfId="20802" hidden="1"/>
    <cellStyle name="Erklärender Text 2 16" xfId="23270" hidden="1"/>
    <cellStyle name="Erklärender Text 2 16" xfId="23182" hidden="1"/>
    <cellStyle name="Erklärender Text 2 16" xfId="23280" hidden="1"/>
    <cellStyle name="Erklärender Text 2 16" xfId="23869" hidden="1"/>
    <cellStyle name="Erklärender Text 2 16" xfId="24106" hidden="1"/>
    <cellStyle name="Erklärender Text 2 16" xfId="24043" hidden="1"/>
    <cellStyle name="Erklärender Text 2 16" xfId="23526" hidden="1"/>
    <cellStyle name="Erklärender Text 2 16" xfId="24717" hidden="1"/>
    <cellStyle name="Erklärender Text 2 16" xfId="24629" hidden="1"/>
    <cellStyle name="Erklärender Text 2 16" xfId="24727" hidden="1"/>
    <cellStyle name="Erklärender Text 2 16" xfId="25311" hidden="1"/>
    <cellStyle name="Erklärender Text 2 16" xfId="25548" hidden="1"/>
    <cellStyle name="Erklärender Text 2 16" xfId="25485" hidden="1"/>
    <cellStyle name="Erklärender Text 2 16" xfId="25964" hidden="1"/>
    <cellStyle name="Erklärender Text 2 16" xfId="26313" hidden="1"/>
    <cellStyle name="Erklärender Text 2 16" xfId="26225" hidden="1"/>
    <cellStyle name="Erklärender Text 2 16" xfId="26323" hidden="1"/>
    <cellStyle name="Erklärender Text 2 16" xfId="26907" hidden="1"/>
    <cellStyle name="Erklärender Text 2 16" xfId="27144" hidden="1"/>
    <cellStyle name="Erklärender Text 2 16" xfId="27081" hidden="1"/>
    <cellStyle name="Erklärender Text 2 16" xfId="25990" hidden="1"/>
    <cellStyle name="Erklärender Text 2 16" xfId="27755" hidden="1"/>
    <cellStyle name="Erklärender Text 2 16" xfId="27667" hidden="1"/>
    <cellStyle name="Erklärender Text 2 16" xfId="27765" hidden="1"/>
    <cellStyle name="Erklärender Text 2 16" xfId="28349" hidden="1"/>
    <cellStyle name="Erklärender Text 2 16" xfId="28586" hidden="1"/>
    <cellStyle name="Erklärender Text 2 16" xfId="28523" hidden="1"/>
    <cellStyle name="Erklärender Text 2 16" xfId="29001" hidden="1"/>
    <cellStyle name="Erklärender Text 2 16" xfId="29275" hidden="1"/>
    <cellStyle name="Erklärender Text 2 16" xfId="29187" hidden="1"/>
    <cellStyle name="Erklärender Text 2 16" xfId="29285" hidden="1"/>
    <cellStyle name="Erklärender Text 2 16" xfId="29869" hidden="1"/>
    <cellStyle name="Erklärender Text 2 16" xfId="30106" hidden="1"/>
    <cellStyle name="Erklärender Text 2 16" xfId="30043" hidden="1"/>
    <cellStyle name="Erklärender Text 2 16" xfId="30520" hidden="1"/>
    <cellStyle name="Erklärender Text 2 16" xfId="30775" hidden="1"/>
    <cellStyle name="Erklärender Text 2 16" xfId="31165" hidden="1"/>
    <cellStyle name="Erklärender Text 2 16" xfId="31102" hidden="1"/>
    <cellStyle name="Erklärender Text 2 16" xfId="30822" hidden="1"/>
    <cellStyle name="Erklärender Text 2 16" xfId="31801" hidden="1"/>
    <cellStyle name="Erklärender Text 2 16" xfId="31713" hidden="1"/>
    <cellStyle name="Erklärender Text 2 16" xfId="31811" hidden="1"/>
    <cellStyle name="Erklärender Text 2 16" xfId="32402" hidden="1"/>
    <cellStyle name="Erklärender Text 2 16" xfId="32639" hidden="1"/>
    <cellStyle name="Erklärender Text 2 16" xfId="32576" hidden="1"/>
    <cellStyle name="Erklärender Text 2 16" xfId="30786" hidden="1"/>
    <cellStyle name="Erklärender Text 2 16" xfId="33253" hidden="1"/>
    <cellStyle name="Erklärender Text 2 16" xfId="33165" hidden="1"/>
    <cellStyle name="Erklärender Text 2 16" xfId="33263" hidden="1"/>
    <cellStyle name="Erklärender Text 2 16" xfId="33852" hidden="1"/>
    <cellStyle name="Erklärender Text 2 16" xfId="34089" hidden="1"/>
    <cellStyle name="Erklärender Text 2 16" xfId="34026" hidden="1"/>
    <cellStyle name="Erklärender Text 2 16" xfId="33509" hidden="1"/>
    <cellStyle name="Erklärender Text 2 16" xfId="34700" hidden="1"/>
    <cellStyle name="Erklärender Text 2 16" xfId="34612" hidden="1"/>
    <cellStyle name="Erklärender Text 2 16" xfId="34710" hidden="1"/>
    <cellStyle name="Erklärender Text 2 16" xfId="35294" hidden="1"/>
    <cellStyle name="Erklärender Text 2 16" xfId="35531" hidden="1"/>
    <cellStyle name="Erklärender Text 2 16" xfId="35468" hidden="1"/>
    <cellStyle name="Erklärender Text 2 16" xfId="35947" hidden="1"/>
    <cellStyle name="Erklärender Text 2 16" xfId="36296" hidden="1"/>
    <cellStyle name="Erklärender Text 2 16" xfId="36208" hidden="1"/>
    <cellStyle name="Erklärender Text 2 16" xfId="36306" hidden="1"/>
    <cellStyle name="Erklärender Text 2 16" xfId="36890" hidden="1"/>
    <cellStyle name="Erklärender Text 2 16" xfId="37127" hidden="1"/>
    <cellStyle name="Erklärender Text 2 16" xfId="37064" hidden="1"/>
    <cellStyle name="Erklärender Text 2 16" xfId="35973" hidden="1"/>
    <cellStyle name="Erklärender Text 2 16" xfId="37738" hidden="1"/>
    <cellStyle name="Erklärender Text 2 16" xfId="37650" hidden="1"/>
    <cellStyle name="Erklärender Text 2 16" xfId="37748" hidden="1"/>
    <cellStyle name="Erklärender Text 2 16" xfId="38332" hidden="1"/>
    <cellStyle name="Erklärender Text 2 16" xfId="38569" hidden="1"/>
    <cellStyle name="Erklärender Text 2 16" xfId="38506" hidden="1"/>
    <cellStyle name="Erklärender Text 2 16" xfId="38996" hidden="1"/>
    <cellStyle name="Erklärender Text 2 16" xfId="39278" hidden="1"/>
    <cellStyle name="Erklärender Text 2 16" xfId="39190" hidden="1"/>
    <cellStyle name="Erklärender Text 2 16" xfId="39288" hidden="1"/>
    <cellStyle name="Erklärender Text 2 16" xfId="39872" hidden="1"/>
    <cellStyle name="Erklärender Text 2 16" xfId="40109" hidden="1"/>
    <cellStyle name="Erklärender Text 2 16" xfId="40046" hidden="1"/>
    <cellStyle name="Erklärender Text 2 16" xfId="40523" hidden="1"/>
    <cellStyle name="Erklärender Text 2 16" xfId="40778" hidden="1"/>
    <cellStyle name="Erklärender Text 2 16" xfId="41168" hidden="1"/>
    <cellStyle name="Erklärender Text 2 16" xfId="41105" hidden="1"/>
    <cellStyle name="Erklärender Text 2 16" xfId="40825" hidden="1"/>
    <cellStyle name="Erklärender Text 2 16" xfId="41804" hidden="1"/>
    <cellStyle name="Erklärender Text 2 16" xfId="41716" hidden="1"/>
    <cellStyle name="Erklärender Text 2 16" xfId="41814" hidden="1"/>
    <cellStyle name="Erklärender Text 2 16" xfId="42405" hidden="1"/>
    <cellStyle name="Erklärender Text 2 16" xfId="42642" hidden="1"/>
    <cellStyle name="Erklärender Text 2 16" xfId="42579" hidden="1"/>
    <cellStyle name="Erklärender Text 2 16" xfId="40789" hidden="1"/>
    <cellStyle name="Erklärender Text 2 16" xfId="43256" hidden="1"/>
    <cellStyle name="Erklärender Text 2 16" xfId="43168" hidden="1"/>
    <cellStyle name="Erklärender Text 2 16" xfId="43266" hidden="1"/>
    <cellStyle name="Erklärender Text 2 16" xfId="43855" hidden="1"/>
    <cellStyle name="Erklärender Text 2 16" xfId="44092" hidden="1"/>
    <cellStyle name="Erklärender Text 2 16" xfId="44029" hidden="1"/>
    <cellStyle name="Erklärender Text 2 16" xfId="43512" hidden="1"/>
    <cellStyle name="Erklärender Text 2 16" xfId="44703" hidden="1"/>
    <cellStyle name="Erklärender Text 2 16" xfId="44615" hidden="1"/>
    <cellStyle name="Erklärender Text 2 16" xfId="44713" hidden="1"/>
    <cellStyle name="Erklärender Text 2 16" xfId="45297" hidden="1"/>
    <cellStyle name="Erklärender Text 2 16" xfId="45534" hidden="1"/>
    <cellStyle name="Erklärender Text 2 16" xfId="45471" hidden="1"/>
    <cellStyle name="Erklärender Text 2 16" xfId="45950" hidden="1"/>
    <cellStyle name="Erklärender Text 2 16" xfId="46299" hidden="1"/>
    <cellStyle name="Erklärender Text 2 16" xfId="46211" hidden="1"/>
    <cellStyle name="Erklärender Text 2 16" xfId="46309" hidden="1"/>
    <cellStyle name="Erklärender Text 2 16" xfId="46893" hidden="1"/>
    <cellStyle name="Erklärender Text 2 16" xfId="47130" hidden="1"/>
    <cellStyle name="Erklärender Text 2 16" xfId="47067" hidden="1"/>
    <cellStyle name="Erklärender Text 2 16" xfId="45976" hidden="1"/>
    <cellStyle name="Erklärender Text 2 16" xfId="47741" hidden="1"/>
    <cellStyle name="Erklärender Text 2 16" xfId="47653" hidden="1"/>
    <cellStyle name="Erklärender Text 2 16" xfId="47751" hidden="1"/>
    <cellStyle name="Erklärender Text 2 16" xfId="48335" hidden="1"/>
    <cellStyle name="Erklärender Text 2 16" xfId="48572" hidden="1"/>
    <cellStyle name="Erklärender Text 2 16" xfId="48509" hidden="1"/>
    <cellStyle name="Erklärender Text 2 16" xfId="48986" hidden="1"/>
    <cellStyle name="Erklärender Text 2 16" xfId="49260" hidden="1"/>
    <cellStyle name="Erklärender Text 2 16" xfId="49172" hidden="1"/>
    <cellStyle name="Erklärender Text 2 16" xfId="49270" hidden="1"/>
    <cellStyle name="Erklärender Text 2 16" xfId="49854" hidden="1"/>
    <cellStyle name="Erklärender Text 2 16" xfId="50091" hidden="1"/>
    <cellStyle name="Erklärender Text 2 16" xfId="50028" hidden="1"/>
    <cellStyle name="Erklärender Text 2 16" xfId="50505" hidden="1"/>
    <cellStyle name="Erklärender Text 2 16" xfId="50760" hidden="1"/>
    <cellStyle name="Erklärender Text 2 16" xfId="51150" hidden="1"/>
    <cellStyle name="Erklärender Text 2 16" xfId="51087" hidden="1"/>
    <cellStyle name="Erklärender Text 2 16" xfId="50807" hidden="1"/>
    <cellStyle name="Erklärender Text 2 16" xfId="51786" hidden="1"/>
    <cellStyle name="Erklärender Text 2 16" xfId="51698" hidden="1"/>
    <cellStyle name="Erklärender Text 2 16" xfId="51796" hidden="1"/>
    <cellStyle name="Erklärender Text 2 16" xfId="52387" hidden="1"/>
    <cellStyle name="Erklärender Text 2 16" xfId="52624" hidden="1"/>
    <cellStyle name="Erklärender Text 2 16" xfId="52561" hidden="1"/>
    <cellStyle name="Erklärender Text 2 16" xfId="50771" hidden="1"/>
    <cellStyle name="Erklärender Text 2 16" xfId="53238" hidden="1"/>
    <cellStyle name="Erklärender Text 2 16" xfId="53150" hidden="1"/>
    <cellStyle name="Erklärender Text 2 16" xfId="53248" hidden="1"/>
    <cellStyle name="Erklärender Text 2 16" xfId="53837" hidden="1"/>
    <cellStyle name="Erklärender Text 2 16" xfId="54074" hidden="1"/>
    <cellStyle name="Erklärender Text 2 16" xfId="54011" hidden="1"/>
    <cellStyle name="Erklärender Text 2 16" xfId="53494" hidden="1"/>
    <cellStyle name="Erklärender Text 2 16" xfId="54685" hidden="1"/>
    <cellStyle name="Erklärender Text 2 16" xfId="54597" hidden="1"/>
    <cellStyle name="Erklärender Text 2 16" xfId="54695" hidden="1"/>
    <cellStyle name="Erklärender Text 2 16" xfId="55279" hidden="1"/>
    <cellStyle name="Erklärender Text 2 16" xfId="55516" hidden="1"/>
    <cellStyle name="Erklärender Text 2 16" xfId="55453" hidden="1"/>
    <cellStyle name="Erklärender Text 2 16" xfId="55932" hidden="1"/>
    <cellStyle name="Erklärender Text 2 16" xfId="56281" hidden="1"/>
    <cellStyle name="Erklärender Text 2 16" xfId="56193" hidden="1"/>
    <cellStyle name="Erklärender Text 2 16" xfId="56291" hidden="1"/>
    <cellStyle name="Erklärender Text 2 16" xfId="56875" hidden="1"/>
    <cellStyle name="Erklärender Text 2 16" xfId="57112" hidden="1"/>
    <cellStyle name="Erklärender Text 2 16" xfId="57049" hidden="1"/>
    <cellStyle name="Erklärender Text 2 16" xfId="55958" hidden="1"/>
    <cellStyle name="Erklärender Text 2 16" xfId="57723" hidden="1"/>
    <cellStyle name="Erklärender Text 2 16" xfId="57635" hidden="1"/>
    <cellStyle name="Erklärender Text 2 16" xfId="57733" hidden="1"/>
    <cellStyle name="Erklärender Text 2 16" xfId="58317" hidden="1"/>
    <cellStyle name="Erklärender Text 2 16" xfId="58554" hidden="1"/>
    <cellStyle name="Erklärender Text 2 16" xfId="58491" hidden="1"/>
    <cellStyle name="Erklärender Text 2 17" xfId="226" hidden="1"/>
    <cellStyle name="Erklärender Text 2 17" xfId="817" hidden="1"/>
    <cellStyle name="Erklärender Text 2 17" xfId="710" hidden="1"/>
    <cellStyle name="Erklärender Text 2 17" xfId="827" hidden="1"/>
    <cellStyle name="Erklärender Text 2 17" xfId="1411" hidden="1"/>
    <cellStyle name="Erklärender Text 2 17" xfId="1648" hidden="1"/>
    <cellStyle name="Erklärender Text 2 17" xfId="1577" hidden="1"/>
    <cellStyle name="Erklärender Text 2 17" xfId="2139" hidden="1"/>
    <cellStyle name="Erklärender Text 2 17" xfId="2687" hidden="1"/>
    <cellStyle name="Erklärender Text 2 17" xfId="2580" hidden="1"/>
    <cellStyle name="Erklärender Text 2 17" xfId="2697" hidden="1"/>
    <cellStyle name="Erklärender Text 2 17" xfId="3281" hidden="1"/>
    <cellStyle name="Erklärender Text 2 17" xfId="3518" hidden="1"/>
    <cellStyle name="Erklärender Text 2 17" xfId="3447" hidden="1"/>
    <cellStyle name="Erklärender Text 2 17" xfId="2188" hidden="1"/>
    <cellStyle name="Erklärender Text 2 17" xfId="4193" hidden="1"/>
    <cellStyle name="Erklärender Text 2 17" xfId="4086" hidden="1"/>
    <cellStyle name="Erklärender Text 2 17" xfId="4203" hidden="1"/>
    <cellStyle name="Erklärender Text 2 17" xfId="4787" hidden="1"/>
    <cellStyle name="Erklärender Text 2 17" xfId="5024" hidden="1"/>
    <cellStyle name="Erklärender Text 2 17" xfId="4953" hidden="1"/>
    <cellStyle name="Erklärender Text 2 17" xfId="2147" hidden="1"/>
    <cellStyle name="Erklärender Text 2 17" xfId="5697" hidden="1"/>
    <cellStyle name="Erklärender Text 2 17" xfId="5590" hidden="1"/>
    <cellStyle name="Erklärender Text 2 17" xfId="5707" hidden="1"/>
    <cellStyle name="Erklärender Text 2 17" xfId="6291" hidden="1"/>
    <cellStyle name="Erklärender Text 2 17" xfId="6528" hidden="1"/>
    <cellStyle name="Erklärender Text 2 17" xfId="6457" hidden="1"/>
    <cellStyle name="Erklärender Text 2 17" xfId="2180" hidden="1"/>
    <cellStyle name="Erklärender Text 2 17" xfId="7195" hidden="1"/>
    <cellStyle name="Erklärender Text 2 17" xfId="7088" hidden="1"/>
    <cellStyle name="Erklärender Text 2 17" xfId="7205" hidden="1"/>
    <cellStyle name="Erklärender Text 2 17" xfId="7789" hidden="1"/>
    <cellStyle name="Erklärender Text 2 17" xfId="8026" hidden="1"/>
    <cellStyle name="Erklärender Text 2 17" xfId="7955" hidden="1"/>
    <cellStyle name="Erklärender Text 2 17" xfId="2327" hidden="1"/>
    <cellStyle name="Erklärender Text 2 17" xfId="8688" hidden="1"/>
    <cellStyle name="Erklärender Text 2 17" xfId="8581" hidden="1"/>
    <cellStyle name="Erklärender Text 2 17" xfId="8698" hidden="1"/>
    <cellStyle name="Erklärender Text 2 17" xfId="9282" hidden="1"/>
    <cellStyle name="Erklärender Text 2 17" xfId="9519" hidden="1"/>
    <cellStyle name="Erklärender Text 2 17" xfId="9448" hidden="1"/>
    <cellStyle name="Erklärender Text 2 17" xfId="2030" hidden="1"/>
    <cellStyle name="Erklärender Text 2 17" xfId="10174" hidden="1"/>
    <cellStyle name="Erklärender Text 2 17" xfId="10067" hidden="1"/>
    <cellStyle name="Erklärender Text 2 17" xfId="10184" hidden="1"/>
    <cellStyle name="Erklärender Text 2 17" xfId="10768" hidden="1"/>
    <cellStyle name="Erklärender Text 2 17" xfId="11005" hidden="1"/>
    <cellStyle name="Erklärender Text 2 17" xfId="10934" hidden="1"/>
    <cellStyle name="Erklärender Text 2 17" xfId="2398" hidden="1"/>
    <cellStyle name="Erklärender Text 2 17" xfId="11654" hidden="1"/>
    <cellStyle name="Erklärender Text 2 17" xfId="11547" hidden="1"/>
    <cellStyle name="Erklärender Text 2 17" xfId="11664" hidden="1"/>
    <cellStyle name="Erklärender Text 2 17" xfId="12248" hidden="1"/>
    <cellStyle name="Erklärender Text 2 17" xfId="12485" hidden="1"/>
    <cellStyle name="Erklärender Text 2 17" xfId="12414" hidden="1"/>
    <cellStyle name="Erklärender Text 2 17" xfId="3904" hidden="1"/>
    <cellStyle name="Erklärender Text 2 17" xfId="13125" hidden="1"/>
    <cellStyle name="Erklärender Text 2 17" xfId="13018" hidden="1"/>
    <cellStyle name="Erklärender Text 2 17" xfId="13135" hidden="1"/>
    <cellStyle name="Erklärender Text 2 17" xfId="13719" hidden="1"/>
    <cellStyle name="Erklärender Text 2 17" xfId="13956" hidden="1"/>
    <cellStyle name="Erklärender Text 2 17" xfId="13885" hidden="1"/>
    <cellStyle name="Erklärender Text 2 17" xfId="5409" hidden="1"/>
    <cellStyle name="Erklärender Text 2 17" xfId="14587" hidden="1"/>
    <cellStyle name="Erklärender Text 2 17" xfId="14480" hidden="1"/>
    <cellStyle name="Erklärender Text 2 17" xfId="14597" hidden="1"/>
    <cellStyle name="Erklärender Text 2 17" xfId="15181" hidden="1"/>
    <cellStyle name="Erklärender Text 2 17" xfId="15418" hidden="1"/>
    <cellStyle name="Erklärender Text 2 17" xfId="15347" hidden="1"/>
    <cellStyle name="Erklärender Text 2 17" xfId="6911" hidden="1"/>
    <cellStyle name="Erklärender Text 2 17" xfId="16043" hidden="1"/>
    <cellStyle name="Erklärender Text 2 17" xfId="15936" hidden="1"/>
    <cellStyle name="Erklärender Text 2 17" xfId="16053" hidden="1"/>
    <cellStyle name="Erklärender Text 2 17" xfId="16637" hidden="1"/>
    <cellStyle name="Erklärender Text 2 17" xfId="16874" hidden="1"/>
    <cellStyle name="Erklärender Text 2 17" xfId="16803" hidden="1"/>
    <cellStyle name="Erklärender Text 2 17" xfId="8406" hidden="1"/>
    <cellStyle name="Erklärender Text 2 17" xfId="17485" hidden="1"/>
    <cellStyle name="Erklärender Text 2 17" xfId="17378" hidden="1"/>
    <cellStyle name="Erklärender Text 2 17" xfId="17495" hidden="1"/>
    <cellStyle name="Erklärender Text 2 17" xfId="18079" hidden="1"/>
    <cellStyle name="Erklärender Text 2 17" xfId="18316" hidden="1"/>
    <cellStyle name="Erklärender Text 2 17" xfId="18245" hidden="1"/>
    <cellStyle name="Erklärender Text 2 17" xfId="18960" hidden="1"/>
    <cellStyle name="Erklärender Text 2 17" xfId="19292" hidden="1"/>
    <cellStyle name="Erklärender Text 2 17" xfId="19185" hidden="1"/>
    <cellStyle name="Erklärender Text 2 17" xfId="19302" hidden="1"/>
    <cellStyle name="Erklärender Text 2 17" xfId="19886" hidden="1"/>
    <cellStyle name="Erklärender Text 2 17" xfId="20123" hidden="1"/>
    <cellStyle name="Erklärender Text 2 17" xfId="20052" hidden="1"/>
    <cellStyle name="Erklärender Text 2 17" xfId="20537" hidden="1"/>
    <cellStyle name="Erklärender Text 2 17" xfId="20792" hidden="1"/>
    <cellStyle name="Erklärender Text 2 17" xfId="21182" hidden="1"/>
    <cellStyle name="Erklärender Text 2 17" xfId="21111" hidden="1"/>
    <cellStyle name="Erklärender Text 2 17" xfId="20837" hidden="1"/>
    <cellStyle name="Erklärender Text 2 17" xfId="21818" hidden="1"/>
    <cellStyle name="Erklärender Text 2 17" xfId="21711" hidden="1"/>
    <cellStyle name="Erklärender Text 2 17" xfId="21828" hidden="1"/>
    <cellStyle name="Erklärender Text 2 17" xfId="22419" hidden="1"/>
    <cellStyle name="Erklärender Text 2 17" xfId="22656" hidden="1"/>
    <cellStyle name="Erklärender Text 2 17" xfId="22585" hidden="1"/>
    <cellStyle name="Erklärender Text 2 17" xfId="20803" hidden="1"/>
    <cellStyle name="Erklärender Text 2 17" xfId="23271" hidden="1"/>
    <cellStyle name="Erklärender Text 2 17" xfId="23164" hidden="1"/>
    <cellStyle name="Erklärender Text 2 17" xfId="23281" hidden="1"/>
    <cellStyle name="Erklärender Text 2 17" xfId="23870" hidden="1"/>
    <cellStyle name="Erklärender Text 2 17" xfId="24107" hidden="1"/>
    <cellStyle name="Erklärender Text 2 17" xfId="24036" hidden="1"/>
    <cellStyle name="Erklärender Text 2 17" xfId="20705" hidden="1"/>
    <cellStyle name="Erklärender Text 2 17" xfId="24718" hidden="1"/>
    <cellStyle name="Erklärender Text 2 17" xfId="24611" hidden="1"/>
    <cellStyle name="Erklärender Text 2 17" xfId="24728" hidden="1"/>
    <cellStyle name="Erklärender Text 2 17" xfId="25312" hidden="1"/>
    <cellStyle name="Erklärender Text 2 17" xfId="25549" hidden="1"/>
    <cellStyle name="Erklärender Text 2 17" xfId="25478" hidden="1"/>
    <cellStyle name="Erklärender Text 2 17" xfId="25965" hidden="1"/>
    <cellStyle name="Erklärender Text 2 17" xfId="26314" hidden="1"/>
    <cellStyle name="Erklärender Text 2 17" xfId="26207" hidden="1"/>
    <cellStyle name="Erklärender Text 2 17" xfId="26324" hidden="1"/>
    <cellStyle name="Erklärender Text 2 17" xfId="26908" hidden="1"/>
    <cellStyle name="Erklärender Text 2 17" xfId="27145" hidden="1"/>
    <cellStyle name="Erklärender Text 2 17" xfId="27074" hidden="1"/>
    <cellStyle name="Erklärender Text 2 17" xfId="25989" hidden="1"/>
    <cellStyle name="Erklärender Text 2 17" xfId="27756" hidden="1"/>
    <cellStyle name="Erklärender Text 2 17" xfId="27649" hidden="1"/>
    <cellStyle name="Erklärender Text 2 17" xfId="27766" hidden="1"/>
    <cellStyle name="Erklärender Text 2 17" xfId="28350" hidden="1"/>
    <cellStyle name="Erklärender Text 2 17" xfId="28587" hidden="1"/>
    <cellStyle name="Erklärender Text 2 17" xfId="28516" hidden="1"/>
    <cellStyle name="Erklärender Text 2 17" xfId="29002" hidden="1"/>
    <cellStyle name="Erklärender Text 2 17" xfId="29276" hidden="1"/>
    <cellStyle name="Erklärender Text 2 17" xfId="29169" hidden="1"/>
    <cellStyle name="Erklärender Text 2 17" xfId="29286" hidden="1"/>
    <cellStyle name="Erklärender Text 2 17" xfId="29870" hidden="1"/>
    <cellStyle name="Erklärender Text 2 17" xfId="30107" hidden="1"/>
    <cellStyle name="Erklärender Text 2 17" xfId="30036" hidden="1"/>
    <cellStyle name="Erklärender Text 2 17" xfId="30521" hidden="1"/>
    <cellStyle name="Erklärender Text 2 17" xfId="30776" hidden="1"/>
    <cellStyle name="Erklärender Text 2 17" xfId="31166" hidden="1"/>
    <cellStyle name="Erklärender Text 2 17" xfId="31095" hidden="1"/>
    <cellStyle name="Erklärender Text 2 17" xfId="30821" hidden="1"/>
    <cellStyle name="Erklärender Text 2 17" xfId="31802" hidden="1"/>
    <cellStyle name="Erklärender Text 2 17" xfId="31695" hidden="1"/>
    <cellStyle name="Erklärender Text 2 17" xfId="31812" hidden="1"/>
    <cellStyle name="Erklärender Text 2 17" xfId="32403" hidden="1"/>
    <cellStyle name="Erklärender Text 2 17" xfId="32640" hidden="1"/>
    <cellStyle name="Erklärender Text 2 17" xfId="32569" hidden="1"/>
    <cellStyle name="Erklärender Text 2 17" xfId="30787" hidden="1"/>
    <cellStyle name="Erklärender Text 2 17" xfId="33254" hidden="1"/>
    <cellStyle name="Erklärender Text 2 17" xfId="33147" hidden="1"/>
    <cellStyle name="Erklärender Text 2 17" xfId="33264" hidden="1"/>
    <cellStyle name="Erklärender Text 2 17" xfId="33853" hidden="1"/>
    <cellStyle name="Erklärender Text 2 17" xfId="34090" hidden="1"/>
    <cellStyle name="Erklärender Text 2 17" xfId="34019" hidden="1"/>
    <cellStyle name="Erklärender Text 2 17" xfId="30689" hidden="1"/>
    <cellStyle name="Erklärender Text 2 17" xfId="34701" hidden="1"/>
    <cellStyle name="Erklärender Text 2 17" xfId="34594" hidden="1"/>
    <cellStyle name="Erklärender Text 2 17" xfId="34711" hidden="1"/>
    <cellStyle name="Erklärender Text 2 17" xfId="35295" hidden="1"/>
    <cellStyle name="Erklärender Text 2 17" xfId="35532" hidden="1"/>
    <cellStyle name="Erklärender Text 2 17" xfId="35461" hidden="1"/>
    <cellStyle name="Erklärender Text 2 17" xfId="35948" hidden="1"/>
    <cellStyle name="Erklärender Text 2 17" xfId="36297" hidden="1"/>
    <cellStyle name="Erklärender Text 2 17" xfId="36190" hidden="1"/>
    <cellStyle name="Erklärender Text 2 17" xfId="36307" hidden="1"/>
    <cellStyle name="Erklärender Text 2 17" xfId="36891" hidden="1"/>
    <cellStyle name="Erklärender Text 2 17" xfId="37128" hidden="1"/>
    <cellStyle name="Erklärender Text 2 17" xfId="37057" hidden="1"/>
    <cellStyle name="Erklärender Text 2 17" xfId="35972" hidden="1"/>
    <cellStyle name="Erklärender Text 2 17" xfId="37739" hidden="1"/>
    <cellStyle name="Erklärender Text 2 17" xfId="37632" hidden="1"/>
    <cellStyle name="Erklärender Text 2 17" xfId="37749" hidden="1"/>
    <cellStyle name="Erklärender Text 2 17" xfId="38333" hidden="1"/>
    <cellStyle name="Erklärender Text 2 17" xfId="38570" hidden="1"/>
    <cellStyle name="Erklärender Text 2 17" xfId="38499" hidden="1"/>
    <cellStyle name="Erklärender Text 2 17" xfId="38997" hidden="1"/>
    <cellStyle name="Erklärender Text 2 17" xfId="39279" hidden="1"/>
    <cellStyle name="Erklärender Text 2 17" xfId="39172" hidden="1"/>
    <cellStyle name="Erklärender Text 2 17" xfId="39289" hidden="1"/>
    <cellStyle name="Erklärender Text 2 17" xfId="39873" hidden="1"/>
    <cellStyle name="Erklärender Text 2 17" xfId="40110" hidden="1"/>
    <cellStyle name="Erklärender Text 2 17" xfId="40039" hidden="1"/>
    <cellStyle name="Erklärender Text 2 17" xfId="40524" hidden="1"/>
    <cellStyle name="Erklärender Text 2 17" xfId="40779" hidden="1"/>
    <cellStyle name="Erklärender Text 2 17" xfId="41169" hidden="1"/>
    <cellStyle name="Erklärender Text 2 17" xfId="41098" hidden="1"/>
    <cellStyle name="Erklärender Text 2 17" xfId="40824" hidden="1"/>
    <cellStyle name="Erklärender Text 2 17" xfId="41805" hidden="1"/>
    <cellStyle name="Erklärender Text 2 17" xfId="41698" hidden="1"/>
    <cellStyle name="Erklärender Text 2 17" xfId="41815" hidden="1"/>
    <cellStyle name="Erklärender Text 2 17" xfId="42406" hidden="1"/>
    <cellStyle name="Erklärender Text 2 17" xfId="42643" hidden="1"/>
    <cellStyle name="Erklärender Text 2 17" xfId="42572" hidden="1"/>
    <cellStyle name="Erklärender Text 2 17" xfId="40790" hidden="1"/>
    <cellStyle name="Erklärender Text 2 17" xfId="43257" hidden="1"/>
    <cellStyle name="Erklärender Text 2 17" xfId="43150" hidden="1"/>
    <cellStyle name="Erklärender Text 2 17" xfId="43267" hidden="1"/>
    <cellStyle name="Erklärender Text 2 17" xfId="43856" hidden="1"/>
    <cellStyle name="Erklärender Text 2 17" xfId="44093" hidden="1"/>
    <cellStyle name="Erklärender Text 2 17" xfId="44022" hidden="1"/>
    <cellStyle name="Erklärender Text 2 17" xfId="40692" hidden="1"/>
    <cellStyle name="Erklärender Text 2 17" xfId="44704" hidden="1"/>
    <cellStyle name="Erklärender Text 2 17" xfId="44597" hidden="1"/>
    <cellStyle name="Erklärender Text 2 17" xfId="44714" hidden="1"/>
    <cellStyle name="Erklärender Text 2 17" xfId="45298" hidden="1"/>
    <cellStyle name="Erklärender Text 2 17" xfId="45535" hidden="1"/>
    <cellStyle name="Erklärender Text 2 17" xfId="45464" hidden="1"/>
    <cellStyle name="Erklärender Text 2 17" xfId="45951" hidden="1"/>
    <cellStyle name="Erklärender Text 2 17" xfId="46300" hidden="1"/>
    <cellStyle name="Erklärender Text 2 17" xfId="46193" hidden="1"/>
    <cellStyle name="Erklärender Text 2 17" xfId="46310" hidden="1"/>
    <cellStyle name="Erklärender Text 2 17" xfId="46894" hidden="1"/>
    <cellStyle name="Erklärender Text 2 17" xfId="47131" hidden="1"/>
    <cellStyle name="Erklärender Text 2 17" xfId="47060" hidden="1"/>
    <cellStyle name="Erklärender Text 2 17" xfId="45975" hidden="1"/>
    <cellStyle name="Erklärender Text 2 17" xfId="47742" hidden="1"/>
    <cellStyle name="Erklärender Text 2 17" xfId="47635" hidden="1"/>
    <cellStyle name="Erklärender Text 2 17" xfId="47752" hidden="1"/>
    <cellStyle name="Erklärender Text 2 17" xfId="48336" hidden="1"/>
    <cellStyle name="Erklärender Text 2 17" xfId="48573" hidden="1"/>
    <cellStyle name="Erklärender Text 2 17" xfId="48502" hidden="1"/>
    <cellStyle name="Erklärender Text 2 17" xfId="48987" hidden="1"/>
    <cellStyle name="Erklärender Text 2 17" xfId="49261" hidden="1"/>
    <cellStyle name="Erklärender Text 2 17" xfId="49154" hidden="1"/>
    <cellStyle name="Erklärender Text 2 17" xfId="49271" hidden="1"/>
    <cellStyle name="Erklärender Text 2 17" xfId="49855" hidden="1"/>
    <cellStyle name="Erklärender Text 2 17" xfId="50092" hidden="1"/>
    <cellStyle name="Erklärender Text 2 17" xfId="50021" hidden="1"/>
    <cellStyle name="Erklärender Text 2 17" xfId="50506" hidden="1"/>
    <cellStyle name="Erklärender Text 2 17" xfId="50761" hidden="1"/>
    <cellStyle name="Erklärender Text 2 17" xfId="51151" hidden="1"/>
    <cellStyle name="Erklärender Text 2 17" xfId="51080" hidden="1"/>
    <cellStyle name="Erklärender Text 2 17" xfId="50806" hidden="1"/>
    <cellStyle name="Erklärender Text 2 17" xfId="51787" hidden="1"/>
    <cellStyle name="Erklärender Text 2 17" xfId="51680" hidden="1"/>
    <cellStyle name="Erklärender Text 2 17" xfId="51797" hidden="1"/>
    <cellStyle name="Erklärender Text 2 17" xfId="52388" hidden="1"/>
    <cellStyle name="Erklärender Text 2 17" xfId="52625" hidden="1"/>
    <cellStyle name="Erklärender Text 2 17" xfId="52554" hidden="1"/>
    <cellStyle name="Erklärender Text 2 17" xfId="50772" hidden="1"/>
    <cellStyle name="Erklärender Text 2 17" xfId="53239" hidden="1"/>
    <cellStyle name="Erklärender Text 2 17" xfId="53132" hidden="1"/>
    <cellStyle name="Erklärender Text 2 17" xfId="53249" hidden="1"/>
    <cellStyle name="Erklärender Text 2 17" xfId="53838" hidden="1"/>
    <cellStyle name="Erklärender Text 2 17" xfId="54075" hidden="1"/>
    <cellStyle name="Erklärender Text 2 17" xfId="54004" hidden="1"/>
    <cellStyle name="Erklärender Text 2 17" xfId="50674" hidden="1"/>
    <cellStyle name="Erklärender Text 2 17" xfId="54686" hidden="1"/>
    <cellStyle name="Erklärender Text 2 17" xfId="54579" hidden="1"/>
    <cellStyle name="Erklärender Text 2 17" xfId="54696" hidden="1"/>
    <cellStyle name="Erklärender Text 2 17" xfId="55280" hidden="1"/>
    <cellStyle name="Erklärender Text 2 17" xfId="55517" hidden="1"/>
    <cellStyle name="Erklärender Text 2 17" xfId="55446" hidden="1"/>
    <cellStyle name="Erklärender Text 2 17" xfId="55933" hidden="1"/>
    <cellStyle name="Erklärender Text 2 17" xfId="56282" hidden="1"/>
    <cellStyle name="Erklärender Text 2 17" xfId="56175" hidden="1"/>
    <cellStyle name="Erklärender Text 2 17" xfId="56292" hidden="1"/>
    <cellStyle name="Erklärender Text 2 17" xfId="56876" hidden="1"/>
    <cellStyle name="Erklärender Text 2 17" xfId="57113" hidden="1"/>
    <cellStyle name="Erklärender Text 2 17" xfId="57042" hidden="1"/>
    <cellStyle name="Erklärender Text 2 17" xfId="55957" hidden="1"/>
    <cellStyle name="Erklärender Text 2 17" xfId="57724" hidden="1"/>
    <cellStyle name="Erklärender Text 2 17" xfId="57617" hidden="1"/>
    <cellStyle name="Erklärender Text 2 17" xfId="57734" hidden="1"/>
    <cellStyle name="Erklärender Text 2 17" xfId="58318" hidden="1"/>
    <cellStyle name="Erklärender Text 2 17" xfId="58555" hidden="1"/>
    <cellStyle name="Erklärender Text 2 17" xfId="58484" hidden="1"/>
    <cellStyle name="Erklärender Text 2 18" xfId="227" hidden="1"/>
    <cellStyle name="Erklärender Text 2 18" xfId="818" hidden="1"/>
    <cellStyle name="Erklärender Text 2 18" xfId="831" hidden="1"/>
    <cellStyle name="Erklärender Text 2 18" xfId="720" hidden="1"/>
    <cellStyle name="Erklärender Text 2 18" xfId="1412" hidden="1"/>
    <cellStyle name="Erklärender Text 2 18" xfId="1649" hidden="1"/>
    <cellStyle name="Erklärender Text 2 18" xfId="1657" hidden="1"/>
    <cellStyle name="Erklärender Text 2 18" xfId="2140" hidden="1"/>
    <cellStyle name="Erklärender Text 2 18" xfId="2688" hidden="1"/>
    <cellStyle name="Erklärender Text 2 18" xfId="2701" hidden="1"/>
    <cellStyle name="Erklärender Text 2 18" xfId="2590" hidden="1"/>
    <cellStyle name="Erklärender Text 2 18" xfId="3282" hidden="1"/>
    <cellStyle name="Erklärender Text 2 18" xfId="3519" hidden="1"/>
    <cellStyle name="Erklärender Text 2 18" xfId="3527" hidden="1"/>
    <cellStyle name="Erklärender Text 2 18" xfId="2187" hidden="1"/>
    <cellStyle name="Erklärender Text 2 18" xfId="4194" hidden="1"/>
    <cellStyle name="Erklärender Text 2 18" xfId="4207" hidden="1"/>
    <cellStyle name="Erklärender Text 2 18" xfId="4096" hidden="1"/>
    <cellStyle name="Erklärender Text 2 18" xfId="4788" hidden="1"/>
    <cellStyle name="Erklärender Text 2 18" xfId="5025" hidden="1"/>
    <cellStyle name="Erklärender Text 2 18" xfId="5033" hidden="1"/>
    <cellStyle name="Erklärender Text 2 18" xfId="2148" hidden="1"/>
    <cellStyle name="Erklärender Text 2 18" xfId="5698" hidden="1"/>
    <cellStyle name="Erklärender Text 2 18" xfId="5711" hidden="1"/>
    <cellStyle name="Erklärender Text 2 18" xfId="5600" hidden="1"/>
    <cellStyle name="Erklärender Text 2 18" xfId="6292" hidden="1"/>
    <cellStyle name="Erklärender Text 2 18" xfId="6529" hidden="1"/>
    <cellStyle name="Erklärender Text 2 18" xfId="6537" hidden="1"/>
    <cellStyle name="Erklärender Text 2 18" xfId="2179" hidden="1"/>
    <cellStyle name="Erklärender Text 2 18" xfId="7196" hidden="1"/>
    <cellStyle name="Erklärender Text 2 18" xfId="7209" hidden="1"/>
    <cellStyle name="Erklärender Text 2 18" xfId="7098" hidden="1"/>
    <cellStyle name="Erklärender Text 2 18" xfId="7790" hidden="1"/>
    <cellStyle name="Erklärender Text 2 18" xfId="8027" hidden="1"/>
    <cellStyle name="Erklärender Text 2 18" xfId="8035" hidden="1"/>
    <cellStyle name="Erklärender Text 2 18" xfId="435" hidden="1"/>
    <cellStyle name="Erklärender Text 2 18" xfId="8689" hidden="1"/>
    <cellStyle name="Erklärender Text 2 18" xfId="8702" hidden="1"/>
    <cellStyle name="Erklärender Text 2 18" xfId="8591" hidden="1"/>
    <cellStyle name="Erklärender Text 2 18" xfId="9283" hidden="1"/>
    <cellStyle name="Erklärender Text 2 18" xfId="9520" hidden="1"/>
    <cellStyle name="Erklärender Text 2 18" xfId="9528" hidden="1"/>
    <cellStyle name="Erklärender Text 2 18" xfId="2290" hidden="1"/>
    <cellStyle name="Erklärender Text 2 18" xfId="10175" hidden="1"/>
    <cellStyle name="Erklärender Text 2 18" xfId="10188" hidden="1"/>
    <cellStyle name="Erklärender Text 2 18" xfId="10077" hidden="1"/>
    <cellStyle name="Erklärender Text 2 18" xfId="10769" hidden="1"/>
    <cellStyle name="Erklärender Text 2 18" xfId="11006" hidden="1"/>
    <cellStyle name="Erklärender Text 2 18" xfId="11014" hidden="1"/>
    <cellStyle name="Erklärender Text 2 18" xfId="2341" hidden="1"/>
    <cellStyle name="Erklärender Text 2 18" xfId="11655" hidden="1"/>
    <cellStyle name="Erklärender Text 2 18" xfId="11668" hidden="1"/>
    <cellStyle name="Erklärender Text 2 18" xfId="11557" hidden="1"/>
    <cellStyle name="Erklärender Text 2 18" xfId="12249" hidden="1"/>
    <cellStyle name="Erklärender Text 2 18" xfId="12486" hidden="1"/>
    <cellStyle name="Erklärender Text 2 18" xfId="12494" hidden="1"/>
    <cellStyle name="Erklärender Text 2 18" xfId="2311" hidden="1"/>
    <cellStyle name="Erklärender Text 2 18" xfId="13126" hidden="1"/>
    <cellStyle name="Erklärender Text 2 18" xfId="13139" hidden="1"/>
    <cellStyle name="Erklärender Text 2 18" xfId="13028" hidden="1"/>
    <cellStyle name="Erklärender Text 2 18" xfId="13720" hidden="1"/>
    <cellStyle name="Erklärender Text 2 18" xfId="13957" hidden="1"/>
    <cellStyle name="Erklärender Text 2 18" xfId="13965" hidden="1"/>
    <cellStyle name="Erklärender Text 2 18" xfId="2314" hidden="1"/>
    <cellStyle name="Erklärender Text 2 18" xfId="14588" hidden="1"/>
    <cellStyle name="Erklärender Text 2 18" xfId="14601" hidden="1"/>
    <cellStyle name="Erklärender Text 2 18" xfId="14490" hidden="1"/>
    <cellStyle name="Erklärender Text 2 18" xfId="15182" hidden="1"/>
    <cellStyle name="Erklärender Text 2 18" xfId="15419" hidden="1"/>
    <cellStyle name="Erklärender Text 2 18" xfId="15427" hidden="1"/>
    <cellStyle name="Erklärender Text 2 18" xfId="2547" hidden="1"/>
    <cellStyle name="Erklärender Text 2 18" xfId="16044" hidden="1"/>
    <cellStyle name="Erklärender Text 2 18" xfId="16057" hidden="1"/>
    <cellStyle name="Erklärender Text 2 18" xfId="15946" hidden="1"/>
    <cellStyle name="Erklärender Text 2 18" xfId="16638" hidden="1"/>
    <cellStyle name="Erklärender Text 2 18" xfId="16875" hidden="1"/>
    <cellStyle name="Erklärender Text 2 18" xfId="16883" hidden="1"/>
    <cellStyle name="Erklärender Text 2 18" xfId="4053" hidden="1"/>
    <cellStyle name="Erklärender Text 2 18" xfId="17486" hidden="1"/>
    <cellStyle name="Erklärender Text 2 18" xfId="17499" hidden="1"/>
    <cellStyle name="Erklärender Text 2 18" xfId="17388" hidden="1"/>
    <cellStyle name="Erklärender Text 2 18" xfId="18080" hidden="1"/>
    <cellStyle name="Erklärender Text 2 18" xfId="18317" hidden="1"/>
    <cellStyle name="Erklärender Text 2 18" xfId="18325" hidden="1"/>
    <cellStyle name="Erklärender Text 2 18" xfId="18961" hidden="1"/>
    <cellStyle name="Erklärender Text 2 18" xfId="19293" hidden="1"/>
    <cellStyle name="Erklärender Text 2 18" xfId="19306" hidden="1"/>
    <cellStyle name="Erklärender Text 2 18" xfId="19195" hidden="1"/>
    <cellStyle name="Erklärender Text 2 18" xfId="19887" hidden="1"/>
    <cellStyle name="Erklärender Text 2 18" xfId="20124" hidden="1"/>
    <cellStyle name="Erklärender Text 2 18" xfId="20132" hidden="1"/>
    <cellStyle name="Erklärender Text 2 18" xfId="20538" hidden="1"/>
    <cellStyle name="Erklärender Text 2 18" xfId="20793" hidden="1"/>
    <cellStyle name="Erklärender Text 2 18" xfId="21183" hidden="1"/>
    <cellStyle name="Erklärender Text 2 18" xfId="21191" hidden="1"/>
    <cellStyle name="Erklärender Text 2 18" xfId="20836" hidden="1"/>
    <cellStyle name="Erklärender Text 2 18" xfId="21819" hidden="1"/>
    <cellStyle name="Erklärender Text 2 18" xfId="21832" hidden="1"/>
    <cellStyle name="Erklärender Text 2 18" xfId="21721" hidden="1"/>
    <cellStyle name="Erklärender Text 2 18" xfId="22420" hidden="1"/>
    <cellStyle name="Erklärender Text 2 18" xfId="22657" hidden="1"/>
    <cellStyle name="Erklärender Text 2 18" xfId="22665" hidden="1"/>
    <cellStyle name="Erklärender Text 2 18" xfId="20906" hidden="1"/>
    <cellStyle name="Erklärender Text 2 18" xfId="23272" hidden="1"/>
    <cellStyle name="Erklärender Text 2 18" xfId="23285" hidden="1"/>
    <cellStyle name="Erklärender Text 2 18" xfId="23174" hidden="1"/>
    <cellStyle name="Erklärender Text 2 18" xfId="23871" hidden="1"/>
    <cellStyle name="Erklärender Text 2 18" xfId="24108" hidden="1"/>
    <cellStyle name="Erklärender Text 2 18" xfId="24116" hidden="1"/>
    <cellStyle name="Erklärender Text 2 18" xfId="20953" hidden="1"/>
    <cellStyle name="Erklärender Text 2 18" xfId="24719" hidden="1"/>
    <cellStyle name="Erklärender Text 2 18" xfId="24732" hidden="1"/>
    <cellStyle name="Erklärender Text 2 18" xfId="24621" hidden="1"/>
    <cellStyle name="Erklärender Text 2 18" xfId="25313" hidden="1"/>
    <cellStyle name="Erklärender Text 2 18" xfId="25550" hidden="1"/>
    <cellStyle name="Erklärender Text 2 18" xfId="25558" hidden="1"/>
    <cellStyle name="Erklärender Text 2 18" xfId="25966" hidden="1"/>
    <cellStyle name="Erklärender Text 2 18" xfId="26315" hidden="1"/>
    <cellStyle name="Erklärender Text 2 18" xfId="26328" hidden="1"/>
    <cellStyle name="Erklärender Text 2 18" xfId="26217" hidden="1"/>
    <cellStyle name="Erklärender Text 2 18" xfId="26909" hidden="1"/>
    <cellStyle name="Erklärender Text 2 18" xfId="27146" hidden="1"/>
    <cellStyle name="Erklärender Text 2 18" xfId="27154" hidden="1"/>
    <cellStyle name="Erklärender Text 2 18" xfId="25988" hidden="1"/>
    <cellStyle name="Erklärender Text 2 18" xfId="27757" hidden="1"/>
    <cellStyle name="Erklärender Text 2 18" xfId="27770" hidden="1"/>
    <cellStyle name="Erklärender Text 2 18" xfId="27659" hidden="1"/>
    <cellStyle name="Erklärender Text 2 18" xfId="28351" hidden="1"/>
    <cellStyle name="Erklärender Text 2 18" xfId="28588" hidden="1"/>
    <cellStyle name="Erklärender Text 2 18" xfId="28596" hidden="1"/>
    <cellStyle name="Erklärender Text 2 18" xfId="29003" hidden="1"/>
    <cellStyle name="Erklärender Text 2 18" xfId="29277" hidden="1"/>
    <cellStyle name="Erklärender Text 2 18" xfId="29290" hidden="1"/>
    <cellStyle name="Erklärender Text 2 18" xfId="29179" hidden="1"/>
    <cellStyle name="Erklärender Text 2 18" xfId="29871" hidden="1"/>
    <cellStyle name="Erklärender Text 2 18" xfId="30108" hidden="1"/>
    <cellStyle name="Erklärender Text 2 18" xfId="30116" hidden="1"/>
    <cellStyle name="Erklärender Text 2 18" xfId="30522" hidden="1"/>
    <cellStyle name="Erklärender Text 2 18" xfId="30777" hidden="1"/>
    <cellStyle name="Erklärender Text 2 18" xfId="31167" hidden="1"/>
    <cellStyle name="Erklärender Text 2 18" xfId="31175" hidden="1"/>
    <cellStyle name="Erklärender Text 2 18" xfId="30820" hidden="1"/>
    <cellStyle name="Erklärender Text 2 18" xfId="31803" hidden="1"/>
    <cellStyle name="Erklärender Text 2 18" xfId="31816" hidden="1"/>
    <cellStyle name="Erklärender Text 2 18" xfId="31705" hidden="1"/>
    <cellStyle name="Erklärender Text 2 18" xfId="32404" hidden="1"/>
    <cellStyle name="Erklärender Text 2 18" xfId="32641" hidden="1"/>
    <cellStyle name="Erklärender Text 2 18" xfId="32649" hidden="1"/>
    <cellStyle name="Erklärender Text 2 18" xfId="30890" hidden="1"/>
    <cellStyle name="Erklärender Text 2 18" xfId="33255" hidden="1"/>
    <cellStyle name="Erklärender Text 2 18" xfId="33268" hidden="1"/>
    <cellStyle name="Erklärender Text 2 18" xfId="33157" hidden="1"/>
    <cellStyle name="Erklärender Text 2 18" xfId="33854" hidden="1"/>
    <cellStyle name="Erklärender Text 2 18" xfId="34091" hidden="1"/>
    <cellStyle name="Erklärender Text 2 18" xfId="34099" hidden="1"/>
    <cellStyle name="Erklärender Text 2 18" xfId="30937" hidden="1"/>
    <cellStyle name="Erklärender Text 2 18" xfId="34702" hidden="1"/>
    <cellStyle name="Erklärender Text 2 18" xfId="34715" hidden="1"/>
    <cellStyle name="Erklärender Text 2 18" xfId="34604" hidden="1"/>
    <cellStyle name="Erklärender Text 2 18" xfId="35296" hidden="1"/>
    <cellStyle name="Erklärender Text 2 18" xfId="35533" hidden="1"/>
    <cellStyle name="Erklärender Text 2 18" xfId="35541" hidden="1"/>
    <cellStyle name="Erklärender Text 2 18" xfId="35949" hidden="1"/>
    <cellStyle name="Erklärender Text 2 18" xfId="36298" hidden="1"/>
    <cellStyle name="Erklärender Text 2 18" xfId="36311" hidden="1"/>
    <cellStyle name="Erklärender Text 2 18" xfId="36200" hidden="1"/>
    <cellStyle name="Erklärender Text 2 18" xfId="36892" hidden="1"/>
    <cellStyle name="Erklärender Text 2 18" xfId="37129" hidden="1"/>
    <cellStyle name="Erklärender Text 2 18" xfId="37137" hidden="1"/>
    <cellStyle name="Erklärender Text 2 18" xfId="35971" hidden="1"/>
    <cellStyle name="Erklärender Text 2 18" xfId="37740" hidden="1"/>
    <cellStyle name="Erklärender Text 2 18" xfId="37753" hidden="1"/>
    <cellStyle name="Erklärender Text 2 18" xfId="37642" hidden="1"/>
    <cellStyle name="Erklärender Text 2 18" xfId="38334" hidden="1"/>
    <cellStyle name="Erklärender Text 2 18" xfId="38571" hidden="1"/>
    <cellStyle name="Erklärender Text 2 18" xfId="38579" hidden="1"/>
    <cellStyle name="Erklärender Text 2 18" xfId="38998" hidden="1"/>
    <cellStyle name="Erklärender Text 2 18" xfId="39280" hidden="1"/>
    <cellStyle name="Erklärender Text 2 18" xfId="39293" hidden="1"/>
    <cellStyle name="Erklärender Text 2 18" xfId="39182" hidden="1"/>
    <cellStyle name="Erklärender Text 2 18" xfId="39874" hidden="1"/>
    <cellStyle name="Erklärender Text 2 18" xfId="40111" hidden="1"/>
    <cellStyle name="Erklärender Text 2 18" xfId="40119" hidden="1"/>
    <cellStyle name="Erklärender Text 2 18" xfId="40525" hidden="1"/>
    <cellStyle name="Erklärender Text 2 18" xfId="40780" hidden="1"/>
    <cellStyle name="Erklärender Text 2 18" xfId="41170" hidden="1"/>
    <cellStyle name="Erklärender Text 2 18" xfId="41178" hidden="1"/>
    <cellStyle name="Erklärender Text 2 18" xfId="40823" hidden="1"/>
    <cellStyle name="Erklärender Text 2 18" xfId="41806" hidden="1"/>
    <cellStyle name="Erklärender Text 2 18" xfId="41819" hidden="1"/>
    <cellStyle name="Erklärender Text 2 18" xfId="41708" hidden="1"/>
    <cellStyle name="Erklärender Text 2 18" xfId="42407" hidden="1"/>
    <cellStyle name="Erklärender Text 2 18" xfId="42644" hidden="1"/>
    <cellStyle name="Erklärender Text 2 18" xfId="42652" hidden="1"/>
    <cellStyle name="Erklärender Text 2 18" xfId="40893" hidden="1"/>
    <cellStyle name="Erklärender Text 2 18" xfId="43258" hidden="1"/>
    <cellStyle name="Erklärender Text 2 18" xfId="43271" hidden="1"/>
    <cellStyle name="Erklärender Text 2 18" xfId="43160" hidden="1"/>
    <cellStyle name="Erklärender Text 2 18" xfId="43857" hidden="1"/>
    <cellStyle name="Erklärender Text 2 18" xfId="44094" hidden="1"/>
    <cellStyle name="Erklärender Text 2 18" xfId="44102" hidden="1"/>
    <cellStyle name="Erklärender Text 2 18" xfId="40940" hidden="1"/>
    <cellStyle name="Erklärender Text 2 18" xfId="44705" hidden="1"/>
    <cellStyle name="Erklärender Text 2 18" xfId="44718" hidden="1"/>
    <cellStyle name="Erklärender Text 2 18" xfId="44607" hidden="1"/>
    <cellStyle name="Erklärender Text 2 18" xfId="45299" hidden="1"/>
    <cellStyle name="Erklärender Text 2 18" xfId="45536" hidden="1"/>
    <cellStyle name="Erklärender Text 2 18" xfId="45544" hidden="1"/>
    <cellStyle name="Erklärender Text 2 18" xfId="45952" hidden="1"/>
    <cellStyle name="Erklärender Text 2 18" xfId="46301" hidden="1"/>
    <cellStyle name="Erklärender Text 2 18" xfId="46314" hidden="1"/>
    <cellStyle name="Erklärender Text 2 18" xfId="46203" hidden="1"/>
    <cellStyle name="Erklärender Text 2 18" xfId="46895" hidden="1"/>
    <cellStyle name="Erklärender Text 2 18" xfId="47132" hidden="1"/>
    <cellStyle name="Erklärender Text 2 18" xfId="47140" hidden="1"/>
    <cellStyle name="Erklärender Text 2 18" xfId="45974" hidden="1"/>
    <cellStyle name="Erklärender Text 2 18" xfId="47743" hidden="1"/>
    <cellStyle name="Erklärender Text 2 18" xfId="47756" hidden="1"/>
    <cellStyle name="Erklärender Text 2 18" xfId="47645" hidden="1"/>
    <cellStyle name="Erklärender Text 2 18" xfId="48337" hidden="1"/>
    <cellStyle name="Erklärender Text 2 18" xfId="48574" hidden="1"/>
    <cellStyle name="Erklärender Text 2 18" xfId="48582" hidden="1"/>
    <cellStyle name="Erklärender Text 2 18" xfId="48988" hidden="1"/>
    <cellStyle name="Erklärender Text 2 18" xfId="49262" hidden="1"/>
    <cellStyle name="Erklärender Text 2 18" xfId="49275" hidden="1"/>
    <cellStyle name="Erklärender Text 2 18" xfId="49164" hidden="1"/>
    <cellStyle name="Erklärender Text 2 18" xfId="49856" hidden="1"/>
    <cellStyle name="Erklärender Text 2 18" xfId="50093" hidden="1"/>
    <cellStyle name="Erklärender Text 2 18" xfId="50101" hidden="1"/>
    <cellStyle name="Erklärender Text 2 18" xfId="50507" hidden="1"/>
    <cellStyle name="Erklärender Text 2 18" xfId="50762" hidden="1"/>
    <cellStyle name="Erklärender Text 2 18" xfId="51152" hidden="1"/>
    <cellStyle name="Erklärender Text 2 18" xfId="51160" hidden="1"/>
    <cellStyle name="Erklärender Text 2 18" xfId="50805" hidden="1"/>
    <cellStyle name="Erklärender Text 2 18" xfId="51788" hidden="1"/>
    <cellStyle name="Erklärender Text 2 18" xfId="51801" hidden="1"/>
    <cellStyle name="Erklärender Text 2 18" xfId="51690" hidden="1"/>
    <cellStyle name="Erklärender Text 2 18" xfId="52389" hidden="1"/>
    <cellStyle name="Erklärender Text 2 18" xfId="52626" hidden="1"/>
    <cellStyle name="Erklärender Text 2 18" xfId="52634" hidden="1"/>
    <cellStyle name="Erklärender Text 2 18" xfId="50875" hidden="1"/>
    <cellStyle name="Erklärender Text 2 18" xfId="53240" hidden="1"/>
    <cellStyle name="Erklärender Text 2 18" xfId="53253" hidden="1"/>
    <cellStyle name="Erklärender Text 2 18" xfId="53142" hidden="1"/>
    <cellStyle name="Erklärender Text 2 18" xfId="53839" hidden="1"/>
    <cellStyle name="Erklärender Text 2 18" xfId="54076" hidden="1"/>
    <cellStyle name="Erklärender Text 2 18" xfId="54084" hidden="1"/>
    <cellStyle name="Erklärender Text 2 18" xfId="50922" hidden="1"/>
    <cellStyle name="Erklärender Text 2 18" xfId="54687" hidden="1"/>
    <cellStyle name="Erklärender Text 2 18" xfId="54700" hidden="1"/>
    <cellStyle name="Erklärender Text 2 18" xfId="54589" hidden="1"/>
    <cellStyle name="Erklärender Text 2 18" xfId="55281" hidden="1"/>
    <cellStyle name="Erklärender Text 2 18" xfId="55518" hidden="1"/>
    <cellStyle name="Erklärender Text 2 18" xfId="55526" hidden="1"/>
    <cellStyle name="Erklärender Text 2 18" xfId="55934" hidden="1"/>
    <cellStyle name="Erklärender Text 2 18" xfId="56283" hidden="1"/>
    <cellStyle name="Erklärender Text 2 18" xfId="56296" hidden="1"/>
    <cellStyle name="Erklärender Text 2 18" xfId="56185" hidden="1"/>
    <cellStyle name="Erklärender Text 2 18" xfId="56877" hidden="1"/>
    <cellStyle name="Erklärender Text 2 18" xfId="57114" hidden="1"/>
    <cellStyle name="Erklärender Text 2 18" xfId="57122" hidden="1"/>
    <cellStyle name="Erklärender Text 2 18" xfId="55956" hidden="1"/>
    <cellStyle name="Erklärender Text 2 18" xfId="57725" hidden="1"/>
    <cellStyle name="Erklärender Text 2 18" xfId="57738" hidden="1"/>
    <cellStyle name="Erklärender Text 2 18" xfId="57627" hidden="1"/>
    <cellStyle name="Erklärender Text 2 18" xfId="58319" hidden="1"/>
    <cellStyle name="Erklärender Text 2 18" xfId="58556" hidden="1"/>
    <cellStyle name="Erklärender Text 2 18" xfId="58564" hidden="1"/>
    <cellStyle name="Erklärender Text 2 19" xfId="228" hidden="1"/>
    <cellStyle name="Erklärender Text 2 19" xfId="819" hidden="1"/>
    <cellStyle name="Erklärender Text 2 19" xfId="830" hidden="1"/>
    <cellStyle name="Erklärender Text 2 19" xfId="717" hidden="1"/>
    <cellStyle name="Erklärender Text 2 19" xfId="1413" hidden="1"/>
    <cellStyle name="Erklärender Text 2 19" xfId="1650" hidden="1"/>
    <cellStyle name="Erklärender Text 2 19" xfId="1656" hidden="1"/>
    <cellStyle name="Erklärender Text 2 19" xfId="2141" hidden="1"/>
    <cellStyle name="Erklärender Text 2 19" xfId="2689" hidden="1"/>
    <cellStyle name="Erklärender Text 2 19" xfId="2700" hidden="1"/>
    <cellStyle name="Erklärender Text 2 19" xfId="2587" hidden="1"/>
    <cellStyle name="Erklärender Text 2 19" xfId="3283" hidden="1"/>
    <cellStyle name="Erklärender Text 2 19" xfId="3520" hidden="1"/>
    <cellStyle name="Erklärender Text 2 19" xfId="3526" hidden="1"/>
    <cellStyle name="Erklärender Text 2 19" xfId="2186" hidden="1"/>
    <cellStyle name="Erklärender Text 2 19" xfId="4195" hidden="1"/>
    <cellStyle name="Erklärender Text 2 19" xfId="4206" hidden="1"/>
    <cellStyle name="Erklärender Text 2 19" xfId="4093" hidden="1"/>
    <cellStyle name="Erklärender Text 2 19" xfId="4789" hidden="1"/>
    <cellStyle name="Erklärender Text 2 19" xfId="5026" hidden="1"/>
    <cellStyle name="Erklärender Text 2 19" xfId="5032" hidden="1"/>
    <cellStyle name="Erklärender Text 2 19" xfId="2149" hidden="1"/>
    <cellStyle name="Erklärender Text 2 19" xfId="5699" hidden="1"/>
    <cellStyle name="Erklärender Text 2 19" xfId="5710" hidden="1"/>
    <cellStyle name="Erklärender Text 2 19" xfId="5597" hidden="1"/>
    <cellStyle name="Erklärender Text 2 19" xfId="6293" hidden="1"/>
    <cellStyle name="Erklärender Text 2 19" xfId="6530" hidden="1"/>
    <cellStyle name="Erklärender Text 2 19" xfId="6536" hidden="1"/>
    <cellStyle name="Erklärender Text 2 19" xfId="2178" hidden="1"/>
    <cellStyle name="Erklärender Text 2 19" xfId="7197" hidden="1"/>
    <cellStyle name="Erklärender Text 2 19" xfId="7208" hidden="1"/>
    <cellStyle name="Erklärender Text 2 19" xfId="7095" hidden="1"/>
    <cellStyle name="Erklärender Text 2 19" xfId="7791" hidden="1"/>
    <cellStyle name="Erklärender Text 2 19" xfId="8028" hidden="1"/>
    <cellStyle name="Erklärender Text 2 19" xfId="8034" hidden="1"/>
    <cellStyle name="Erklärender Text 2 19" xfId="2152" hidden="1"/>
    <cellStyle name="Erklärender Text 2 19" xfId="8690" hidden="1"/>
    <cellStyle name="Erklärender Text 2 19" xfId="8701" hidden="1"/>
    <cellStyle name="Erklärender Text 2 19" xfId="8588" hidden="1"/>
    <cellStyle name="Erklärender Text 2 19" xfId="9284" hidden="1"/>
    <cellStyle name="Erklärender Text 2 19" xfId="9521" hidden="1"/>
    <cellStyle name="Erklärender Text 2 19" xfId="9527" hidden="1"/>
    <cellStyle name="Erklärender Text 2 19" xfId="2401" hidden="1"/>
    <cellStyle name="Erklärender Text 2 19" xfId="10176" hidden="1"/>
    <cellStyle name="Erklärender Text 2 19" xfId="10187" hidden="1"/>
    <cellStyle name="Erklärender Text 2 19" xfId="10074" hidden="1"/>
    <cellStyle name="Erklärender Text 2 19" xfId="10770" hidden="1"/>
    <cellStyle name="Erklärender Text 2 19" xfId="11007" hidden="1"/>
    <cellStyle name="Erklärender Text 2 19" xfId="11013" hidden="1"/>
    <cellStyle name="Erklärender Text 2 19" xfId="3907" hidden="1"/>
    <cellStyle name="Erklärender Text 2 19" xfId="11656" hidden="1"/>
    <cellStyle name="Erklärender Text 2 19" xfId="11667" hidden="1"/>
    <cellStyle name="Erklärender Text 2 19" xfId="11554" hidden="1"/>
    <cellStyle name="Erklärender Text 2 19" xfId="12250" hidden="1"/>
    <cellStyle name="Erklärender Text 2 19" xfId="12487" hidden="1"/>
    <cellStyle name="Erklärender Text 2 19" xfId="12493" hidden="1"/>
    <cellStyle name="Erklärender Text 2 19" xfId="5412" hidden="1"/>
    <cellStyle name="Erklärender Text 2 19" xfId="13127" hidden="1"/>
    <cellStyle name="Erklärender Text 2 19" xfId="13138" hidden="1"/>
    <cellStyle name="Erklärender Text 2 19" xfId="13025" hidden="1"/>
    <cellStyle name="Erklärender Text 2 19" xfId="13721" hidden="1"/>
    <cellStyle name="Erklärender Text 2 19" xfId="13958" hidden="1"/>
    <cellStyle name="Erklärender Text 2 19" xfId="13964" hidden="1"/>
    <cellStyle name="Erklärender Text 2 19" xfId="6914" hidden="1"/>
    <cellStyle name="Erklärender Text 2 19" xfId="14589" hidden="1"/>
    <cellStyle name="Erklärender Text 2 19" xfId="14600" hidden="1"/>
    <cellStyle name="Erklärender Text 2 19" xfId="14487" hidden="1"/>
    <cellStyle name="Erklärender Text 2 19" xfId="15183" hidden="1"/>
    <cellStyle name="Erklärender Text 2 19" xfId="15420" hidden="1"/>
    <cellStyle name="Erklärender Text 2 19" xfId="15426" hidden="1"/>
    <cellStyle name="Erklärender Text 2 19" xfId="8409" hidden="1"/>
    <cellStyle name="Erklärender Text 2 19" xfId="16045" hidden="1"/>
    <cellStyle name="Erklärender Text 2 19" xfId="16056" hidden="1"/>
    <cellStyle name="Erklärender Text 2 19" xfId="15943" hidden="1"/>
    <cellStyle name="Erklärender Text 2 19" xfId="16639" hidden="1"/>
    <cellStyle name="Erklärender Text 2 19" xfId="16876" hidden="1"/>
    <cellStyle name="Erklärender Text 2 19" xfId="16882" hidden="1"/>
    <cellStyle name="Erklärender Text 2 19" xfId="9900" hidden="1"/>
    <cellStyle name="Erklärender Text 2 19" xfId="17487" hidden="1"/>
    <cellStyle name="Erklärender Text 2 19" xfId="17498" hidden="1"/>
    <cellStyle name="Erklärender Text 2 19" xfId="17385" hidden="1"/>
    <cellStyle name="Erklärender Text 2 19" xfId="18081" hidden="1"/>
    <cellStyle name="Erklärender Text 2 19" xfId="18318" hidden="1"/>
    <cellStyle name="Erklärender Text 2 19" xfId="18324" hidden="1"/>
    <cellStyle name="Erklärender Text 2 19" xfId="18962" hidden="1"/>
    <cellStyle name="Erklärender Text 2 19" xfId="19294" hidden="1"/>
    <cellStyle name="Erklärender Text 2 19" xfId="19305" hidden="1"/>
    <cellStyle name="Erklärender Text 2 19" xfId="19192" hidden="1"/>
    <cellStyle name="Erklärender Text 2 19" xfId="19888" hidden="1"/>
    <cellStyle name="Erklärender Text 2 19" xfId="20125" hidden="1"/>
    <cellStyle name="Erklärender Text 2 19" xfId="20131" hidden="1"/>
    <cellStyle name="Erklärender Text 2 19" xfId="20539" hidden="1"/>
    <cellStyle name="Erklärender Text 2 19" xfId="20794" hidden="1"/>
    <cellStyle name="Erklärender Text 2 19" xfId="21184" hidden="1"/>
    <cellStyle name="Erklärender Text 2 19" xfId="21190" hidden="1"/>
    <cellStyle name="Erklärender Text 2 19" xfId="20835" hidden="1"/>
    <cellStyle name="Erklärender Text 2 19" xfId="21820" hidden="1"/>
    <cellStyle name="Erklärender Text 2 19" xfId="21831" hidden="1"/>
    <cellStyle name="Erklärender Text 2 19" xfId="21718" hidden="1"/>
    <cellStyle name="Erklärender Text 2 19" xfId="22421" hidden="1"/>
    <cellStyle name="Erklärender Text 2 19" xfId="22658" hidden="1"/>
    <cellStyle name="Erklärender Text 2 19" xfId="22664" hidden="1"/>
    <cellStyle name="Erklärender Text 2 19" xfId="20710" hidden="1"/>
    <cellStyle name="Erklärender Text 2 19" xfId="23273" hidden="1"/>
    <cellStyle name="Erklärender Text 2 19" xfId="23284" hidden="1"/>
    <cellStyle name="Erklärender Text 2 19" xfId="23171" hidden="1"/>
    <cellStyle name="Erklärender Text 2 19" xfId="23872" hidden="1"/>
    <cellStyle name="Erklärender Text 2 19" xfId="24109" hidden="1"/>
    <cellStyle name="Erklärender Text 2 19" xfId="24115" hidden="1"/>
    <cellStyle name="Erklärender Text 2 19" xfId="23676" hidden="1"/>
    <cellStyle name="Erklärender Text 2 19" xfId="24720" hidden="1"/>
    <cellStyle name="Erklärender Text 2 19" xfId="24731" hidden="1"/>
    <cellStyle name="Erklärender Text 2 19" xfId="24618" hidden="1"/>
    <cellStyle name="Erklärender Text 2 19" xfId="25314" hidden="1"/>
    <cellStyle name="Erklärender Text 2 19" xfId="25551" hidden="1"/>
    <cellStyle name="Erklärender Text 2 19" xfId="25557" hidden="1"/>
    <cellStyle name="Erklärender Text 2 19" xfId="25967" hidden="1"/>
    <cellStyle name="Erklärender Text 2 19" xfId="26316" hidden="1"/>
    <cellStyle name="Erklärender Text 2 19" xfId="26327" hidden="1"/>
    <cellStyle name="Erklärender Text 2 19" xfId="26214" hidden="1"/>
    <cellStyle name="Erklärender Text 2 19" xfId="26910" hidden="1"/>
    <cellStyle name="Erklärender Text 2 19" xfId="27147" hidden="1"/>
    <cellStyle name="Erklärender Text 2 19" xfId="27153" hidden="1"/>
    <cellStyle name="Erklärender Text 2 19" xfId="25987" hidden="1"/>
    <cellStyle name="Erklärender Text 2 19" xfId="27758" hidden="1"/>
    <cellStyle name="Erklärender Text 2 19" xfId="27769" hidden="1"/>
    <cellStyle name="Erklärender Text 2 19" xfId="27656" hidden="1"/>
    <cellStyle name="Erklärender Text 2 19" xfId="28352" hidden="1"/>
    <cellStyle name="Erklärender Text 2 19" xfId="28589" hidden="1"/>
    <cellStyle name="Erklärender Text 2 19" xfId="28595" hidden="1"/>
    <cellStyle name="Erklärender Text 2 19" xfId="29004" hidden="1"/>
    <cellStyle name="Erklärender Text 2 19" xfId="29278" hidden="1"/>
    <cellStyle name="Erklärender Text 2 19" xfId="29289" hidden="1"/>
    <cellStyle name="Erklärender Text 2 19" xfId="29176" hidden="1"/>
    <cellStyle name="Erklärender Text 2 19" xfId="29872" hidden="1"/>
    <cellStyle name="Erklärender Text 2 19" xfId="30109" hidden="1"/>
    <cellStyle name="Erklärender Text 2 19" xfId="30115" hidden="1"/>
    <cellStyle name="Erklärender Text 2 19" xfId="30523" hidden="1"/>
    <cellStyle name="Erklärender Text 2 19" xfId="30778" hidden="1"/>
    <cellStyle name="Erklärender Text 2 19" xfId="31168" hidden="1"/>
    <cellStyle name="Erklärender Text 2 19" xfId="31174" hidden="1"/>
    <cellStyle name="Erklärender Text 2 19" xfId="30819" hidden="1"/>
    <cellStyle name="Erklärender Text 2 19" xfId="31804" hidden="1"/>
    <cellStyle name="Erklärender Text 2 19" xfId="31815" hidden="1"/>
    <cellStyle name="Erklärender Text 2 19" xfId="31702" hidden="1"/>
    <cellStyle name="Erklärender Text 2 19" xfId="32405" hidden="1"/>
    <cellStyle name="Erklärender Text 2 19" xfId="32642" hidden="1"/>
    <cellStyle name="Erklärender Text 2 19" xfId="32648" hidden="1"/>
    <cellStyle name="Erklärender Text 2 19" xfId="30694" hidden="1"/>
    <cellStyle name="Erklärender Text 2 19" xfId="33256" hidden="1"/>
    <cellStyle name="Erklärender Text 2 19" xfId="33267" hidden="1"/>
    <cellStyle name="Erklärender Text 2 19" xfId="33154" hidden="1"/>
    <cellStyle name="Erklärender Text 2 19" xfId="33855" hidden="1"/>
    <cellStyle name="Erklärender Text 2 19" xfId="34092" hidden="1"/>
    <cellStyle name="Erklärender Text 2 19" xfId="34098" hidden="1"/>
    <cellStyle name="Erklärender Text 2 19" xfId="33659" hidden="1"/>
    <cellStyle name="Erklärender Text 2 19" xfId="34703" hidden="1"/>
    <cellStyle name="Erklärender Text 2 19" xfId="34714" hidden="1"/>
    <cellStyle name="Erklärender Text 2 19" xfId="34601" hidden="1"/>
    <cellStyle name="Erklärender Text 2 19" xfId="35297" hidden="1"/>
    <cellStyle name="Erklärender Text 2 19" xfId="35534" hidden="1"/>
    <cellStyle name="Erklärender Text 2 19" xfId="35540" hidden="1"/>
    <cellStyle name="Erklärender Text 2 19" xfId="35950" hidden="1"/>
    <cellStyle name="Erklärender Text 2 19" xfId="36299" hidden="1"/>
    <cellStyle name="Erklärender Text 2 19" xfId="36310" hidden="1"/>
    <cellStyle name="Erklärender Text 2 19" xfId="36197" hidden="1"/>
    <cellStyle name="Erklärender Text 2 19" xfId="36893" hidden="1"/>
    <cellStyle name="Erklärender Text 2 19" xfId="37130" hidden="1"/>
    <cellStyle name="Erklärender Text 2 19" xfId="37136" hidden="1"/>
    <cellStyle name="Erklärender Text 2 19" xfId="35970" hidden="1"/>
    <cellStyle name="Erklärender Text 2 19" xfId="37741" hidden="1"/>
    <cellStyle name="Erklärender Text 2 19" xfId="37752" hidden="1"/>
    <cellStyle name="Erklärender Text 2 19" xfId="37639" hidden="1"/>
    <cellStyle name="Erklärender Text 2 19" xfId="38335" hidden="1"/>
    <cellStyle name="Erklärender Text 2 19" xfId="38572" hidden="1"/>
    <cellStyle name="Erklärender Text 2 19" xfId="38578" hidden="1"/>
    <cellStyle name="Erklärender Text 2 19" xfId="38999" hidden="1"/>
    <cellStyle name="Erklärender Text 2 19" xfId="39281" hidden="1"/>
    <cellStyle name="Erklärender Text 2 19" xfId="39292" hidden="1"/>
    <cellStyle name="Erklärender Text 2 19" xfId="39179" hidden="1"/>
    <cellStyle name="Erklärender Text 2 19" xfId="39875" hidden="1"/>
    <cellStyle name="Erklärender Text 2 19" xfId="40112" hidden="1"/>
    <cellStyle name="Erklärender Text 2 19" xfId="40118" hidden="1"/>
    <cellStyle name="Erklärender Text 2 19" xfId="40526" hidden="1"/>
    <cellStyle name="Erklärender Text 2 19" xfId="40781" hidden="1"/>
    <cellStyle name="Erklärender Text 2 19" xfId="41171" hidden="1"/>
    <cellStyle name="Erklärender Text 2 19" xfId="41177" hidden="1"/>
    <cellStyle name="Erklärender Text 2 19" xfId="40822" hidden="1"/>
    <cellStyle name="Erklärender Text 2 19" xfId="41807" hidden="1"/>
    <cellStyle name="Erklärender Text 2 19" xfId="41818" hidden="1"/>
    <cellStyle name="Erklärender Text 2 19" xfId="41705" hidden="1"/>
    <cellStyle name="Erklärender Text 2 19" xfId="42408" hidden="1"/>
    <cellStyle name="Erklärender Text 2 19" xfId="42645" hidden="1"/>
    <cellStyle name="Erklärender Text 2 19" xfId="42651" hidden="1"/>
    <cellStyle name="Erklärender Text 2 19" xfId="40697" hidden="1"/>
    <cellStyle name="Erklärender Text 2 19" xfId="43259" hidden="1"/>
    <cellStyle name="Erklärender Text 2 19" xfId="43270" hidden="1"/>
    <cellStyle name="Erklärender Text 2 19" xfId="43157" hidden="1"/>
    <cellStyle name="Erklärender Text 2 19" xfId="43858" hidden="1"/>
    <cellStyle name="Erklärender Text 2 19" xfId="44095" hidden="1"/>
    <cellStyle name="Erklärender Text 2 19" xfId="44101" hidden="1"/>
    <cellStyle name="Erklärender Text 2 19" xfId="43662" hidden="1"/>
    <cellStyle name="Erklärender Text 2 19" xfId="44706" hidden="1"/>
    <cellStyle name="Erklärender Text 2 19" xfId="44717" hidden="1"/>
    <cellStyle name="Erklärender Text 2 19" xfId="44604" hidden="1"/>
    <cellStyle name="Erklärender Text 2 19" xfId="45300" hidden="1"/>
    <cellStyle name="Erklärender Text 2 19" xfId="45537" hidden="1"/>
    <cellStyle name="Erklärender Text 2 19" xfId="45543" hidden="1"/>
    <cellStyle name="Erklärender Text 2 19" xfId="45953" hidden="1"/>
    <cellStyle name="Erklärender Text 2 19" xfId="46302" hidden="1"/>
    <cellStyle name="Erklärender Text 2 19" xfId="46313" hidden="1"/>
    <cellStyle name="Erklärender Text 2 19" xfId="46200" hidden="1"/>
    <cellStyle name="Erklärender Text 2 19" xfId="46896" hidden="1"/>
    <cellStyle name="Erklärender Text 2 19" xfId="47133" hidden="1"/>
    <cellStyle name="Erklärender Text 2 19" xfId="47139" hidden="1"/>
    <cellStyle name="Erklärender Text 2 19" xfId="45973" hidden="1"/>
    <cellStyle name="Erklärender Text 2 19" xfId="47744" hidden="1"/>
    <cellStyle name="Erklärender Text 2 19" xfId="47755" hidden="1"/>
    <cellStyle name="Erklärender Text 2 19" xfId="47642" hidden="1"/>
    <cellStyle name="Erklärender Text 2 19" xfId="48338" hidden="1"/>
    <cellStyle name="Erklärender Text 2 19" xfId="48575" hidden="1"/>
    <cellStyle name="Erklärender Text 2 19" xfId="48581" hidden="1"/>
    <cellStyle name="Erklärender Text 2 19" xfId="48989" hidden="1"/>
    <cellStyle name="Erklärender Text 2 19" xfId="49263" hidden="1"/>
    <cellStyle name="Erklärender Text 2 19" xfId="49274" hidden="1"/>
    <cellStyle name="Erklärender Text 2 19" xfId="49161" hidden="1"/>
    <cellStyle name="Erklärender Text 2 19" xfId="49857" hidden="1"/>
    <cellStyle name="Erklärender Text 2 19" xfId="50094" hidden="1"/>
    <cellStyle name="Erklärender Text 2 19" xfId="50100" hidden="1"/>
    <cellStyle name="Erklärender Text 2 19" xfId="50508" hidden="1"/>
    <cellStyle name="Erklärender Text 2 19" xfId="50763" hidden="1"/>
    <cellStyle name="Erklärender Text 2 19" xfId="51153" hidden="1"/>
    <cellStyle name="Erklärender Text 2 19" xfId="51159" hidden="1"/>
    <cellStyle name="Erklärender Text 2 19" xfId="50804" hidden="1"/>
    <cellStyle name="Erklärender Text 2 19" xfId="51789" hidden="1"/>
    <cellStyle name="Erklärender Text 2 19" xfId="51800" hidden="1"/>
    <cellStyle name="Erklärender Text 2 19" xfId="51687" hidden="1"/>
    <cellStyle name="Erklärender Text 2 19" xfId="52390" hidden="1"/>
    <cellStyle name="Erklärender Text 2 19" xfId="52627" hidden="1"/>
    <cellStyle name="Erklärender Text 2 19" xfId="52633" hidden="1"/>
    <cellStyle name="Erklärender Text 2 19" xfId="50679" hidden="1"/>
    <cellStyle name="Erklärender Text 2 19" xfId="53241" hidden="1"/>
    <cellStyle name="Erklärender Text 2 19" xfId="53252" hidden="1"/>
    <cellStyle name="Erklärender Text 2 19" xfId="53139" hidden="1"/>
    <cellStyle name="Erklärender Text 2 19" xfId="53840" hidden="1"/>
    <cellStyle name="Erklärender Text 2 19" xfId="54077" hidden="1"/>
    <cellStyle name="Erklärender Text 2 19" xfId="54083" hidden="1"/>
    <cellStyle name="Erklärender Text 2 19" xfId="53644" hidden="1"/>
    <cellStyle name="Erklärender Text 2 19" xfId="54688" hidden="1"/>
    <cellStyle name="Erklärender Text 2 19" xfId="54699" hidden="1"/>
    <cellStyle name="Erklärender Text 2 19" xfId="54586" hidden="1"/>
    <cellStyle name="Erklärender Text 2 19" xfId="55282" hidden="1"/>
    <cellStyle name="Erklärender Text 2 19" xfId="55519" hidden="1"/>
    <cellStyle name="Erklärender Text 2 19" xfId="55525" hidden="1"/>
    <cellStyle name="Erklärender Text 2 19" xfId="55935" hidden="1"/>
    <cellStyle name="Erklärender Text 2 19" xfId="56284" hidden="1"/>
    <cellStyle name="Erklärender Text 2 19" xfId="56295" hidden="1"/>
    <cellStyle name="Erklärender Text 2 19" xfId="56182" hidden="1"/>
    <cellStyle name="Erklärender Text 2 19" xfId="56878" hidden="1"/>
    <cellStyle name="Erklärender Text 2 19" xfId="57115" hidden="1"/>
    <cellStyle name="Erklärender Text 2 19" xfId="57121" hidden="1"/>
    <cellStyle name="Erklärender Text 2 19" xfId="55955" hidden="1"/>
    <cellStyle name="Erklärender Text 2 19" xfId="57726" hidden="1"/>
    <cellStyle name="Erklärender Text 2 19" xfId="57737" hidden="1"/>
    <cellStyle name="Erklärender Text 2 19" xfId="57624" hidden="1"/>
    <cellStyle name="Erklärender Text 2 19" xfId="58320" hidden="1"/>
    <cellStyle name="Erklärender Text 2 19" xfId="58557" hidden="1"/>
    <cellStyle name="Erklärender Text 2 19" xfId="58563" hidden="1"/>
    <cellStyle name="Erklärender Text 2 2" xfId="229" hidden="1"/>
    <cellStyle name="Erklärender Text 2 2" xfId="820" hidden="1"/>
    <cellStyle name="Erklärender Text 2 2" xfId="829" hidden="1"/>
    <cellStyle name="Erklärender Text 2 2" xfId="828" hidden="1"/>
    <cellStyle name="Erklärender Text 2 2" xfId="1414" hidden="1"/>
    <cellStyle name="Erklärender Text 2 2" xfId="1651" hidden="1"/>
    <cellStyle name="Erklärender Text 2 2" xfId="1655" hidden="1"/>
    <cellStyle name="Erklärender Text 2 2" xfId="2142" hidden="1"/>
    <cellStyle name="Erklärender Text 2 2" xfId="2690" hidden="1"/>
    <cellStyle name="Erklärender Text 2 2" xfId="2699" hidden="1"/>
    <cellStyle name="Erklärender Text 2 2" xfId="2698" hidden="1"/>
    <cellStyle name="Erklärender Text 2 2" xfId="3284" hidden="1"/>
    <cellStyle name="Erklärender Text 2 2" xfId="3521" hidden="1"/>
    <cellStyle name="Erklärender Text 2 2" xfId="3525" hidden="1"/>
    <cellStyle name="Erklärender Text 2 2" xfId="2185" hidden="1"/>
    <cellStyle name="Erklärender Text 2 2" xfId="4196" hidden="1"/>
    <cellStyle name="Erklärender Text 2 2" xfId="4205" hidden="1"/>
    <cellStyle name="Erklärender Text 2 2" xfId="4204" hidden="1"/>
    <cellStyle name="Erklärender Text 2 2" xfId="4790" hidden="1"/>
    <cellStyle name="Erklärender Text 2 2" xfId="5027" hidden="1"/>
    <cellStyle name="Erklärender Text 2 2" xfId="5031" hidden="1"/>
    <cellStyle name="Erklärender Text 2 2" xfId="2150" hidden="1"/>
    <cellStyle name="Erklärender Text 2 2" xfId="5700" hidden="1"/>
    <cellStyle name="Erklärender Text 2 2" xfId="5709" hidden="1"/>
    <cellStyle name="Erklärender Text 2 2" xfId="5708" hidden="1"/>
    <cellStyle name="Erklärender Text 2 2" xfId="6294" hidden="1"/>
    <cellStyle name="Erklärender Text 2 2" xfId="6531" hidden="1"/>
    <cellStyle name="Erklärender Text 2 2" xfId="6535" hidden="1"/>
    <cellStyle name="Erklärender Text 2 2" xfId="2177" hidden="1"/>
    <cellStyle name="Erklärender Text 2 2" xfId="7198" hidden="1"/>
    <cellStyle name="Erklärender Text 2 2" xfId="7207" hidden="1"/>
    <cellStyle name="Erklärender Text 2 2" xfId="7206" hidden="1"/>
    <cellStyle name="Erklärender Text 2 2" xfId="7792" hidden="1"/>
    <cellStyle name="Erklärender Text 2 2" xfId="8029" hidden="1"/>
    <cellStyle name="Erklärender Text 2 2" xfId="8033" hidden="1"/>
    <cellStyle name="Erklärender Text 2 2" xfId="2325" hidden="1"/>
    <cellStyle name="Erklärender Text 2 2" xfId="8691" hidden="1"/>
    <cellStyle name="Erklärender Text 2 2" xfId="8700" hidden="1"/>
    <cellStyle name="Erklärender Text 2 2" xfId="8699" hidden="1"/>
    <cellStyle name="Erklärender Text 2 2" xfId="9285" hidden="1"/>
    <cellStyle name="Erklärender Text 2 2" xfId="9522" hidden="1"/>
    <cellStyle name="Erklärender Text 2 2" xfId="9526" hidden="1"/>
    <cellStyle name="Erklärender Text 2 2" xfId="2323" hidden="1"/>
    <cellStyle name="Erklärender Text 2 2" xfId="10177" hidden="1"/>
    <cellStyle name="Erklärender Text 2 2" xfId="10186" hidden="1"/>
    <cellStyle name="Erklärender Text 2 2" xfId="10185" hidden="1"/>
    <cellStyle name="Erklärender Text 2 2" xfId="10771" hidden="1"/>
    <cellStyle name="Erklärender Text 2 2" xfId="11008" hidden="1"/>
    <cellStyle name="Erklärender Text 2 2" xfId="11012" hidden="1"/>
    <cellStyle name="Erklärender Text 2 2" xfId="2031" hidden="1"/>
    <cellStyle name="Erklärender Text 2 2" xfId="11657" hidden="1"/>
    <cellStyle name="Erklärender Text 2 2" xfId="11666" hidden="1"/>
    <cellStyle name="Erklärender Text 2 2" xfId="11665" hidden="1"/>
    <cellStyle name="Erklärender Text 2 2" xfId="12251" hidden="1"/>
    <cellStyle name="Erklärender Text 2 2" xfId="12488" hidden="1"/>
    <cellStyle name="Erklärender Text 2 2" xfId="12492" hidden="1"/>
    <cellStyle name="Erklärender Text 2 2" xfId="2397" hidden="1"/>
    <cellStyle name="Erklärender Text 2 2" xfId="13128" hidden="1"/>
    <cellStyle name="Erklärender Text 2 2" xfId="13137" hidden="1"/>
    <cellStyle name="Erklärender Text 2 2" xfId="13136" hidden="1"/>
    <cellStyle name="Erklärender Text 2 2" xfId="13722" hidden="1"/>
    <cellStyle name="Erklärender Text 2 2" xfId="13959" hidden="1"/>
    <cellStyle name="Erklärender Text 2 2" xfId="13963" hidden="1"/>
    <cellStyle name="Erklärender Text 2 2" xfId="3903" hidden="1"/>
    <cellStyle name="Erklärender Text 2 2" xfId="14590" hidden="1"/>
    <cellStyle name="Erklärender Text 2 2" xfId="14599" hidden="1"/>
    <cellStyle name="Erklärender Text 2 2" xfId="14598" hidden="1"/>
    <cellStyle name="Erklärender Text 2 2" xfId="15184" hidden="1"/>
    <cellStyle name="Erklärender Text 2 2" xfId="15421" hidden="1"/>
    <cellStyle name="Erklärender Text 2 2" xfId="15425" hidden="1"/>
    <cellStyle name="Erklärender Text 2 2" xfId="5408" hidden="1"/>
    <cellStyle name="Erklärender Text 2 2" xfId="16046" hidden="1"/>
    <cellStyle name="Erklärender Text 2 2" xfId="16055" hidden="1"/>
    <cellStyle name="Erklärender Text 2 2" xfId="16054" hidden="1"/>
    <cellStyle name="Erklärender Text 2 2" xfId="16640" hidden="1"/>
    <cellStyle name="Erklärender Text 2 2" xfId="16877" hidden="1"/>
    <cellStyle name="Erklärender Text 2 2" xfId="16881" hidden="1"/>
    <cellStyle name="Erklärender Text 2 2" xfId="6910" hidden="1"/>
    <cellStyle name="Erklärender Text 2 2" xfId="17488" hidden="1"/>
    <cellStyle name="Erklärender Text 2 2" xfId="17497" hidden="1"/>
    <cellStyle name="Erklärender Text 2 2" xfId="17496" hidden="1"/>
    <cellStyle name="Erklärender Text 2 2" xfId="18082" hidden="1"/>
    <cellStyle name="Erklärender Text 2 2" xfId="18319" hidden="1"/>
    <cellStyle name="Erklärender Text 2 2" xfId="18323" hidden="1"/>
    <cellStyle name="Erklärender Text 2 2" xfId="18963" hidden="1"/>
    <cellStyle name="Erklärender Text 2 2" xfId="19295" hidden="1"/>
    <cellStyle name="Erklärender Text 2 2" xfId="19304" hidden="1"/>
    <cellStyle name="Erklärender Text 2 2" xfId="19303" hidden="1"/>
    <cellStyle name="Erklärender Text 2 2" xfId="19889" hidden="1"/>
    <cellStyle name="Erklärender Text 2 2" xfId="20126" hidden="1"/>
    <cellStyle name="Erklärender Text 2 2" xfId="20130" hidden="1"/>
    <cellStyle name="Erklärender Text 2 2" xfId="20540" hidden="1"/>
    <cellStyle name="Erklärender Text 2 2" xfId="20795" hidden="1"/>
    <cellStyle name="Erklärender Text 2 2" xfId="21185" hidden="1"/>
    <cellStyle name="Erklärender Text 2 2" xfId="21189" hidden="1"/>
    <cellStyle name="Erklärender Text 2 2" xfId="20834" hidden="1"/>
    <cellStyle name="Erklärender Text 2 2" xfId="21821" hidden="1"/>
    <cellStyle name="Erklärender Text 2 2" xfId="21830" hidden="1"/>
    <cellStyle name="Erklärender Text 2 2" xfId="21829" hidden="1"/>
    <cellStyle name="Erklärender Text 2 2" xfId="22422" hidden="1"/>
    <cellStyle name="Erklärender Text 2 2" xfId="22659" hidden="1"/>
    <cellStyle name="Erklärender Text 2 2" xfId="22663" hidden="1"/>
    <cellStyle name="Erklärender Text 2 2" xfId="21105" hidden="1"/>
    <cellStyle name="Erklärender Text 2 2" xfId="23274" hidden="1"/>
    <cellStyle name="Erklärender Text 2 2" xfId="23283" hidden="1"/>
    <cellStyle name="Erklärender Text 2 2" xfId="23282" hidden="1"/>
    <cellStyle name="Erklärender Text 2 2" xfId="23873" hidden="1"/>
    <cellStyle name="Erklärender Text 2 2" xfId="24110" hidden="1"/>
    <cellStyle name="Erklärender Text 2 2" xfId="24114" hidden="1"/>
    <cellStyle name="Erklärender Text 2 2" xfId="23528" hidden="1"/>
    <cellStyle name="Erklärender Text 2 2" xfId="24721" hidden="1"/>
    <cellStyle name="Erklärender Text 2 2" xfId="24730" hidden="1"/>
    <cellStyle name="Erklärender Text 2 2" xfId="24729" hidden="1"/>
    <cellStyle name="Erklärender Text 2 2" xfId="25315" hidden="1"/>
    <cellStyle name="Erklärender Text 2 2" xfId="25552" hidden="1"/>
    <cellStyle name="Erklärender Text 2 2" xfId="25556" hidden="1"/>
    <cellStyle name="Erklärender Text 2 2" xfId="25968" hidden="1"/>
    <cellStyle name="Erklärender Text 2 2" xfId="26317" hidden="1"/>
    <cellStyle name="Erklärender Text 2 2" xfId="26326" hidden="1"/>
    <cellStyle name="Erklärender Text 2 2" xfId="26325" hidden="1"/>
    <cellStyle name="Erklärender Text 2 2" xfId="26911" hidden="1"/>
    <cellStyle name="Erklärender Text 2 2" xfId="27148" hidden="1"/>
    <cellStyle name="Erklärender Text 2 2" xfId="27152" hidden="1"/>
    <cellStyle name="Erklärender Text 2 2" xfId="25986" hidden="1"/>
    <cellStyle name="Erklärender Text 2 2" xfId="27759" hidden="1"/>
    <cellStyle name="Erklärender Text 2 2" xfId="27768" hidden="1"/>
    <cellStyle name="Erklärender Text 2 2" xfId="27767" hidden="1"/>
    <cellStyle name="Erklärender Text 2 2" xfId="28353" hidden="1"/>
    <cellStyle name="Erklärender Text 2 2" xfId="28590" hidden="1"/>
    <cellStyle name="Erklärender Text 2 2" xfId="28594" hidden="1"/>
    <cellStyle name="Erklärender Text 2 2" xfId="29005" hidden="1"/>
    <cellStyle name="Erklärender Text 2 2" xfId="29279" hidden="1"/>
    <cellStyle name="Erklärender Text 2 2" xfId="29288" hidden="1"/>
    <cellStyle name="Erklärender Text 2 2" xfId="29287" hidden="1"/>
    <cellStyle name="Erklärender Text 2 2" xfId="29873" hidden="1"/>
    <cellStyle name="Erklärender Text 2 2" xfId="30110" hidden="1"/>
    <cellStyle name="Erklärender Text 2 2" xfId="30114" hidden="1"/>
    <cellStyle name="Erklärender Text 2 2" xfId="30524" hidden="1"/>
    <cellStyle name="Erklärender Text 2 2" xfId="30779" hidden="1"/>
    <cellStyle name="Erklärender Text 2 2" xfId="31169" hidden="1"/>
    <cellStyle name="Erklärender Text 2 2" xfId="31173" hidden="1"/>
    <cellStyle name="Erklärender Text 2 2" xfId="30818" hidden="1"/>
    <cellStyle name="Erklärender Text 2 2" xfId="31805" hidden="1"/>
    <cellStyle name="Erklärender Text 2 2" xfId="31814" hidden="1"/>
    <cellStyle name="Erklärender Text 2 2" xfId="31813" hidden="1"/>
    <cellStyle name="Erklärender Text 2 2" xfId="32406" hidden="1"/>
    <cellStyle name="Erklärender Text 2 2" xfId="32643" hidden="1"/>
    <cellStyle name="Erklärender Text 2 2" xfId="32647" hidden="1"/>
    <cellStyle name="Erklärender Text 2 2" xfId="31089" hidden="1"/>
    <cellStyle name="Erklärender Text 2 2" xfId="33257" hidden="1"/>
    <cellStyle name="Erklärender Text 2 2" xfId="33266" hidden="1"/>
    <cellStyle name="Erklärender Text 2 2" xfId="33265" hidden="1"/>
    <cellStyle name="Erklärender Text 2 2" xfId="33856" hidden="1"/>
    <cellStyle name="Erklärender Text 2 2" xfId="34093" hidden="1"/>
    <cellStyle name="Erklärender Text 2 2" xfId="34097" hidden="1"/>
    <cellStyle name="Erklärender Text 2 2" xfId="33511" hidden="1"/>
    <cellStyle name="Erklärender Text 2 2" xfId="34704" hidden="1"/>
    <cellStyle name="Erklärender Text 2 2" xfId="34713" hidden="1"/>
    <cellStyle name="Erklärender Text 2 2" xfId="34712" hidden="1"/>
    <cellStyle name="Erklärender Text 2 2" xfId="35298" hidden="1"/>
    <cellStyle name="Erklärender Text 2 2" xfId="35535" hidden="1"/>
    <cellStyle name="Erklärender Text 2 2" xfId="35539" hidden="1"/>
    <cellStyle name="Erklärender Text 2 2" xfId="35951" hidden="1"/>
    <cellStyle name="Erklärender Text 2 2" xfId="36300" hidden="1"/>
    <cellStyle name="Erklärender Text 2 2" xfId="36309" hidden="1"/>
    <cellStyle name="Erklärender Text 2 2" xfId="36308" hidden="1"/>
    <cellStyle name="Erklärender Text 2 2" xfId="36894" hidden="1"/>
    <cellStyle name="Erklärender Text 2 2" xfId="37131" hidden="1"/>
    <cellStyle name="Erklärender Text 2 2" xfId="37135" hidden="1"/>
    <cellStyle name="Erklärender Text 2 2" xfId="35969" hidden="1"/>
    <cellStyle name="Erklärender Text 2 2" xfId="37742" hidden="1"/>
    <cellStyle name="Erklärender Text 2 2" xfId="37751" hidden="1"/>
    <cellStyle name="Erklärender Text 2 2" xfId="37750" hidden="1"/>
    <cellStyle name="Erklärender Text 2 2" xfId="38336" hidden="1"/>
    <cellStyle name="Erklärender Text 2 2" xfId="38573" hidden="1"/>
    <cellStyle name="Erklärender Text 2 2" xfId="38577" hidden="1"/>
    <cellStyle name="Erklärender Text 2 2" xfId="39000" hidden="1"/>
    <cellStyle name="Erklärender Text 2 2" xfId="39282" hidden="1"/>
    <cellStyle name="Erklärender Text 2 2" xfId="39291" hidden="1"/>
    <cellStyle name="Erklärender Text 2 2" xfId="39290" hidden="1"/>
    <cellStyle name="Erklärender Text 2 2" xfId="39876" hidden="1"/>
    <cellStyle name="Erklärender Text 2 2" xfId="40113" hidden="1"/>
    <cellStyle name="Erklärender Text 2 2" xfId="40117" hidden="1"/>
    <cellStyle name="Erklärender Text 2 2" xfId="40527" hidden="1"/>
    <cellStyle name="Erklärender Text 2 2" xfId="40782" hidden="1"/>
    <cellStyle name="Erklärender Text 2 2" xfId="41172" hidden="1"/>
    <cellStyle name="Erklärender Text 2 2" xfId="41176" hidden="1"/>
    <cellStyle name="Erklärender Text 2 2" xfId="40821" hidden="1"/>
    <cellStyle name="Erklärender Text 2 2" xfId="41808" hidden="1"/>
    <cellStyle name="Erklärender Text 2 2" xfId="41817" hidden="1"/>
    <cellStyle name="Erklärender Text 2 2" xfId="41816" hidden="1"/>
    <cellStyle name="Erklärender Text 2 2" xfId="42409" hidden="1"/>
    <cellStyle name="Erklärender Text 2 2" xfId="42646" hidden="1"/>
    <cellStyle name="Erklärender Text 2 2" xfId="42650" hidden="1"/>
    <cellStyle name="Erklärender Text 2 2" xfId="41092" hidden="1"/>
    <cellStyle name="Erklärender Text 2 2" xfId="43260" hidden="1"/>
    <cellStyle name="Erklärender Text 2 2" xfId="43269" hidden="1"/>
    <cellStyle name="Erklärender Text 2 2" xfId="43268" hidden="1"/>
    <cellStyle name="Erklärender Text 2 2" xfId="43859" hidden="1"/>
    <cellStyle name="Erklärender Text 2 2" xfId="44096" hidden="1"/>
    <cellStyle name="Erklärender Text 2 2" xfId="44100" hidden="1"/>
    <cellStyle name="Erklärender Text 2 2" xfId="43514" hidden="1"/>
    <cellStyle name="Erklärender Text 2 2" xfId="44707" hidden="1"/>
    <cellStyle name="Erklärender Text 2 2" xfId="44716" hidden="1"/>
    <cellStyle name="Erklärender Text 2 2" xfId="44715" hidden="1"/>
    <cellStyle name="Erklärender Text 2 2" xfId="45301" hidden="1"/>
    <cellStyle name="Erklärender Text 2 2" xfId="45538" hidden="1"/>
    <cellStyle name="Erklärender Text 2 2" xfId="45542" hidden="1"/>
    <cellStyle name="Erklärender Text 2 2" xfId="45954" hidden="1"/>
    <cellStyle name="Erklärender Text 2 2" xfId="46303" hidden="1"/>
    <cellStyle name="Erklärender Text 2 2" xfId="46312" hidden="1"/>
    <cellStyle name="Erklärender Text 2 2" xfId="46311" hidden="1"/>
    <cellStyle name="Erklärender Text 2 2" xfId="46897" hidden="1"/>
    <cellStyle name="Erklärender Text 2 2" xfId="47134" hidden="1"/>
    <cellStyle name="Erklärender Text 2 2" xfId="47138" hidden="1"/>
    <cellStyle name="Erklärender Text 2 2" xfId="45972" hidden="1"/>
    <cellStyle name="Erklärender Text 2 2" xfId="47745" hidden="1"/>
    <cellStyle name="Erklärender Text 2 2" xfId="47754" hidden="1"/>
    <cellStyle name="Erklärender Text 2 2" xfId="47753" hidden="1"/>
    <cellStyle name="Erklärender Text 2 2" xfId="48339" hidden="1"/>
    <cellStyle name="Erklärender Text 2 2" xfId="48576" hidden="1"/>
    <cellStyle name="Erklärender Text 2 2" xfId="48580" hidden="1"/>
    <cellStyle name="Erklärender Text 2 2" xfId="48990" hidden="1"/>
    <cellStyle name="Erklärender Text 2 2" xfId="49264" hidden="1"/>
    <cellStyle name="Erklärender Text 2 2" xfId="49273" hidden="1"/>
    <cellStyle name="Erklärender Text 2 2" xfId="49272" hidden="1"/>
    <cellStyle name="Erklärender Text 2 2" xfId="49858" hidden="1"/>
    <cellStyle name="Erklärender Text 2 2" xfId="50095" hidden="1"/>
    <cellStyle name="Erklärender Text 2 2" xfId="50099" hidden="1"/>
    <cellStyle name="Erklärender Text 2 2" xfId="50509" hidden="1"/>
    <cellStyle name="Erklärender Text 2 2" xfId="50764" hidden="1"/>
    <cellStyle name="Erklärender Text 2 2" xfId="51154" hidden="1"/>
    <cellStyle name="Erklärender Text 2 2" xfId="51158" hidden="1"/>
    <cellStyle name="Erklärender Text 2 2" xfId="50803" hidden="1"/>
    <cellStyle name="Erklärender Text 2 2" xfId="51790" hidden="1"/>
    <cellStyle name="Erklärender Text 2 2" xfId="51799" hidden="1"/>
    <cellStyle name="Erklärender Text 2 2" xfId="51798" hidden="1"/>
    <cellStyle name="Erklärender Text 2 2" xfId="52391" hidden="1"/>
    <cellStyle name="Erklärender Text 2 2" xfId="52628" hidden="1"/>
    <cellStyle name="Erklärender Text 2 2" xfId="52632" hidden="1"/>
    <cellStyle name="Erklärender Text 2 2" xfId="51074" hidden="1"/>
    <cellStyle name="Erklärender Text 2 2" xfId="53242" hidden="1"/>
    <cellStyle name="Erklärender Text 2 2" xfId="53251" hidden="1"/>
    <cellStyle name="Erklärender Text 2 2" xfId="53250" hidden="1"/>
    <cellStyle name="Erklärender Text 2 2" xfId="53841" hidden="1"/>
    <cellStyle name="Erklärender Text 2 2" xfId="54078" hidden="1"/>
    <cellStyle name="Erklärender Text 2 2" xfId="54082" hidden="1"/>
    <cellStyle name="Erklärender Text 2 2" xfId="53496" hidden="1"/>
    <cellStyle name="Erklärender Text 2 2" xfId="54689" hidden="1"/>
    <cellStyle name="Erklärender Text 2 2" xfId="54698" hidden="1"/>
    <cellStyle name="Erklärender Text 2 2" xfId="54697" hidden="1"/>
    <cellStyle name="Erklärender Text 2 2" xfId="55283" hidden="1"/>
    <cellStyle name="Erklärender Text 2 2" xfId="55520" hidden="1"/>
    <cellStyle name="Erklärender Text 2 2" xfId="55524" hidden="1"/>
    <cellStyle name="Erklärender Text 2 2" xfId="55936" hidden="1"/>
    <cellStyle name="Erklärender Text 2 2" xfId="56285" hidden="1"/>
    <cellStyle name="Erklärender Text 2 2" xfId="56294" hidden="1"/>
    <cellStyle name="Erklärender Text 2 2" xfId="56293" hidden="1"/>
    <cellStyle name="Erklärender Text 2 2" xfId="56879" hidden="1"/>
    <cellStyle name="Erklärender Text 2 2" xfId="57116" hidden="1"/>
    <cellStyle name="Erklärender Text 2 2" xfId="57120" hidden="1"/>
    <cellStyle name="Erklärender Text 2 2" xfId="55954" hidden="1"/>
    <cellStyle name="Erklärender Text 2 2" xfId="57727" hidden="1"/>
    <cellStyle name="Erklärender Text 2 2" xfId="57736" hidden="1"/>
    <cellStyle name="Erklärender Text 2 2" xfId="57735" hidden="1"/>
    <cellStyle name="Erklärender Text 2 2" xfId="58321" hidden="1"/>
    <cellStyle name="Erklärender Text 2 2" xfId="58558" hidden="1"/>
    <cellStyle name="Erklärender Text 2 2" xfId="58562" hidden="1"/>
    <cellStyle name="Erklärender Text 2 2" xfId="18866"/>
    <cellStyle name="Erklärender Text 2 3" xfId="230" hidden="1"/>
    <cellStyle name="Erklärender Text 2 3" xfId="18964" hidden="1"/>
    <cellStyle name="Erklärender Text 2 3" xfId="39001" hidden="1"/>
    <cellStyle name="Erklärender Text 2 4" xfId="231" hidden="1"/>
    <cellStyle name="Erklärender Text 2 4" xfId="18965" hidden="1"/>
    <cellStyle name="Erklärender Text 2 4" xfId="39002"/>
    <cellStyle name="Erklärender Text 2 5" xfId="232" hidden="1"/>
    <cellStyle name="Erklärender Text 2 5" xfId="18966"/>
    <cellStyle name="Erklärender Text 2 6" xfId="233" hidden="1"/>
    <cellStyle name="Erklärender Text 2 6" xfId="18967"/>
    <cellStyle name="Erklärender Text 2 7" xfId="234" hidden="1"/>
    <cellStyle name="Erklärender Text 2 7" xfId="18968"/>
    <cellStyle name="Erklärender Text 2 8" xfId="235" hidden="1"/>
    <cellStyle name="Erklärender Text 2 8" xfId="18969"/>
    <cellStyle name="Erklärender Text 2 9" xfId="236" hidden="1"/>
    <cellStyle name="Erklärender Text 2 9" xfId="18970"/>
    <cellStyle name="Erklärender Text 3" xfId="18684" hidden="1"/>
    <cellStyle name="Erklärender Text 3" xfId="18735"/>
    <cellStyle name="Erklärender Text 4" xfId="237" hidden="1"/>
    <cellStyle name="Erklärender Text 4" xfId="18797" hidden="1"/>
    <cellStyle name="Erklärender Text 4" xfId="18786" hidden="1"/>
    <cellStyle name="Erklärender Text 4" xfId="18800" hidden="1"/>
    <cellStyle name="Erklärender Text 4" xfId="18818" hidden="1"/>
    <cellStyle name="Erklärender Text 4" xfId="18811" hidden="1"/>
    <cellStyle name="Erklärender Text 4" xfId="18971" hidden="1"/>
    <cellStyle name="Erklärender Text 4" xfId="18876" hidden="1"/>
    <cellStyle name="Erklärender Text 4" xfId="19183" hidden="1"/>
    <cellStyle name="Erklärender Text 4" xfId="18688" hidden="1"/>
    <cellStyle name="Erklärender Text 4" xfId="19178" hidden="1"/>
    <cellStyle name="Erklärender Text 4" xfId="39003"/>
    <cellStyle name="Erklärender Text 5" xfId="18836"/>
    <cellStyle name="Euro" xfId="238"/>
    <cellStyle name="Euro 2" xfId="19035"/>
    <cellStyle name="Gut" xfId="7" builtinId="26" customBuiltin="1"/>
    <cellStyle name="Gut 2" xfId="74"/>
    <cellStyle name="Gut 2 2" xfId="691"/>
    <cellStyle name="Gut 3" xfId="443"/>
    <cellStyle name="Gut 4" xfId="18826"/>
    <cellStyle name="Hyperlink" xfId="18679" builtinId="8"/>
    <cellStyle name="Hyperlink 2" xfId="239"/>
    <cellStyle name="Hyperlink 2 2" xfId="58928"/>
    <cellStyle name="Hyperlink 3" xfId="441"/>
    <cellStyle name="Hyperlink 4" xfId="58932"/>
    <cellStyle name="Input 2" xfId="478"/>
    <cellStyle name="Insatisfaisant" xfId="18736"/>
    <cellStyle name="Komma" xfId="58918" builtinId="3"/>
    <cellStyle name="Lien hypertexte 2" xfId="240"/>
    <cellStyle name="Milliers 2" xfId="241"/>
    <cellStyle name="Milliers 3" xfId="242"/>
    <cellStyle name="Milliers 4" xfId="243"/>
    <cellStyle name="Neutral" xfId="18692" hidden="1"/>
    <cellStyle name="Neutral" xfId="9" builtinId="28" customBuiltin="1"/>
    <cellStyle name="Neutral 2" xfId="75"/>
    <cellStyle name="Neutral 2 10" xfId="244" hidden="1"/>
    <cellStyle name="Neutral 2 10" xfId="563" hidden="1"/>
    <cellStyle name="Neutral 2 10" xfId="555" hidden="1"/>
    <cellStyle name="Neutral 2 10" xfId="619" hidden="1"/>
    <cellStyle name="Neutral 2 10" xfId="654" hidden="1"/>
    <cellStyle name="Neutral 2 10" xfId="832" hidden="1"/>
    <cellStyle name="Neutral 2 10" xfId="971" hidden="1"/>
    <cellStyle name="Neutral 2 10" xfId="963" hidden="1"/>
    <cellStyle name="Neutral 2 10" xfId="1027" hidden="1"/>
    <cellStyle name="Neutral 2 10" xfId="1062" hidden="1"/>
    <cellStyle name="Neutral 2 10" xfId="823" hidden="1"/>
    <cellStyle name="Neutral 2 10" xfId="1118" hidden="1"/>
    <cellStyle name="Neutral 2 10" xfId="1110" hidden="1"/>
    <cellStyle name="Neutral 2 10" xfId="1174" hidden="1"/>
    <cellStyle name="Neutral 2 10" xfId="1209" hidden="1"/>
    <cellStyle name="Neutral 2 10" xfId="899" hidden="1"/>
    <cellStyle name="Neutral 2 10" xfId="1259" hidden="1"/>
    <cellStyle name="Neutral 2 10" xfId="1251" hidden="1"/>
    <cellStyle name="Neutral 2 10" xfId="1315" hidden="1"/>
    <cellStyle name="Neutral 2 10" xfId="1350" hidden="1"/>
    <cellStyle name="Neutral 2 10" xfId="1415" hidden="1"/>
    <cellStyle name="Neutral 2 10" xfId="1476" hidden="1"/>
    <cellStyle name="Neutral 2 10" xfId="1468" hidden="1"/>
    <cellStyle name="Neutral 2 10" xfId="1532" hidden="1"/>
    <cellStyle name="Neutral 2 10" xfId="1567" hidden="1"/>
    <cellStyle name="Neutral 2 10" xfId="1658" hidden="1"/>
    <cellStyle name="Neutral 2 10" xfId="1768" hidden="1"/>
    <cellStyle name="Neutral 2 10" xfId="1760" hidden="1"/>
    <cellStyle name="Neutral 2 10" xfId="1824" hidden="1"/>
    <cellStyle name="Neutral 2 10" xfId="1859" hidden="1"/>
    <cellStyle name="Neutral 2 10" xfId="1654" hidden="1"/>
    <cellStyle name="Neutral 2 10" xfId="1910" hidden="1"/>
    <cellStyle name="Neutral 2 10" xfId="1902" hidden="1"/>
    <cellStyle name="Neutral 2 10" xfId="1966" hidden="1"/>
    <cellStyle name="Neutral 2 10" xfId="2001" hidden="1"/>
    <cellStyle name="Neutral 2 10" xfId="2153" hidden="1"/>
    <cellStyle name="Neutral 2 10" xfId="2441" hidden="1"/>
    <cellStyle name="Neutral 2 10" xfId="2433" hidden="1"/>
    <cellStyle name="Neutral 2 10" xfId="2497" hidden="1"/>
    <cellStyle name="Neutral 2 10" xfId="2532" hidden="1"/>
    <cellStyle name="Neutral 2 10" xfId="2702" hidden="1"/>
    <cellStyle name="Neutral 2 10" xfId="2841" hidden="1"/>
    <cellStyle name="Neutral 2 10" xfId="2833" hidden="1"/>
    <cellStyle name="Neutral 2 10" xfId="2897" hidden="1"/>
    <cellStyle name="Neutral 2 10" xfId="2932" hidden="1"/>
    <cellStyle name="Neutral 2 10" xfId="2693" hidden="1"/>
    <cellStyle name="Neutral 2 10" xfId="2988" hidden="1"/>
    <cellStyle name="Neutral 2 10" xfId="2980" hidden="1"/>
    <cellStyle name="Neutral 2 10" xfId="3044" hidden="1"/>
    <cellStyle name="Neutral 2 10" xfId="3079" hidden="1"/>
    <cellStyle name="Neutral 2 10" xfId="2769" hidden="1"/>
    <cellStyle name="Neutral 2 10" xfId="3129" hidden="1"/>
    <cellStyle name="Neutral 2 10" xfId="3121" hidden="1"/>
    <cellStyle name="Neutral 2 10" xfId="3185" hidden="1"/>
    <cellStyle name="Neutral 2 10" xfId="3220" hidden="1"/>
    <cellStyle name="Neutral 2 10" xfId="3285" hidden="1"/>
    <cellStyle name="Neutral 2 10" xfId="3346" hidden="1"/>
    <cellStyle name="Neutral 2 10" xfId="3338" hidden="1"/>
    <cellStyle name="Neutral 2 10" xfId="3402" hidden="1"/>
    <cellStyle name="Neutral 2 10" xfId="3437" hidden="1"/>
    <cellStyle name="Neutral 2 10" xfId="3528" hidden="1"/>
    <cellStyle name="Neutral 2 10" xfId="3638" hidden="1"/>
    <cellStyle name="Neutral 2 10" xfId="3630" hidden="1"/>
    <cellStyle name="Neutral 2 10" xfId="3694" hidden="1"/>
    <cellStyle name="Neutral 2 10" xfId="3729" hidden="1"/>
    <cellStyle name="Neutral 2 10" xfId="3524" hidden="1"/>
    <cellStyle name="Neutral 2 10" xfId="3780" hidden="1"/>
    <cellStyle name="Neutral 2 10" xfId="3772" hidden="1"/>
    <cellStyle name="Neutral 2 10" xfId="3836" hidden="1"/>
    <cellStyle name="Neutral 2 10" xfId="3871" hidden="1"/>
    <cellStyle name="Neutral 2 10" xfId="2339" hidden="1"/>
    <cellStyle name="Neutral 2 10" xfId="3947" hidden="1"/>
    <cellStyle name="Neutral 2 10" xfId="3939" hidden="1"/>
    <cellStyle name="Neutral 2 10" xfId="4003" hidden="1"/>
    <cellStyle name="Neutral 2 10" xfId="4038" hidden="1"/>
    <cellStyle name="Neutral 2 10" xfId="4208" hidden="1"/>
    <cellStyle name="Neutral 2 10" xfId="4347" hidden="1"/>
    <cellStyle name="Neutral 2 10" xfId="4339" hidden="1"/>
    <cellStyle name="Neutral 2 10" xfId="4403" hidden="1"/>
    <cellStyle name="Neutral 2 10" xfId="4438" hidden="1"/>
    <cellStyle name="Neutral 2 10" xfId="4199" hidden="1"/>
    <cellStyle name="Neutral 2 10" xfId="4494" hidden="1"/>
    <cellStyle name="Neutral 2 10" xfId="4486" hidden="1"/>
    <cellStyle name="Neutral 2 10" xfId="4550" hidden="1"/>
    <cellStyle name="Neutral 2 10" xfId="4585" hidden="1"/>
    <cellStyle name="Neutral 2 10" xfId="4275" hidden="1"/>
    <cellStyle name="Neutral 2 10" xfId="4635" hidden="1"/>
    <cellStyle name="Neutral 2 10" xfId="4627" hidden="1"/>
    <cellStyle name="Neutral 2 10" xfId="4691" hidden="1"/>
    <cellStyle name="Neutral 2 10" xfId="4726" hidden="1"/>
    <cellStyle name="Neutral 2 10" xfId="4791" hidden="1"/>
    <cellStyle name="Neutral 2 10" xfId="4852" hidden="1"/>
    <cellStyle name="Neutral 2 10" xfId="4844" hidden="1"/>
    <cellStyle name="Neutral 2 10" xfId="4908" hidden="1"/>
    <cellStyle name="Neutral 2 10" xfId="4943" hidden="1"/>
    <cellStyle name="Neutral 2 10" xfId="5034" hidden="1"/>
    <cellStyle name="Neutral 2 10" xfId="5144" hidden="1"/>
    <cellStyle name="Neutral 2 10" xfId="5136" hidden="1"/>
    <cellStyle name="Neutral 2 10" xfId="5200" hidden="1"/>
    <cellStyle name="Neutral 2 10" xfId="5235" hidden="1"/>
    <cellStyle name="Neutral 2 10" xfId="5030" hidden="1"/>
    <cellStyle name="Neutral 2 10" xfId="5286" hidden="1"/>
    <cellStyle name="Neutral 2 10" xfId="5278" hidden="1"/>
    <cellStyle name="Neutral 2 10" xfId="5342" hidden="1"/>
    <cellStyle name="Neutral 2 10" xfId="5377" hidden="1"/>
    <cellStyle name="Neutral 2 10" xfId="2027" hidden="1"/>
    <cellStyle name="Neutral 2 10" xfId="5452" hidden="1"/>
    <cellStyle name="Neutral 2 10" xfId="5444" hidden="1"/>
    <cellStyle name="Neutral 2 10" xfId="5508" hidden="1"/>
    <cellStyle name="Neutral 2 10" xfId="5543" hidden="1"/>
    <cellStyle name="Neutral 2 10" xfId="5712" hidden="1"/>
    <cellStyle name="Neutral 2 10" xfId="5851" hidden="1"/>
    <cellStyle name="Neutral 2 10" xfId="5843" hidden="1"/>
    <cellStyle name="Neutral 2 10" xfId="5907" hidden="1"/>
    <cellStyle name="Neutral 2 10" xfId="5942" hidden="1"/>
    <cellStyle name="Neutral 2 10" xfId="5703" hidden="1"/>
    <cellStyle name="Neutral 2 10" xfId="5998" hidden="1"/>
    <cellStyle name="Neutral 2 10" xfId="5990" hidden="1"/>
    <cellStyle name="Neutral 2 10" xfId="6054" hidden="1"/>
    <cellStyle name="Neutral 2 10" xfId="6089" hidden="1"/>
    <cellStyle name="Neutral 2 10" xfId="5779" hidden="1"/>
    <cellStyle name="Neutral 2 10" xfId="6139" hidden="1"/>
    <cellStyle name="Neutral 2 10" xfId="6131" hidden="1"/>
    <cellStyle name="Neutral 2 10" xfId="6195" hidden="1"/>
    <cellStyle name="Neutral 2 10" xfId="6230" hidden="1"/>
    <cellStyle name="Neutral 2 10" xfId="6295" hidden="1"/>
    <cellStyle name="Neutral 2 10" xfId="6356" hidden="1"/>
    <cellStyle name="Neutral 2 10" xfId="6348" hidden="1"/>
    <cellStyle name="Neutral 2 10" xfId="6412" hidden="1"/>
    <cellStyle name="Neutral 2 10" xfId="6447" hidden="1"/>
    <cellStyle name="Neutral 2 10" xfId="6538" hidden="1"/>
    <cellStyle name="Neutral 2 10" xfId="6648" hidden="1"/>
    <cellStyle name="Neutral 2 10" xfId="6640" hidden="1"/>
    <cellStyle name="Neutral 2 10" xfId="6704" hidden="1"/>
    <cellStyle name="Neutral 2 10" xfId="6739" hidden="1"/>
    <cellStyle name="Neutral 2 10" xfId="6534" hidden="1"/>
    <cellStyle name="Neutral 2 10" xfId="6790" hidden="1"/>
    <cellStyle name="Neutral 2 10" xfId="6782" hidden="1"/>
    <cellStyle name="Neutral 2 10" xfId="6846" hidden="1"/>
    <cellStyle name="Neutral 2 10" xfId="6881" hidden="1"/>
    <cellStyle name="Neutral 2 10" xfId="419" hidden="1"/>
    <cellStyle name="Neutral 2 10" xfId="6954" hidden="1"/>
    <cellStyle name="Neutral 2 10" xfId="6946" hidden="1"/>
    <cellStyle name="Neutral 2 10" xfId="7010" hidden="1"/>
    <cellStyle name="Neutral 2 10" xfId="7045" hidden="1"/>
    <cellStyle name="Neutral 2 10" xfId="7210" hidden="1"/>
    <cellStyle name="Neutral 2 10" xfId="7349" hidden="1"/>
    <cellStyle name="Neutral 2 10" xfId="7341" hidden="1"/>
    <cellStyle name="Neutral 2 10" xfId="7405" hidden="1"/>
    <cellStyle name="Neutral 2 10" xfId="7440" hidden="1"/>
    <cellStyle name="Neutral 2 10" xfId="7201" hidden="1"/>
    <cellStyle name="Neutral 2 10" xfId="7496" hidden="1"/>
    <cellStyle name="Neutral 2 10" xfId="7488" hidden="1"/>
    <cellStyle name="Neutral 2 10" xfId="7552" hidden="1"/>
    <cellStyle name="Neutral 2 10" xfId="7587" hidden="1"/>
    <cellStyle name="Neutral 2 10" xfId="7277" hidden="1"/>
    <cellStyle name="Neutral 2 10" xfId="7637" hidden="1"/>
    <cellStyle name="Neutral 2 10" xfId="7629" hidden="1"/>
    <cellStyle name="Neutral 2 10" xfId="7693" hidden="1"/>
    <cellStyle name="Neutral 2 10" xfId="7728" hidden="1"/>
    <cellStyle name="Neutral 2 10" xfId="7793" hidden="1"/>
    <cellStyle name="Neutral 2 10" xfId="7854" hidden="1"/>
    <cellStyle name="Neutral 2 10" xfId="7846" hidden="1"/>
    <cellStyle name="Neutral 2 10" xfId="7910" hidden="1"/>
    <cellStyle name="Neutral 2 10" xfId="7945" hidden="1"/>
    <cellStyle name="Neutral 2 10" xfId="8036" hidden="1"/>
    <cellStyle name="Neutral 2 10" xfId="8146" hidden="1"/>
    <cellStyle name="Neutral 2 10" xfId="8138" hidden="1"/>
    <cellStyle name="Neutral 2 10" xfId="8202" hidden="1"/>
    <cellStyle name="Neutral 2 10" xfId="8237" hidden="1"/>
    <cellStyle name="Neutral 2 10" xfId="8032" hidden="1"/>
    <cellStyle name="Neutral 2 10" xfId="8288" hidden="1"/>
    <cellStyle name="Neutral 2 10" xfId="8280" hidden="1"/>
    <cellStyle name="Neutral 2 10" xfId="8344" hidden="1"/>
    <cellStyle name="Neutral 2 10" xfId="8379" hidden="1"/>
    <cellStyle name="Neutral 2 10" xfId="2269" hidden="1"/>
    <cellStyle name="Neutral 2 10" xfId="8449" hidden="1"/>
    <cellStyle name="Neutral 2 10" xfId="8441" hidden="1"/>
    <cellStyle name="Neutral 2 10" xfId="8505" hidden="1"/>
    <cellStyle name="Neutral 2 10" xfId="8540" hidden="1"/>
    <cellStyle name="Neutral 2 10" xfId="8703" hidden="1"/>
    <cellStyle name="Neutral 2 10" xfId="8842" hidden="1"/>
    <cellStyle name="Neutral 2 10" xfId="8834" hidden="1"/>
    <cellStyle name="Neutral 2 10" xfId="8898" hidden="1"/>
    <cellStyle name="Neutral 2 10" xfId="8933" hidden="1"/>
    <cellStyle name="Neutral 2 10" xfId="8694" hidden="1"/>
    <cellStyle name="Neutral 2 10" xfId="8989" hidden="1"/>
    <cellStyle name="Neutral 2 10" xfId="8981" hidden="1"/>
    <cellStyle name="Neutral 2 10" xfId="9045" hidden="1"/>
    <cellStyle name="Neutral 2 10" xfId="9080" hidden="1"/>
    <cellStyle name="Neutral 2 10" xfId="8770" hidden="1"/>
    <cellStyle name="Neutral 2 10" xfId="9130" hidden="1"/>
    <cellStyle name="Neutral 2 10" xfId="9122" hidden="1"/>
    <cellStyle name="Neutral 2 10" xfId="9186" hidden="1"/>
    <cellStyle name="Neutral 2 10" xfId="9221" hidden="1"/>
    <cellStyle name="Neutral 2 10" xfId="9286" hidden="1"/>
    <cellStyle name="Neutral 2 10" xfId="9347" hidden="1"/>
    <cellStyle name="Neutral 2 10" xfId="9339" hidden="1"/>
    <cellStyle name="Neutral 2 10" xfId="9403" hidden="1"/>
    <cellStyle name="Neutral 2 10" xfId="9438" hidden="1"/>
    <cellStyle name="Neutral 2 10" xfId="9529" hidden="1"/>
    <cellStyle name="Neutral 2 10" xfId="9639" hidden="1"/>
    <cellStyle name="Neutral 2 10" xfId="9631" hidden="1"/>
    <cellStyle name="Neutral 2 10" xfId="9695" hidden="1"/>
    <cellStyle name="Neutral 2 10" xfId="9730" hidden="1"/>
    <cellStyle name="Neutral 2 10" xfId="9525" hidden="1"/>
    <cellStyle name="Neutral 2 10" xfId="9781" hidden="1"/>
    <cellStyle name="Neutral 2 10" xfId="9773" hidden="1"/>
    <cellStyle name="Neutral 2 10" xfId="9837" hidden="1"/>
    <cellStyle name="Neutral 2 10" xfId="9872" hidden="1"/>
    <cellStyle name="Neutral 2 10" xfId="429" hidden="1"/>
    <cellStyle name="Neutral 2 10" xfId="9940" hidden="1"/>
    <cellStyle name="Neutral 2 10" xfId="9932" hidden="1"/>
    <cellStyle name="Neutral 2 10" xfId="9996" hidden="1"/>
    <cellStyle name="Neutral 2 10" xfId="10031" hidden="1"/>
    <cellStyle name="Neutral 2 10" xfId="10189" hidden="1"/>
    <cellStyle name="Neutral 2 10" xfId="10328" hidden="1"/>
    <cellStyle name="Neutral 2 10" xfId="10320" hidden="1"/>
    <cellStyle name="Neutral 2 10" xfId="10384" hidden="1"/>
    <cellStyle name="Neutral 2 10" xfId="10419" hidden="1"/>
    <cellStyle name="Neutral 2 10" xfId="10180" hidden="1"/>
    <cellStyle name="Neutral 2 10" xfId="10475" hidden="1"/>
    <cellStyle name="Neutral 2 10" xfId="10467" hidden="1"/>
    <cellStyle name="Neutral 2 10" xfId="10531" hidden="1"/>
    <cellStyle name="Neutral 2 10" xfId="10566" hidden="1"/>
    <cellStyle name="Neutral 2 10" xfId="10256" hidden="1"/>
    <cellStyle name="Neutral 2 10" xfId="10616" hidden="1"/>
    <cellStyle name="Neutral 2 10" xfId="10608" hidden="1"/>
    <cellStyle name="Neutral 2 10" xfId="10672" hidden="1"/>
    <cellStyle name="Neutral 2 10" xfId="10707" hidden="1"/>
    <cellStyle name="Neutral 2 10" xfId="10772" hidden="1"/>
    <cellStyle name="Neutral 2 10" xfId="10833" hidden="1"/>
    <cellStyle name="Neutral 2 10" xfId="10825" hidden="1"/>
    <cellStyle name="Neutral 2 10" xfId="10889" hidden="1"/>
    <cellStyle name="Neutral 2 10" xfId="10924" hidden="1"/>
    <cellStyle name="Neutral 2 10" xfId="11015" hidden="1"/>
    <cellStyle name="Neutral 2 10" xfId="11125" hidden="1"/>
    <cellStyle name="Neutral 2 10" xfId="11117" hidden="1"/>
    <cellStyle name="Neutral 2 10" xfId="11181" hidden="1"/>
    <cellStyle name="Neutral 2 10" xfId="11216" hidden="1"/>
    <cellStyle name="Neutral 2 10" xfId="11011" hidden="1"/>
    <cellStyle name="Neutral 2 10" xfId="11267" hidden="1"/>
    <cellStyle name="Neutral 2 10" xfId="11259" hidden="1"/>
    <cellStyle name="Neutral 2 10" xfId="11323" hidden="1"/>
    <cellStyle name="Neutral 2 10" xfId="11358" hidden="1"/>
    <cellStyle name="Neutral 2 10" xfId="422" hidden="1"/>
    <cellStyle name="Neutral 2 10" xfId="11423" hidden="1"/>
    <cellStyle name="Neutral 2 10" xfId="11415" hidden="1"/>
    <cellStyle name="Neutral 2 10" xfId="11479" hidden="1"/>
    <cellStyle name="Neutral 2 10" xfId="11514" hidden="1"/>
    <cellStyle name="Neutral 2 10" xfId="11669" hidden="1"/>
    <cellStyle name="Neutral 2 10" xfId="11808" hidden="1"/>
    <cellStyle name="Neutral 2 10" xfId="11800" hidden="1"/>
    <cellStyle name="Neutral 2 10" xfId="11864" hidden="1"/>
    <cellStyle name="Neutral 2 10" xfId="11899" hidden="1"/>
    <cellStyle name="Neutral 2 10" xfId="11660" hidden="1"/>
    <cellStyle name="Neutral 2 10" xfId="11955" hidden="1"/>
    <cellStyle name="Neutral 2 10" xfId="11947" hidden="1"/>
    <cellStyle name="Neutral 2 10" xfId="12011" hidden="1"/>
    <cellStyle name="Neutral 2 10" xfId="12046" hidden="1"/>
    <cellStyle name="Neutral 2 10" xfId="11736" hidden="1"/>
    <cellStyle name="Neutral 2 10" xfId="12096" hidden="1"/>
    <cellStyle name="Neutral 2 10" xfId="12088" hidden="1"/>
    <cellStyle name="Neutral 2 10" xfId="12152" hidden="1"/>
    <cellStyle name="Neutral 2 10" xfId="12187" hidden="1"/>
    <cellStyle name="Neutral 2 10" xfId="12252" hidden="1"/>
    <cellStyle name="Neutral 2 10" xfId="12313" hidden="1"/>
    <cellStyle name="Neutral 2 10" xfId="12305" hidden="1"/>
    <cellStyle name="Neutral 2 10" xfId="12369" hidden="1"/>
    <cellStyle name="Neutral 2 10" xfId="12404" hidden="1"/>
    <cellStyle name="Neutral 2 10" xfId="12495" hidden="1"/>
    <cellStyle name="Neutral 2 10" xfId="12605" hidden="1"/>
    <cellStyle name="Neutral 2 10" xfId="12597" hidden="1"/>
    <cellStyle name="Neutral 2 10" xfId="12661" hidden="1"/>
    <cellStyle name="Neutral 2 10" xfId="12696" hidden="1"/>
    <cellStyle name="Neutral 2 10" xfId="12491" hidden="1"/>
    <cellStyle name="Neutral 2 10" xfId="12747" hidden="1"/>
    <cellStyle name="Neutral 2 10" xfId="12739" hidden="1"/>
    <cellStyle name="Neutral 2 10" xfId="12803" hidden="1"/>
    <cellStyle name="Neutral 2 10" xfId="12838" hidden="1"/>
    <cellStyle name="Neutral 2 10" xfId="2265" hidden="1"/>
    <cellStyle name="Neutral 2 10" xfId="12902" hidden="1"/>
    <cellStyle name="Neutral 2 10" xfId="12894" hidden="1"/>
    <cellStyle name="Neutral 2 10" xfId="12958" hidden="1"/>
    <cellStyle name="Neutral 2 10" xfId="12993" hidden="1"/>
    <cellStyle name="Neutral 2 10" xfId="13140" hidden="1"/>
    <cellStyle name="Neutral 2 10" xfId="13279" hidden="1"/>
    <cellStyle name="Neutral 2 10" xfId="13271" hidden="1"/>
    <cellStyle name="Neutral 2 10" xfId="13335" hidden="1"/>
    <cellStyle name="Neutral 2 10" xfId="13370" hidden="1"/>
    <cellStyle name="Neutral 2 10" xfId="13131" hidden="1"/>
    <cellStyle name="Neutral 2 10" xfId="13426" hidden="1"/>
    <cellStyle name="Neutral 2 10" xfId="13418" hidden="1"/>
    <cellStyle name="Neutral 2 10" xfId="13482" hidden="1"/>
    <cellStyle name="Neutral 2 10" xfId="13517" hidden="1"/>
    <cellStyle name="Neutral 2 10" xfId="13207" hidden="1"/>
    <cellStyle name="Neutral 2 10" xfId="13567" hidden="1"/>
    <cellStyle name="Neutral 2 10" xfId="13559" hidden="1"/>
    <cellStyle name="Neutral 2 10" xfId="13623" hidden="1"/>
    <cellStyle name="Neutral 2 10" xfId="13658" hidden="1"/>
    <cellStyle name="Neutral 2 10" xfId="13723" hidden="1"/>
    <cellStyle name="Neutral 2 10" xfId="13784" hidden="1"/>
    <cellStyle name="Neutral 2 10" xfId="13776" hidden="1"/>
    <cellStyle name="Neutral 2 10" xfId="13840" hidden="1"/>
    <cellStyle name="Neutral 2 10" xfId="13875" hidden="1"/>
    <cellStyle name="Neutral 2 10" xfId="13966" hidden="1"/>
    <cellStyle name="Neutral 2 10" xfId="14076" hidden="1"/>
    <cellStyle name="Neutral 2 10" xfId="14068" hidden="1"/>
    <cellStyle name="Neutral 2 10" xfId="14132" hidden="1"/>
    <cellStyle name="Neutral 2 10" xfId="14167" hidden="1"/>
    <cellStyle name="Neutral 2 10" xfId="13962" hidden="1"/>
    <cellStyle name="Neutral 2 10" xfId="14218" hidden="1"/>
    <cellStyle name="Neutral 2 10" xfId="14210" hidden="1"/>
    <cellStyle name="Neutral 2 10" xfId="14274" hidden="1"/>
    <cellStyle name="Neutral 2 10" xfId="14309" hidden="1"/>
    <cellStyle name="Neutral 2 10" xfId="425" hidden="1"/>
    <cellStyle name="Neutral 2 10" xfId="14369" hidden="1"/>
    <cellStyle name="Neutral 2 10" xfId="14361" hidden="1"/>
    <cellStyle name="Neutral 2 10" xfId="14425" hidden="1"/>
    <cellStyle name="Neutral 2 10" xfId="14460" hidden="1"/>
    <cellStyle name="Neutral 2 10" xfId="14602" hidden="1"/>
    <cellStyle name="Neutral 2 10" xfId="14741" hidden="1"/>
    <cellStyle name="Neutral 2 10" xfId="14733" hidden="1"/>
    <cellStyle name="Neutral 2 10" xfId="14797" hidden="1"/>
    <cellStyle name="Neutral 2 10" xfId="14832" hidden="1"/>
    <cellStyle name="Neutral 2 10" xfId="14593" hidden="1"/>
    <cellStyle name="Neutral 2 10" xfId="14888" hidden="1"/>
    <cellStyle name="Neutral 2 10" xfId="14880" hidden="1"/>
    <cellStyle name="Neutral 2 10" xfId="14944" hidden="1"/>
    <cellStyle name="Neutral 2 10" xfId="14979" hidden="1"/>
    <cellStyle name="Neutral 2 10" xfId="14669" hidden="1"/>
    <cellStyle name="Neutral 2 10" xfId="15029" hidden="1"/>
    <cellStyle name="Neutral 2 10" xfId="15021" hidden="1"/>
    <cellStyle name="Neutral 2 10" xfId="15085" hidden="1"/>
    <cellStyle name="Neutral 2 10" xfId="15120" hidden="1"/>
    <cellStyle name="Neutral 2 10" xfId="15185" hidden="1"/>
    <cellStyle name="Neutral 2 10" xfId="15246" hidden="1"/>
    <cellStyle name="Neutral 2 10" xfId="15238" hidden="1"/>
    <cellStyle name="Neutral 2 10" xfId="15302" hidden="1"/>
    <cellStyle name="Neutral 2 10" xfId="15337" hidden="1"/>
    <cellStyle name="Neutral 2 10" xfId="15428" hidden="1"/>
    <cellStyle name="Neutral 2 10" xfId="15538" hidden="1"/>
    <cellStyle name="Neutral 2 10" xfId="15530" hidden="1"/>
    <cellStyle name="Neutral 2 10" xfId="15594" hidden="1"/>
    <cellStyle name="Neutral 2 10" xfId="15629" hidden="1"/>
    <cellStyle name="Neutral 2 10" xfId="15424" hidden="1"/>
    <cellStyle name="Neutral 2 10" xfId="15680" hidden="1"/>
    <cellStyle name="Neutral 2 10" xfId="15672" hidden="1"/>
    <cellStyle name="Neutral 2 10" xfId="15736" hidden="1"/>
    <cellStyle name="Neutral 2 10" xfId="15771" hidden="1"/>
    <cellStyle name="Neutral 2 10" xfId="2294" hidden="1"/>
    <cellStyle name="Neutral 2 10" xfId="15831" hidden="1"/>
    <cellStyle name="Neutral 2 10" xfId="15823" hidden="1"/>
    <cellStyle name="Neutral 2 10" xfId="15887" hidden="1"/>
    <cellStyle name="Neutral 2 10" xfId="15922" hidden="1"/>
    <cellStyle name="Neutral 2 10" xfId="16058" hidden="1"/>
    <cellStyle name="Neutral 2 10" xfId="16197" hidden="1"/>
    <cellStyle name="Neutral 2 10" xfId="16189" hidden="1"/>
    <cellStyle name="Neutral 2 10" xfId="16253" hidden="1"/>
    <cellStyle name="Neutral 2 10" xfId="16288" hidden="1"/>
    <cellStyle name="Neutral 2 10" xfId="16049" hidden="1"/>
    <cellStyle name="Neutral 2 10" xfId="16344" hidden="1"/>
    <cellStyle name="Neutral 2 10" xfId="16336" hidden="1"/>
    <cellStyle name="Neutral 2 10" xfId="16400" hidden="1"/>
    <cellStyle name="Neutral 2 10" xfId="16435" hidden="1"/>
    <cellStyle name="Neutral 2 10" xfId="16125" hidden="1"/>
    <cellStyle name="Neutral 2 10" xfId="16485" hidden="1"/>
    <cellStyle name="Neutral 2 10" xfId="16477" hidden="1"/>
    <cellStyle name="Neutral 2 10" xfId="16541" hidden="1"/>
    <cellStyle name="Neutral 2 10" xfId="16576" hidden="1"/>
    <cellStyle name="Neutral 2 10" xfId="16641" hidden="1"/>
    <cellStyle name="Neutral 2 10" xfId="16702" hidden="1"/>
    <cellStyle name="Neutral 2 10" xfId="16694" hidden="1"/>
    <cellStyle name="Neutral 2 10" xfId="16758" hidden="1"/>
    <cellStyle name="Neutral 2 10" xfId="16793" hidden="1"/>
    <cellStyle name="Neutral 2 10" xfId="16884" hidden="1"/>
    <cellStyle name="Neutral 2 10" xfId="16994" hidden="1"/>
    <cellStyle name="Neutral 2 10" xfId="16986" hidden="1"/>
    <cellStyle name="Neutral 2 10" xfId="17050" hidden="1"/>
    <cellStyle name="Neutral 2 10" xfId="17085" hidden="1"/>
    <cellStyle name="Neutral 2 10" xfId="16880" hidden="1"/>
    <cellStyle name="Neutral 2 10" xfId="17136" hidden="1"/>
    <cellStyle name="Neutral 2 10" xfId="17128" hidden="1"/>
    <cellStyle name="Neutral 2 10" xfId="17192" hidden="1"/>
    <cellStyle name="Neutral 2 10" xfId="17227" hidden="1"/>
    <cellStyle name="Neutral 2 10" xfId="2045" hidden="1"/>
    <cellStyle name="Neutral 2 10" xfId="17276" hidden="1"/>
    <cellStyle name="Neutral 2 10" xfId="17268" hidden="1"/>
    <cellStyle name="Neutral 2 10" xfId="17332" hidden="1"/>
    <cellStyle name="Neutral 2 10" xfId="17367" hidden="1"/>
    <cellStyle name="Neutral 2 10" xfId="17500" hidden="1"/>
    <cellStyle name="Neutral 2 10" xfId="17639" hidden="1"/>
    <cellStyle name="Neutral 2 10" xfId="17631" hidden="1"/>
    <cellStyle name="Neutral 2 10" xfId="17695" hidden="1"/>
    <cellStyle name="Neutral 2 10" xfId="17730" hidden="1"/>
    <cellStyle name="Neutral 2 10" xfId="17491" hidden="1"/>
    <cellStyle name="Neutral 2 10" xfId="17786" hidden="1"/>
    <cellStyle name="Neutral 2 10" xfId="17778" hidden="1"/>
    <cellStyle name="Neutral 2 10" xfId="17842" hidden="1"/>
    <cellStyle name="Neutral 2 10" xfId="17877" hidden="1"/>
    <cellStyle name="Neutral 2 10" xfId="17567" hidden="1"/>
    <cellStyle name="Neutral 2 10" xfId="17927" hidden="1"/>
    <cellStyle name="Neutral 2 10" xfId="17919" hidden="1"/>
    <cellStyle name="Neutral 2 10" xfId="17983" hidden="1"/>
    <cellStyle name="Neutral 2 10" xfId="18018" hidden="1"/>
    <cellStyle name="Neutral 2 10" xfId="18083" hidden="1"/>
    <cellStyle name="Neutral 2 10" xfId="18144" hidden="1"/>
    <cellStyle name="Neutral 2 10" xfId="18136" hidden="1"/>
    <cellStyle name="Neutral 2 10" xfId="18200" hidden="1"/>
    <cellStyle name="Neutral 2 10" xfId="18235" hidden="1"/>
    <cellStyle name="Neutral 2 10" xfId="18326" hidden="1"/>
    <cellStyle name="Neutral 2 10" xfId="18436" hidden="1"/>
    <cellStyle name="Neutral 2 10" xfId="18428" hidden="1"/>
    <cellStyle name="Neutral 2 10" xfId="18492" hidden="1"/>
    <cellStyle name="Neutral 2 10" xfId="18527" hidden="1"/>
    <cellStyle name="Neutral 2 10" xfId="18322" hidden="1"/>
    <cellStyle name="Neutral 2 10" xfId="18578" hidden="1"/>
    <cellStyle name="Neutral 2 10" xfId="18570" hidden="1"/>
    <cellStyle name="Neutral 2 10" xfId="18634" hidden="1"/>
    <cellStyle name="Neutral 2 10" xfId="18669" hidden="1"/>
    <cellStyle name="Neutral 2 10" xfId="18973" hidden="1"/>
    <cellStyle name="Neutral 2 10" xfId="19076" hidden="1"/>
    <cellStyle name="Neutral 2 10" xfId="19068" hidden="1"/>
    <cellStyle name="Neutral 2 10" xfId="19132" hidden="1"/>
    <cellStyle name="Neutral 2 10" xfId="19167" hidden="1"/>
    <cellStyle name="Neutral 2 10" xfId="19307" hidden="1"/>
    <cellStyle name="Neutral 2 10" xfId="19446" hidden="1"/>
    <cellStyle name="Neutral 2 10" xfId="19438" hidden="1"/>
    <cellStyle name="Neutral 2 10" xfId="19502" hidden="1"/>
    <cellStyle name="Neutral 2 10" xfId="19537" hidden="1"/>
    <cellStyle name="Neutral 2 10" xfId="19298" hidden="1"/>
    <cellStyle name="Neutral 2 10" xfId="19593" hidden="1"/>
    <cellStyle name="Neutral 2 10" xfId="19585" hidden="1"/>
    <cellStyle name="Neutral 2 10" xfId="19649" hidden="1"/>
    <cellStyle name="Neutral 2 10" xfId="19684" hidden="1"/>
    <cellStyle name="Neutral 2 10" xfId="19374" hidden="1"/>
    <cellStyle name="Neutral 2 10" xfId="19734" hidden="1"/>
    <cellStyle name="Neutral 2 10" xfId="19726" hidden="1"/>
    <cellStyle name="Neutral 2 10" xfId="19790" hidden="1"/>
    <cellStyle name="Neutral 2 10" xfId="19825" hidden="1"/>
    <cellStyle name="Neutral 2 10" xfId="19890" hidden="1"/>
    <cellStyle name="Neutral 2 10" xfId="19951" hidden="1"/>
    <cellStyle name="Neutral 2 10" xfId="19943" hidden="1"/>
    <cellStyle name="Neutral 2 10" xfId="20007" hidden="1"/>
    <cellStyle name="Neutral 2 10" xfId="20042" hidden="1"/>
    <cellStyle name="Neutral 2 10" xfId="20133" hidden="1"/>
    <cellStyle name="Neutral 2 10" xfId="20243" hidden="1"/>
    <cellStyle name="Neutral 2 10" xfId="20235" hidden="1"/>
    <cellStyle name="Neutral 2 10" xfId="20299" hidden="1"/>
    <cellStyle name="Neutral 2 10" xfId="20334" hidden="1"/>
    <cellStyle name="Neutral 2 10" xfId="20129" hidden="1"/>
    <cellStyle name="Neutral 2 10" xfId="20385" hidden="1"/>
    <cellStyle name="Neutral 2 10" xfId="20377" hidden="1"/>
    <cellStyle name="Neutral 2 10" xfId="20441" hidden="1"/>
    <cellStyle name="Neutral 2 10" xfId="20476" hidden="1"/>
    <cellStyle name="Neutral 2 10" xfId="20541" hidden="1"/>
    <cellStyle name="Neutral 2 10" xfId="20602" hidden="1"/>
    <cellStyle name="Neutral 2 10" xfId="20594" hidden="1"/>
    <cellStyle name="Neutral 2 10" xfId="20658" hidden="1"/>
    <cellStyle name="Neutral 2 10" xfId="20693" hidden="1"/>
    <cellStyle name="Neutral 2 10" xfId="20804" hidden="1"/>
    <cellStyle name="Neutral 2 10" xfId="20993" hidden="1"/>
    <cellStyle name="Neutral 2 10" xfId="20985" hidden="1"/>
    <cellStyle name="Neutral 2 10" xfId="21049" hidden="1"/>
    <cellStyle name="Neutral 2 10" xfId="21084" hidden="1"/>
    <cellStyle name="Neutral 2 10" xfId="21192" hidden="1"/>
    <cellStyle name="Neutral 2 10" xfId="21302" hidden="1"/>
    <cellStyle name="Neutral 2 10" xfId="21294" hidden="1"/>
    <cellStyle name="Neutral 2 10" xfId="21358" hidden="1"/>
    <cellStyle name="Neutral 2 10" xfId="21393" hidden="1"/>
    <cellStyle name="Neutral 2 10" xfId="21188" hidden="1"/>
    <cellStyle name="Neutral 2 10" xfId="21446" hidden="1"/>
    <cellStyle name="Neutral 2 10" xfId="21438" hidden="1"/>
    <cellStyle name="Neutral 2 10" xfId="21502" hidden="1"/>
    <cellStyle name="Neutral 2 10" xfId="21537" hidden="1"/>
    <cellStyle name="Neutral 2 10" xfId="20828" hidden="1"/>
    <cellStyle name="Neutral 2 10" xfId="21603" hidden="1"/>
    <cellStyle name="Neutral 2 10" xfId="21595" hidden="1"/>
    <cellStyle name="Neutral 2 10" xfId="21659" hidden="1"/>
    <cellStyle name="Neutral 2 10" xfId="21694" hidden="1"/>
    <cellStyle name="Neutral 2 10" xfId="21833" hidden="1"/>
    <cellStyle name="Neutral 2 10" xfId="21973" hidden="1"/>
    <cellStyle name="Neutral 2 10" xfId="21965" hidden="1"/>
    <cellStyle name="Neutral 2 10" xfId="22029" hidden="1"/>
    <cellStyle name="Neutral 2 10" xfId="22064" hidden="1"/>
    <cellStyle name="Neutral 2 10" xfId="21824" hidden="1"/>
    <cellStyle name="Neutral 2 10" xfId="22122" hidden="1"/>
    <cellStyle name="Neutral 2 10" xfId="22114" hidden="1"/>
    <cellStyle name="Neutral 2 10" xfId="22178" hidden="1"/>
    <cellStyle name="Neutral 2 10" xfId="22213" hidden="1"/>
    <cellStyle name="Neutral 2 10" xfId="21900" hidden="1"/>
    <cellStyle name="Neutral 2 10" xfId="22265" hidden="1"/>
    <cellStyle name="Neutral 2 10" xfId="22257" hidden="1"/>
    <cellStyle name="Neutral 2 10" xfId="22321" hidden="1"/>
    <cellStyle name="Neutral 2 10" xfId="22356" hidden="1"/>
    <cellStyle name="Neutral 2 10" xfId="22423" hidden="1"/>
    <cellStyle name="Neutral 2 10" xfId="22484" hidden="1"/>
    <cellStyle name="Neutral 2 10" xfId="22476" hidden="1"/>
    <cellStyle name="Neutral 2 10" xfId="22540" hidden="1"/>
    <cellStyle name="Neutral 2 10" xfId="22575" hidden="1"/>
    <cellStyle name="Neutral 2 10" xfId="22666" hidden="1"/>
    <cellStyle name="Neutral 2 10" xfId="22776" hidden="1"/>
    <cellStyle name="Neutral 2 10" xfId="22768" hidden="1"/>
    <cellStyle name="Neutral 2 10" xfId="22832" hidden="1"/>
    <cellStyle name="Neutral 2 10" xfId="22867" hidden="1"/>
    <cellStyle name="Neutral 2 10" xfId="22662" hidden="1"/>
    <cellStyle name="Neutral 2 10" xfId="22918" hidden="1"/>
    <cellStyle name="Neutral 2 10" xfId="22910" hidden="1"/>
    <cellStyle name="Neutral 2 10" xfId="22974" hidden="1"/>
    <cellStyle name="Neutral 2 10" xfId="23009" hidden="1"/>
    <cellStyle name="Neutral 2 10" xfId="20817" hidden="1"/>
    <cellStyle name="Neutral 2 10" xfId="23058" hidden="1"/>
    <cellStyle name="Neutral 2 10" xfId="23050" hidden="1"/>
    <cellStyle name="Neutral 2 10" xfId="23114" hidden="1"/>
    <cellStyle name="Neutral 2 10" xfId="23149" hidden="1"/>
    <cellStyle name="Neutral 2 10" xfId="23286" hidden="1"/>
    <cellStyle name="Neutral 2 10" xfId="23425" hidden="1"/>
    <cellStyle name="Neutral 2 10" xfId="23417" hidden="1"/>
    <cellStyle name="Neutral 2 10" xfId="23481" hidden="1"/>
    <cellStyle name="Neutral 2 10" xfId="23516" hidden="1"/>
    <cellStyle name="Neutral 2 10" xfId="23277" hidden="1"/>
    <cellStyle name="Neutral 2 10" xfId="23574" hidden="1"/>
    <cellStyle name="Neutral 2 10" xfId="23566" hidden="1"/>
    <cellStyle name="Neutral 2 10" xfId="23630" hidden="1"/>
    <cellStyle name="Neutral 2 10" xfId="23665" hidden="1"/>
    <cellStyle name="Neutral 2 10" xfId="23353" hidden="1"/>
    <cellStyle name="Neutral 2 10" xfId="23717" hidden="1"/>
    <cellStyle name="Neutral 2 10" xfId="23709" hidden="1"/>
    <cellStyle name="Neutral 2 10" xfId="23773" hidden="1"/>
    <cellStyle name="Neutral 2 10" xfId="23808" hidden="1"/>
    <cellStyle name="Neutral 2 10" xfId="23874" hidden="1"/>
    <cellStyle name="Neutral 2 10" xfId="23935" hidden="1"/>
    <cellStyle name="Neutral 2 10" xfId="23927" hidden="1"/>
    <cellStyle name="Neutral 2 10" xfId="23991" hidden="1"/>
    <cellStyle name="Neutral 2 10" xfId="24026" hidden="1"/>
    <cellStyle name="Neutral 2 10" xfId="24117" hidden="1"/>
    <cellStyle name="Neutral 2 10" xfId="24227" hidden="1"/>
    <cellStyle name="Neutral 2 10" xfId="24219" hidden="1"/>
    <cellStyle name="Neutral 2 10" xfId="24283" hidden="1"/>
    <cellStyle name="Neutral 2 10" xfId="24318" hidden="1"/>
    <cellStyle name="Neutral 2 10" xfId="24113" hidden="1"/>
    <cellStyle name="Neutral 2 10" xfId="24369" hidden="1"/>
    <cellStyle name="Neutral 2 10" xfId="24361" hidden="1"/>
    <cellStyle name="Neutral 2 10" xfId="24425" hidden="1"/>
    <cellStyle name="Neutral 2 10" xfId="24460" hidden="1"/>
    <cellStyle name="Neutral 2 10" xfId="20822" hidden="1"/>
    <cellStyle name="Neutral 2 10" xfId="24509" hidden="1"/>
    <cellStyle name="Neutral 2 10" xfId="24501" hidden="1"/>
    <cellStyle name="Neutral 2 10" xfId="24565" hidden="1"/>
    <cellStyle name="Neutral 2 10" xfId="24600" hidden="1"/>
    <cellStyle name="Neutral 2 10" xfId="24733" hidden="1"/>
    <cellStyle name="Neutral 2 10" xfId="24872" hidden="1"/>
    <cellStyle name="Neutral 2 10" xfId="24864" hidden="1"/>
    <cellStyle name="Neutral 2 10" xfId="24928" hidden="1"/>
    <cellStyle name="Neutral 2 10" xfId="24963" hidden="1"/>
    <cellStyle name="Neutral 2 10" xfId="24724" hidden="1"/>
    <cellStyle name="Neutral 2 10" xfId="25019" hidden="1"/>
    <cellStyle name="Neutral 2 10" xfId="25011" hidden="1"/>
    <cellStyle name="Neutral 2 10" xfId="25075" hidden="1"/>
    <cellStyle name="Neutral 2 10" xfId="25110" hidden="1"/>
    <cellStyle name="Neutral 2 10" xfId="24800" hidden="1"/>
    <cellStyle name="Neutral 2 10" xfId="25160" hidden="1"/>
    <cellStyle name="Neutral 2 10" xfId="25152" hidden="1"/>
    <cellStyle name="Neutral 2 10" xfId="25216" hidden="1"/>
    <cellStyle name="Neutral 2 10" xfId="25251" hidden="1"/>
    <cellStyle name="Neutral 2 10" xfId="25316" hidden="1"/>
    <cellStyle name="Neutral 2 10" xfId="25377" hidden="1"/>
    <cellStyle name="Neutral 2 10" xfId="25369" hidden="1"/>
    <cellStyle name="Neutral 2 10" xfId="25433" hidden="1"/>
    <cellStyle name="Neutral 2 10" xfId="25468" hidden="1"/>
    <cellStyle name="Neutral 2 10" xfId="25559" hidden="1"/>
    <cellStyle name="Neutral 2 10" xfId="25669" hidden="1"/>
    <cellStyle name="Neutral 2 10" xfId="25661" hidden="1"/>
    <cellStyle name="Neutral 2 10" xfId="25725" hidden="1"/>
    <cellStyle name="Neutral 2 10" xfId="25760" hidden="1"/>
    <cellStyle name="Neutral 2 10" xfId="25555" hidden="1"/>
    <cellStyle name="Neutral 2 10" xfId="25811" hidden="1"/>
    <cellStyle name="Neutral 2 10" xfId="25803" hidden="1"/>
    <cellStyle name="Neutral 2 10" xfId="25867" hidden="1"/>
    <cellStyle name="Neutral 2 10" xfId="25902" hidden="1"/>
    <cellStyle name="Neutral 2 10" xfId="25969" hidden="1"/>
    <cellStyle name="Neutral 2 10" xfId="26104" hidden="1"/>
    <cellStyle name="Neutral 2 10" xfId="26096" hidden="1"/>
    <cellStyle name="Neutral 2 10" xfId="26160" hidden="1"/>
    <cellStyle name="Neutral 2 10" xfId="26195" hidden="1"/>
    <cellStyle name="Neutral 2 10" xfId="26329" hidden="1"/>
    <cellStyle name="Neutral 2 10" xfId="26468" hidden="1"/>
    <cellStyle name="Neutral 2 10" xfId="26460" hidden="1"/>
    <cellStyle name="Neutral 2 10" xfId="26524" hidden="1"/>
    <cellStyle name="Neutral 2 10" xfId="26559" hidden="1"/>
    <cellStyle name="Neutral 2 10" xfId="26320" hidden="1"/>
    <cellStyle name="Neutral 2 10" xfId="26615" hidden="1"/>
    <cellStyle name="Neutral 2 10" xfId="26607" hidden="1"/>
    <cellStyle name="Neutral 2 10" xfId="26671" hidden="1"/>
    <cellStyle name="Neutral 2 10" xfId="26706" hidden="1"/>
    <cellStyle name="Neutral 2 10" xfId="26396" hidden="1"/>
    <cellStyle name="Neutral 2 10" xfId="26756" hidden="1"/>
    <cellStyle name="Neutral 2 10" xfId="26748" hidden="1"/>
    <cellStyle name="Neutral 2 10" xfId="26812" hidden="1"/>
    <cellStyle name="Neutral 2 10" xfId="26847" hidden="1"/>
    <cellStyle name="Neutral 2 10" xfId="26912" hidden="1"/>
    <cellStyle name="Neutral 2 10" xfId="26973" hidden="1"/>
    <cellStyle name="Neutral 2 10" xfId="26965" hidden="1"/>
    <cellStyle name="Neutral 2 10" xfId="27029" hidden="1"/>
    <cellStyle name="Neutral 2 10" xfId="27064" hidden="1"/>
    <cellStyle name="Neutral 2 10" xfId="27155" hidden="1"/>
    <cellStyle name="Neutral 2 10" xfId="27265" hidden="1"/>
    <cellStyle name="Neutral 2 10" xfId="27257" hidden="1"/>
    <cellStyle name="Neutral 2 10" xfId="27321" hidden="1"/>
    <cellStyle name="Neutral 2 10" xfId="27356" hidden="1"/>
    <cellStyle name="Neutral 2 10" xfId="27151" hidden="1"/>
    <cellStyle name="Neutral 2 10" xfId="27407" hidden="1"/>
    <cellStyle name="Neutral 2 10" xfId="27399" hidden="1"/>
    <cellStyle name="Neutral 2 10" xfId="27463" hidden="1"/>
    <cellStyle name="Neutral 2 10" xfId="27498" hidden="1"/>
    <cellStyle name="Neutral 2 10" xfId="26040" hidden="1"/>
    <cellStyle name="Neutral 2 10" xfId="27547" hidden="1"/>
    <cellStyle name="Neutral 2 10" xfId="27539" hidden="1"/>
    <cellStyle name="Neutral 2 10" xfId="27603" hidden="1"/>
    <cellStyle name="Neutral 2 10" xfId="27638" hidden="1"/>
    <cellStyle name="Neutral 2 10" xfId="27771" hidden="1"/>
    <cellStyle name="Neutral 2 10" xfId="27910" hidden="1"/>
    <cellStyle name="Neutral 2 10" xfId="27902" hidden="1"/>
    <cellStyle name="Neutral 2 10" xfId="27966" hidden="1"/>
    <cellStyle name="Neutral 2 10" xfId="28001" hidden="1"/>
    <cellStyle name="Neutral 2 10" xfId="27762" hidden="1"/>
    <cellStyle name="Neutral 2 10" xfId="28057" hidden="1"/>
    <cellStyle name="Neutral 2 10" xfId="28049" hidden="1"/>
    <cellStyle name="Neutral 2 10" xfId="28113" hidden="1"/>
    <cellStyle name="Neutral 2 10" xfId="28148" hidden="1"/>
    <cellStyle name="Neutral 2 10" xfId="27838" hidden="1"/>
    <cellStyle name="Neutral 2 10" xfId="28198" hidden="1"/>
    <cellStyle name="Neutral 2 10" xfId="28190" hidden="1"/>
    <cellStyle name="Neutral 2 10" xfId="28254" hidden="1"/>
    <cellStyle name="Neutral 2 10" xfId="28289" hidden="1"/>
    <cellStyle name="Neutral 2 10" xfId="28354" hidden="1"/>
    <cellStyle name="Neutral 2 10" xfId="28415" hidden="1"/>
    <cellStyle name="Neutral 2 10" xfId="28407" hidden="1"/>
    <cellStyle name="Neutral 2 10" xfId="28471" hidden="1"/>
    <cellStyle name="Neutral 2 10" xfId="28506" hidden="1"/>
    <cellStyle name="Neutral 2 10" xfId="28597" hidden="1"/>
    <cellStyle name="Neutral 2 10" xfId="28707" hidden="1"/>
    <cellStyle name="Neutral 2 10" xfId="28699" hidden="1"/>
    <cellStyle name="Neutral 2 10" xfId="28763" hidden="1"/>
    <cellStyle name="Neutral 2 10" xfId="28798" hidden="1"/>
    <cellStyle name="Neutral 2 10" xfId="28593" hidden="1"/>
    <cellStyle name="Neutral 2 10" xfId="28849" hidden="1"/>
    <cellStyle name="Neutral 2 10" xfId="28841" hidden="1"/>
    <cellStyle name="Neutral 2 10" xfId="28905" hidden="1"/>
    <cellStyle name="Neutral 2 10" xfId="28940" hidden="1"/>
    <cellStyle name="Neutral 2 10" xfId="29006" hidden="1"/>
    <cellStyle name="Neutral 2 10" xfId="29067" hidden="1"/>
    <cellStyle name="Neutral 2 10" xfId="29059" hidden="1"/>
    <cellStyle name="Neutral 2 10" xfId="29123" hidden="1"/>
    <cellStyle name="Neutral 2 10" xfId="29158" hidden="1"/>
    <cellStyle name="Neutral 2 10" xfId="29291" hidden="1"/>
    <cellStyle name="Neutral 2 10" xfId="29430" hidden="1"/>
    <cellStyle name="Neutral 2 10" xfId="29422" hidden="1"/>
    <cellStyle name="Neutral 2 10" xfId="29486" hidden="1"/>
    <cellStyle name="Neutral 2 10" xfId="29521" hidden="1"/>
    <cellStyle name="Neutral 2 10" xfId="29282" hidden="1"/>
    <cellStyle name="Neutral 2 10" xfId="29577" hidden="1"/>
    <cellStyle name="Neutral 2 10" xfId="29569" hidden="1"/>
    <cellStyle name="Neutral 2 10" xfId="29633" hidden="1"/>
    <cellStyle name="Neutral 2 10" xfId="29668" hidden="1"/>
    <cellStyle name="Neutral 2 10" xfId="29358" hidden="1"/>
    <cellStyle name="Neutral 2 10" xfId="29718" hidden="1"/>
    <cellStyle name="Neutral 2 10" xfId="29710" hidden="1"/>
    <cellStyle name="Neutral 2 10" xfId="29774" hidden="1"/>
    <cellStyle name="Neutral 2 10" xfId="29809" hidden="1"/>
    <cellStyle name="Neutral 2 10" xfId="29874" hidden="1"/>
    <cellStyle name="Neutral 2 10" xfId="29935" hidden="1"/>
    <cellStyle name="Neutral 2 10" xfId="29927" hidden="1"/>
    <cellStyle name="Neutral 2 10" xfId="29991" hidden="1"/>
    <cellStyle name="Neutral 2 10" xfId="30026" hidden="1"/>
    <cellStyle name="Neutral 2 10" xfId="30117" hidden="1"/>
    <cellStyle name="Neutral 2 10" xfId="30227" hidden="1"/>
    <cellStyle name="Neutral 2 10" xfId="30219" hidden="1"/>
    <cellStyle name="Neutral 2 10" xfId="30283" hidden="1"/>
    <cellStyle name="Neutral 2 10" xfId="30318" hidden="1"/>
    <cellStyle name="Neutral 2 10" xfId="30113" hidden="1"/>
    <cellStyle name="Neutral 2 10" xfId="30369" hidden="1"/>
    <cellStyle name="Neutral 2 10" xfId="30361" hidden="1"/>
    <cellStyle name="Neutral 2 10" xfId="30425" hidden="1"/>
    <cellStyle name="Neutral 2 10" xfId="30460" hidden="1"/>
    <cellStyle name="Neutral 2 10" xfId="30525" hidden="1"/>
    <cellStyle name="Neutral 2 10" xfId="30586" hidden="1"/>
    <cellStyle name="Neutral 2 10" xfId="30578" hidden="1"/>
    <cellStyle name="Neutral 2 10" xfId="30642" hidden="1"/>
    <cellStyle name="Neutral 2 10" xfId="30677" hidden="1"/>
    <cellStyle name="Neutral 2 10" xfId="30788" hidden="1"/>
    <cellStyle name="Neutral 2 10" xfId="30977" hidden="1"/>
    <cellStyle name="Neutral 2 10" xfId="30969" hidden="1"/>
    <cellStyle name="Neutral 2 10" xfId="31033" hidden="1"/>
    <cellStyle name="Neutral 2 10" xfId="31068" hidden="1"/>
    <cellStyle name="Neutral 2 10" xfId="31176" hidden="1"/>
    <cellStyle name="Neutral 2 10" xfId="31286" hidden="1"/>
    <cellStyle name="Neutral 2 10" xfId="31278" hidden="1"/>
    <cellStyle name="Neutral 2 10" xfId="31342" hidden="1"/>
    <cellStyle name="Neutral 2 10" xfId="31377" hidden="1"/>
    <cellStyle name="Neutral 2 10" xfId="31172" hidden="1"/>
    <cellStyle name="Neutral 2 10" xfId="31430" hidden="1"/>
    <cellStyle name="Neutral 2 10" xfId="31422" hidden="1"/>
    <cellStyle name="Neutral 2 10" xfId="31486" hidden="1"/>
    <cellStyle name="Neutral 2 10" xfId="31521" hidden="1"/>
    <cellStyle name="Neutral 2 10" xfId="30812" hidden="1"/>
    <cellStyle name="Neutral 2 10" xfId="31587" hidden="1"/>
    <cellStyle name="Neutral 2 10" xfId="31579" hidden="1"/>
    <cellStyle name="Neutral 2 10" xfId="31643" hidden="1"/>
    <cellStyle name="Neutral 2 10" xfId="31678" hidden="1"/>
    <cellStyle name="Neutral 2 10" xfId="31817" hidden="1"/>
    <cellStyle name="Neutral 2 10" xfId="31957" hidden="1"/>
    <cellStyle name="Neutral 2 10" xfId="31949" hidden="1"/>
    <cellStyle name="Neutral 2 10" xfId="32013" hidden="1"/>
    <cellStyle name="Neutral 2 10" xfId="32048" hidden="1"/>
    <cellStyle name="Neutral 2 10" xfId="31808" hidden="1"/>
    <cellStyle name="Neutral 2 10" xfId="32106" hidden="1"/>
    <cellStyle name="Neutral 2 10" xfId="32098" hidden="1"/>
    <cellStyle name="Neutral 2 10" xfId="32162" hidden="1"/>
    <cellStyle name="Neutral 2 10" xfId="32197" hidden="1"/>
    <cellStyle name="Neutral 2 10" xfId="31884" hidden="1"/>
    <cellStyle name="Neutral 2 10" xfId="32249" hidden="1"/>
    <cellStyle name="Neutral 2 10" xfId="32241" hidden="1"/>
    <cellStyle name="Neutral 2 10" xfId="32305" hidden="1"/>
    <cellStyle name="Neutral 2 10" xfId="32340" hidden="1"/>
    <cellStyle name="Neutral 2 10" xfId="32407" hidden="1"/>
    <cellStyle name="Neutral 2 10" xfId="32468" hidden="1"/>
    <cellStyle name="Neutral 2 10" xfId="32460" hidden="1"/>
    <cellStyle name="Neutral 2 10" xfId="32524" hidden="1"/>
    <cellStyle name="Neutral 2 10" xfId="32559" hidden="1"/>
    <cellStyle name="Neutral 2 10" xfId="32650" hidden="1"/>
    <cellStyle name="Neutral 2 10" xfId="32760" hidden="1"/>
    <cellStyle name="Neutral 2 10" xfId="32752" hidden="1"/>
    <cellStyle name="Neutral 2 10" xfId="32816" hidden="1"/>
    <cellStyle name="Neutral 2 10" xfId="32851" hidden="1"/>
    <cellStyle name="Neutral 2 10" xfId="32646" hidden="1"/>
    <cellStyle name="Neutral 2 10" xfId="32902" hidden="1"/>
    <cellStyle name="Neutral 2 10" xfId="32894" hidden="1"/>
    <cellStyle name="Neutral 2 10" xfId="32958" hidden="1"/>
    <cellStyle name="Neutral 2 10" xfId="32993" hidden="1"/>
    <cellStyle name="Neutral 2 10" xfId="30801" hidden="1"/>
    <cellStyle name="Neutral 2 10" xfId="33042" hidden="1"/>
    <cellStyle name="Neutral 2 10" xfId="33034" hidden="1"/>
    <cellStyle name="Neutral 2 10" xfId="33098" hidden="1"/>
    <cellStyle name="Neutral 2 10" xfId="33133" hidden="1"/>
    <cellStyle name="Neutral 2 10" xfId="33269" hidden="1"/>
    <cellStyle name="Neutral 2 10" xfId="33408" hidden="1"/>
    <cellStyle name="Neutral 2 10" xfId="33400" hidden="1"/>
    <cellStyle name="Neutral 2 10" xfId="33464" hidden="1"/>
    <cellStyle name="Neutral 2 10" xfId="33499" hidden="1"/>
    <cellStyle name="Neutral 2 10" xfId="33260" hidden="1"/>
    <cellStyle name="Neutral 2 10" xfId="33557" hidden="1"/>
    <cellStyle name="Neutral 2 10" xfId="33549" hidden="1"/>
    <cellStyle name="Neutral 2 10" xfId="33613" hidden="1"/>
    <cellStyle name="Neutral 2 10" xfId="33648" hidden="1"/>
    <cellStyle name="Neutral 2 10" xfId="33336" hidden="1"/>
    <cellStyle name="Neutral 2 10" xfId="33700" hidden="1"/>
    <cellStyle name="Neutral 2 10" xfId="33692" hidden="1"/>
    <cellStyle name="Neutral 2 10" xfId="33756" hidden="1"/>
    <cellStyle name="Neutral 2 10" xfId="33791" hidden="1"/>
    <cellStyle name="Neutral 2 10" xfId="33857" hidden="1"/>
    <cellStyle name="Neutral 2 10" xfId="33918" hidden="1"/>
    <cellStyle name="Neutral 2 10" xfId="33910" hidden="1"/>
    <cellStyle name="Neutral 2 10" xfId="33974" hidden="1"/>
    <cellStyle name="Neutral 2 10" xfId="34009" hidden="1"/>
    <cellStyle name="Neutral 2 10" xfId="34100" hidden="1"/>
    <cellStyle name="Neutral 2 10" xfId="34210" hidden="1"/>
    <cellStyle name="Neutral 2 10" xfId="34202" hidden="1"/>
    <cellStyle name="Neutral 2 10" xfId="34266" hidden="1"/>
    <cellStyle name="Neutral 2 10" xfId="34301" hidden="1"/>
    <cellStyle name="Neutral 2 10" xfId="34096" hidden="1"/>
    <cellStyle name="Neutral 2 10" xfId="34352" hidden="1"/>
    <cellStyle name="Neutral 2 10" xfId="34344" hidden="1"/>
    <cellStyle name="Neutral 2 10" xfId="34408" hidden="1"/>
    <cellStyle name="Neutral 2 10" xfId="34443" hidden="1"/>
    <cellStyle name="Neutral 2 10" xfId="30806" hidden="1"/>
    <cellStyle name="Neutral 2 10" xfId="34492" hidden="1"/>
    <cellStyle name="Neutral 2 10" xfId="34484" hidden="1"/>
    <cellStyle name="Neutral 2 10" xfId="34548" hidden="1"/>
    <cellStyle name="Neutral 2 10" xfId="34583" hidden="1"/>
    <cellStyle name="Neutral 2 10" xfId="34716" hidden="1"/>
    <cellStyle name="Neutral 2 10" xfId="34855" hidden="1"/>
    <cellStyle name="Neutral 2 10" xfId="34847" hidden="1"/>
    <cellStyle name="Neutral 2 10" xfId="34911" hidden="1"/>
    <cellStyle name="Neutral 2 10" xfId="34946" hidden="1"/>
    <cellStyle name="Neutral 2 10" xfId="34707" hidden="1"/>
    <cellStyle name="Neutral 2 10" xfId="35002" hidden="1"/>
    <cellStyle name="Neutral 2 10" xfId="34994" hidden="1"/>
    <cellStyle name="Neutral 2 10" xfId="35058" hidden="1"/>
    <cellStyle name="Neutral 2 10" xfId="35093" hidden="1"/>
    <cellStyle name="Neutral 2 10" xfId="34783" hidden="1"/>
    <cellStyle name="Neutral 2 10" xfId="35143" hidden="1"/>
    <cellStyle name="Neutral 2 10" xfId="35135" hidden="1"/>
    <cellStyle name="Neutral 2 10" xfId="35199" hidden="1"/>
    <cellStyle name="Neutral 2 10" xfId="35234" hidden="1"/>
    <cellStyle name="Neutral 2 10" xfId="35299" hidden="1"/>
    <cellStyle name="Neutral 2 10" xfId="35360" hidden="1"/>
    <cellStyle name="Neutral 2 10" xfId="35352" hidden="1"/>
    <cellStyle name="Neutral 2 10" xfId="35416" hidden="1"/>
    <cellStyle name="Neutral 2 10" xfId="35451" hidden="1"/>
    <cellStyle name="Neutral 2 10" xfId="35542" hidden="1"/>
    <cellStyle name="Neutral 2 10" xfId="35652" hidden="1"/>
    <cellStyle name="Neutral 2 10" xfId="35644" hidden="1"/>
    <cellStyle name="Neutral 2 10" xfId="35708" hidden="1"/>
    <cellStyle name="Neutral 2 10" xfId="35743" hidden="1"/>
    <cellStyle name="Neutral 2 10" xfId="35538" hidden="1"/>
    <cellStyle name="Neutral 2 10" xfId="35794" hidden="1"/>
    <cellStyle name="Neutral 2 10" xfId="35786" hidden="1"/>
    <cellStyle name="Neutral 2 10" xfId="35850" hidden="1"/>
    <cellStyle name="Neutral 2 10" xfId="35885" hidden="1"/>
    <cellStyle name="Neutral 2 10" xfId="35952" hidden="1"/>
    <cellStyle name="Neutral 2 10" xfId="36087" hidden="1"/>
    <cellStyle name="Neutral 2 10" xfId="36079" hidden="1"/>
    <cellStyle name="Neutral 2 10" xfId="36143" hidden="1"/>
    <cellStyle name="Neutral 2 10" xfId="36178" hidden="1"/>
    <cellStyle name="Neutral 2 10" xfId="36312" hidden="1"/>
    <cellStyle name="Neutral 2 10" xfId="36451" hidden="1"/>
    <cellStyle name="Neutral 2 10" xfId="36443" hidden="1"/>
    <cellStyle name="Neutral 2 10" xfId="36507" hidden="1"/>
    <cellStyle name="Neutral 2 10" xfId="36542" hidden="1"/>
    <cellStyle name="Neutral 2 10" xfId="36303" hidden="1"/>
    <cellStyle name="Neutral 2 10" xfId="36598" hidden="1"/>
    <cellStyle name="Neutral 2 10" xfId="36590" hidden="1"/>
    <cellStyle name="Neutral 2 10" xfId="36654" hidden="1"/>
    <cellStyle name="Neutral 2 10" xfId="36689" hidden="1"/>
    <cellStyle name="Neutral 2 10" xfId="36379" hidden="1"/>
    <cellStyle name="Neutral 2 10" xfId="36739" hidden="1"/>
    <cellStyle name="Neutral 2 10" xfId="36731" hidden="1"/>
    <cellStyle name="Neutral 2 10" xfId="36795" hidden="1"/>
    <cellStyle name="Neutral 2 10" xfId="36830" hidden="1"/>
    <cellStyle name="Neutral 2 10" xfId="36895" hidden="1"/>
    <cellStyle name="Neutral 2 10" xfId="36956" hidden="1"/>
    <cellStyle name="Neutral 2 10" xfId="36948" hidden="1"/>
    <cellStyle name="Neutral 2 10" xfId="37012" hidden="1"/>
    <cellStyle name="Neutral 2 10" xfId="37047" hidden="1"/>
    <cellStyle name="Neutral 2 10" xfId="37138" hidden="1"/>
    <cellStyle name="Neutral 2 10" xfId="37248" hidden="1"/>
    <cellStyle name="Neutral 2 10" xfId="37240" hidden="1"/>
    <cellStyle name="Neutral 2 10" xfId="37304" hidden="1"/>
    <cellStyle name="Neutral 2 10" xfId="37339" hidden="1"/>
    <cellStyle name="Neutral 2 10" xfId="37134" hidden="1"/>
    <cellStyle name="Neutral 2 10" xfId="37390" hidden="1"/>
    <cellStyle name="Neutral 2 10" xfId="37382" hidden="1"/>
    <cellStyle name="Neutral 2 10" xfId="37446" hidden="1"/>
    <cellStyle name="Neutral 2 10" xfId="37481" hidden="1"/>
    <cellStyle name="Neutral 2 10" xfId="36023" hidden="1"/>
    <cellStyle name="Neutral 2 10" xfId="37530" hidden="1"/>
    <cellStyle name="Neutral 2 10" xfId="37522" hidden="1"/>
    <cellStyle name="Neutral 2 10" xfId="37586" hidden="1"/>
    <cellStyle name="Neutral 2 10" xfId="37621" hidden="1"/>
    <cellStyle name="Neutral 2 10" xfId="37754" hidden="1"/>
    <cellStyle name="Neutral 2 10" xfId="37893" hidden="1"/>
    <cellStyle name="Neutral 2 10" xfId="37885" hidden="1"/>
    <cellStyle name="Neutral 2 10" xfId="37949" hidden="1"/>
    <cellStyle name="Neutral 2 10" xfId="37984" hidden="1"/>
    <cellStyle name="Neutral 2 10" xfId="37745" hidden="1"/>
    <cellStyle name="Neutral 2 10" xfId="38040" hidden="1"/>
    <cellStyle name="Neutral 2 10" xfId="38032" hidden="1"/>
    <cellStyle name="Neutral 2 10" xfId="38096" hidden="1"/>
    <cellStyle name="Neutral 2 10" xfId="38131" hidden="1"/>
    <cellStyle name="Neutral 2 10" xfId="37821" hidden="1"/>
    <cellStyle name="Neutral 2 10" xfId="38181" hidden="1"/>
    <cellStyle name="Neutral 2 10" xfId="38173" hidden="1"/>
    <cellStyle name="Neutral 2 10" xfId="38237" hidden="1"/>
    <cellStyle name="Neutral 2 10" xfId="38272" hidden="1"/>
    <cellStyle name="Neutral 2 10" xfId="38337" hidden="1"/>
    <cellStyle name="Neutral 2 10" xfId="38398" hidden="1"/>
    <cellStyle name="Neutral 2 10" xfId="38390" hidden="1"/>
    <cellStyle name="Neutral 2 10" xfId="38454" hidden="1"/>
    <cellStyle name="Neutral 2 10" xfId="38489" hidden="1"/>
    <cellStyle name="Neutral 2 10" xfId="38580" hidden="1"/>
    <cellStyle name="Neutral 2 10" xfId="38690" hidden="1"/>
    <cellStyle name="Neutral 2 10" xfId="38682" hidden="1"/>
    <cellStyle name="Neutral 2 10" xfId="38746" hidden="1"/>
    <cellStyle name="Neutral 2 10" xfId="38781" hidden="1"/>
    <cellStyle name="Neutral 2 10" xfId="38576" hidden="1"/>
    <cellStyle name="Neutral 2 10" xfId="38832" hidden="1"/>
    <cellStyle name="Neutral 2 10" xfId="38824" hidden="1"/>
    <cellStyle name="Neutral 2 10" xfId="38888" hidden="1"/>
    <cellStyle name="Neutral 2 10" xfId="38923" hidden="1"/>
    <cellStyle name="Neutral 2 10" xfId="39004" hidden="1"/>
    <cellStyle name="Neutral 2 10" xfId="39070" hidden="1"/>
    <cellStyle name="Neutral 2 10" xfId="39062" hidden="1"/>
    <cellStyle name="Neutral 2 10" xfId="39126" hidden="1"/>
    <cellStyle name="Neutral 2 10" xfId="39161" hidden="1"/>
    <cellStyle name="Neutral 2 10" xfId="39294" hidden="1"/>
    <cellStyle name="Neutral 2 10" xfId="39433" hidden="1"/>
    <cellStyle name="Neutral 2 10" xfId="39425" hidden="1"/>
    <cellStyle name="Neutral 2 10" xfId="39489" hidden="1"/>
    <cellStyle name="Neutral 2 10" xfId="39524" hidden="1"/>
    <cellStyle name="Neutral 2 10" xfId="39285" hidden="1"/>
    <cellStyle name="Neutral 2 10" xfId="39580" hidden="1"/>
    <cellStyle name="Neutral 2 10" xfId="39572" hidden="1"/>
    <cellStyle name="Neutral 2 10" xfId="39636" hidden="1"/>
    <cellStyle name="Neutral 2 10" xfId="39671" hidden="1"/>
    <cellStyle name="Neutral 2 10" xfId="39361" hidden="1"/>
    <cellStyle name="Neutral 2 10" xfId="39721" hidden="1"/>
    <cellStyle name="Neutral 2 10" xfId="39713" hidden="1"/>
    <cellStyle name="Neutral 2 10" xfId="39777" hidden="1"/>
    <cellStyle name="Neutral 2 10" xfId="39812" hidden="1"/>
    <cellStyle name="Neutral 2 10" xfId="39877" hidden="1"/>
    <cellStyle name="Neutral 2 10" xfId="39938" hidden="1"/>
    <cellStyle name="Neutral 2 10" xfId="39930" hidden="1"/>
    <cellStyle name="Neutral 2 10" xfId="39994" hidden="1"/>
    <cellStyle name="Neutral 2 10" xfId="40029" hidden="1"/>
    <cellStyle name="Neutral 2 10" xfId="40120" hidden="1"/>
    <cellStyle name="Neutral 2 10" xfId="40230" hidden="1"/>
    <cellStyle name="Neutral 2 10" xfId="40222" hidden="1"/>
    <cellStyle name="Neutral 2 10" xfId="40286" hidden="1"/>
    <cellStyle name="Neutral 2 10" xfId="40321" hidden="1"/>
    <cellStyle name="Neutral 2 10" xfId="40116" hidden="1"/>
    <cellStyle name="Neutral 2 10" xfId="40372" hidden="1"/>
    <cellStyle name="Neutral 2 10" xfId="40364" hidden="1"/>
    <cellStyle name="Neutral 2 10" xfId="40428" hidden="1"/>
    <cellStyle name="Neutral 2 10" xfId="40463" hidden="1"/>
    <cellStyle name="Neutral 2 10" xfId="40528" hidden="1"/>
    <cellStyle name="Neutral 2 10" xfId="40589" hidden="1"/>
    <cellStyle name="Neutral 2 10" xfId="40581" hidden="1"/>
    <cellStyle name="Neutral 2 10" xfId="40645" hidden="1"/>
    <cellStyle name="Neutral 2 10" xfId="40680" hidden="1"/>
    <cellStyle name="Neutral 2 10" xfId="40791" hidden="1"/>
    <cellStyle name="Neutral 2 10" xfId="40980" hidden="1"/>
    <cellStyle name="Neutral 2 10" xfId="40972" hidden="1"/>
    <cellStyle name="Neutral 2 10" xfId="41036" hidden="1"/>
    <cellStyle name="Neutral 2 10" xfId="41071" hidden="1"/>
    <cellStyle name="Neutral 2 10" xfId="41179" hidden="1"/>
    <cellStyle name="Neutral 2 10" xfId="41289" hidden="1"/>
    <cellStyle name="Neutral 2 10" xfId="41281" hidden="1"/>
    <cellStyle name="Neutral 2 10" xfId="41345" hidden="1"/>
    <cellStyle name="Neutral 2 10" xfId="41380" hidden="1"/>
    <cellStyle name="Neutral 2 10" xfId="41175" hidden="1"/>
    <cellStyle name="Neutral 2 10" xfId="41433" hidden="1"/>
    <cellStyle name="Neutral 2 10" xfId="41425" hidden="1"/>
    <cellStyle name="Neutral 2 10" xfId="41489" hidden="1"/>
    <cellStyle name="Neutral 2 10" xfId="41524" hidden="1"/>
    <cellStyle name="Neutral 2 10" xfId="40815" hidden="1"/>
    <cellStyle name="Neutral 2 10" xfId="41590" hidden="1"/>
    <cellStyle name="Neutral 2 10" xfId="41582" hidden="1"/>
    <cellStyle name="Neutral 2 10" xfId="41646" hidden="1"/>
    <cellStyle name="Neutral 2 10" xfId="41681" hidden="1"/>
    <cellStyle name="Neutral 2 10" xfId="41820" hidden="1"/>
    <cellStyle name="Neutral 2 10" xfId="41960" hidden="1"/>
    <cellStyle name="Neutral 2 10" xfId="41952" hidden="1"/>
    <cellStyle name="Neutral 2 10" xfId="42016" hidden="1"/>
    <cellStyle name="Neutral 2 10" xfId="42051" hidden="1"/>
    <cellStyle name="Neutral 2 10" xfId="41811" hidden="1"/>
    <cellStyle name="Neutral 2 10" xfId="42109" hidden="1"/>
    <cellStyle name="Neutral 2 10" xfId="42101" hidden="1"/>
    <cellStyle name="Neutral 2 10" xfId="42165" hidden="1"/>
    <cellStyle name="Neutral 2 10" xfId="42200" hidden="1"/>
    <cellStyle name="Neutral 2 10" xfId="41887" hidden="1"/>
    <cellStyle name="Neutral 2 10" xfId="42252" hidden="1"/>
    <cellStyle name="Neutral 2 10" xfId="42244" hidden="1"/>
    <cellStyle name="Neutral 2 10" xfId="42308" hidden="1"/>
    <cellStyle name="Neutral 2 10" xfId="42343" hidden="1"/>
    <cellStyle name="Neutral 2 10" xfId="42410" hidden="1"/>
    <cellStyle name="Neutral 2 10" xfId="42471" hidden="1"/>
    <cellStyle name="Neutral 2 10" xfId="42463" hidden="1"/>
    <cellStyle name="Neutral 2 10" xfId="42527" hidden="1"/>
    <cellStyle name="Neutral 2 10" xfId="42562" hidden="1"/>
    <cellStyle name="Neutral 2 10" xfId="42653" hidden="1"/>
    <cellStyle name="Neutral 2 10" xfId="42763" hidden="1"/>
    <cellStyle name="Neutral 2 10" xfId="42755" hidden="1"/>
    <cellStyle name="Neutral 2 10" xfId="42819" hidden="1"/>
    <cellStyle name="Neutral 2 10" xfId="42854" hidden="1"/>
    <cellStyle name="Neutral 2 10" xfId="42649" hidden="1"/>
    <cellStyle name="Neutral 2 10" xfId="42905" hidden="1"/>
    <cellStyle name="Neutral 2 10" xfId="42897" hidden="1"/>
    <cellStyle name="Neutral 2 10" xfId="42961" hidden="1"/>
    <cellStyle name="Neutral 2 10" xfId="42996" hidden="1"/>
    <cellStyle name="Neutral 2 10" xfId="40804" hidden="1"/>
    <cellStyle name="Neutral 2 10" xfId="43045" hidden="1"/>
    <cellStyle name="Neutral 2 10" xfId="43037" hidden="1"/>
    <cellStyle name="Neutral 2 10" xfId="43101" hidden="1"/>
    <cellStyle name="Neutral 2 10" xfId="43136" hidden="1"/>
    <cellStyle name="Neutral 2 10" xfId="43272" hidden="1"/>
    <cellStyle name="Neutral 2 10" xfId="43411" hidden="1"/>
    <cellStyle name="Neutral 2 10" xfId="43403" hidden="1"/>
    <cellStyle name="Neutral 2 10" xfId="43467" hidden="1"/>
    <cellStyle name="Neutral 2 10" xfId="43502" hidden="1"/>
    <cellStyle name="Neutral 2 10" xfId="43263" hidden="1"/>
    <cellStyle name="Neutral 2 10" xfId="43560" hidden="1"/>
    <cellStyle name="Neutral 2 10" xfId="43552" hidden="1"/>
    <cellStyle name="Neutral 2 10" xfId="43616" hidden="1"/>
    <cellStyle name="Neutral 2 10" xfId="43651" hidden="1"/>
    <cellStyle name="Neutral 2 10" xfId="43339" hidden="1"/>
    <cellStyle name="Neutral 2 10" xfId="43703" hidden="1"/>
    <cellStyle name="Neutral 2 10" xfId="43695" hidden="1"/>
    <cellStyle name="Neutral 2 10" xfId="43759" hidden="1"/>
    <cellStyle name="Neutral 2 10" xfId="43794" hidden="1"/>
    <cellStyle name="Neutral 2 10" xfId="43860" hidden="1"/>
    <cellStyle name="Neutral 2 10" xfId="43921" hidden="1"/>
    <cellStyle name="Neutral 2 10" xfId="43913" hidden="1"/>
    <cellStyle name="Neutral 2 10" xfId="43977" hidden="1"/>
    <cellStyle name="Neutral 2 10" xfId="44012" hidden="1"/>
    <cellStyle name="Neutral 2 10" xfId="44103" hidden="1"/>
    <cellStyle name="Neutral 2 10" xfId="44213" hidden="1"/>
    <cellStyle name="Neutral 2 10" xfId="44205" hidden="1"/>
    <cellStyle name="Neutral 2 10" xfId="44269" hidden="1"/>
    <cellStyle name="Neutral 2 10" xfId="44304" hidden="1"/>
    <cellStyle name="Neutral 2 10" xfId="44099" hidden="1"/>
    <cellStyle name="Neutral 2 10" xfId="44355" hidden="1"/>
    <cellStyle name="Neutral 2 10" xfId="44347" hidden="1"/>
    <cellStyle name="Neutral 2 10" xfId="44411" hidden="1"/>
    <cellStyle name="Neutral 2 10" xfId="44446" hidden="1"/>
    <cellStyle name="Neutral 2 10" xfId="40809" hidden="1"/>
    <cellStyle name="Neutral 2 10" xfId="44495" hidden="1"/>
    <cellStyle name="Neutral 2 10" xfId="44487" hidden="1"/>
    <cellStyle name="Neutral 2 10" xfId="44551" hidden="1"/>
    <cellStyle name="Neutral 2 10" xfId="44586" hidden="1"/>
    <cellStyle name="Neutral 2 10" xfId="44719" hidden="1"/>
    <cellStyle name="Neutral 2 10" xfId="44858" hidden="1"/>
    <cellStyle name="Neutral 2 10" xfId="44850" hidden="1"/>
    <cellStyle name="Neutral 2 10" xfId="44914" hidden="1"/>
    <cellStyle name="Neutral 2 10" xfId="44949" hidden="1"/>
    <cellStyle name="Neutral 2 10" xfId="44710" hidden="1"/>
    <cellStyle name="Neutral 2 10" xfId="45005" hidden="1"/>
    <cellStyle name="Neutral 2 10" xfId="44997" hidden="1"/>
    <cellStyle name="Neutral 2 10" xfId="45061" hidden="1"/>
    <cellStyle name="Neutral 2 10" xfId="45096" hidden="1"/>
    <cellStyle name="Neutral 2 10" xfId="44786" hidden="1"/>
    <cellStyle name="Neutral 2 10" xfId="45146" hidden="1"/>
    <cellStyle name="Neutral 2 10" xfId="45138" hidden="1"/>
    <cellStyle name="Neutral 2 10" xfId="45202" hidden="1"/>
    <cellStyle name="Neutral 2 10" xfId="45237" hidden="1"/>
    <cellStyle name="Neutral 2 10" xfId="45302" hidden="1"/>
    <cellStyle name="Neutral 2 10" xfId="45363" hidden="1"/>
    <cellStyle name="Neutral 2 10" xfId="45355" hidden="1"/>
    <cellStyle name="Neutral 2 10" xfId="45419" hidden="1"/>
    <cellStyle name="Neutral 2 10" xfId="45454" hidden="1"/>
    <cellStyle name="Neutral 2 10" xfId="45545" hidden="1"/>
    <cellStyle name="Neutral 2 10" xfId="45655" hidden="1"/>
    <cellStyle name="Neutral 2 10" xfId="45647" hidden="1"/>
    <cellStyle name="Neutral 2 10" xfId="45711" hidden="1"/>
    <cellStyle name="Neutral 2 10" xfId="45746" hidden="1"/>
    <cellStyle name="Neutral 2 10" xfId="45541" hidden="1"/>
    <cellStyle name="Neutral 2 10" xfId="45797" hidden="1"/>
    <cellStyle name="Neutral 2 10" xfId="45789" hidden="1"/>
    <cellStyle name="Neutral 2 10" xfId="45853" hidden="1"/>
    <cellStyle name="Neutral 2 10" xfId="45888" hidden="1"/>
    <cellStyle name="Neutral 2 10" xfId="45955" hidden="1"/>
    <cellStyle name="Neutral 2 10" xfId="46090" hidden="1"/>
    <cellStyle name="Neutral 2 10" xfId="46082" hidden="1"/>
    <cellStyle name="Neutral 2 10" xfId="46146" hidden="1"/>
    <cellStyle name="Neutral 2 10" xfId="46181" hidden="1"/>
    <cellStyle name="Neutral 2 10" xfId="46315" hidden="1"/>
    <cellStyle name="Neutral 2 10" xfId="46454" hidden="1"/>
    <cellStyle name="Neutral 2 10" xfId="46446" hidden="1"/>
    <cellStyle name="Neutral 2 10" xfId="46510" hidden="1"/>
    <cellStyle name="Neutral 2 10" xfId="46545" hidden="1"/>
    <cellStyle name="Neutral 2 10" xfId="46306" hidden="1"/>
    <cellStyle name="Neutral 2 10" xfId="46601" hidden="1"/>
    <cellStyle name="Neutral 2 10" xfId="46593" hidden="1"/>
    <cellStyle name="Neutral 2 10" xfId="46657" hidden="1"/>
    <cellStyle name="Neutral 2 10" xfId="46692" hidden="1"/>
    <cellStyle name="Neutral 2 10" xfId="46382" hidden="1"/>
    <cellStyle name="Neutral 2 10" xfId="46742" hidden="1"/>
    <cellStyle name="Neutral 2 10" xfId="46734" hidden="1"/>
    <cellStyle name="Neutral 2 10" xfId="46798" hidden="1"/>
    <cellStyle name="Neutral 2 10" xfId="46833" hidden="1"/>
    <cellStyle name="Neutral 2 10" xfId="46898" hidden="1"/>
    <cellStyle name="Neutral 2 10" xfId="46959" hidden="1"/>
    <cellStyle name="Neutral 2 10" xfId="46951" hidden="1"/>
    <cellStyle name="Neutral 2 10" xfId="47015" hidden="1"/>
    <cellStyle name="Neutral 2 10" xfId="47050" hidden="1"/>
    <cellStyle name="Neutral 2 10" xfId="47141" hidden="1"/>
    <cellStyle name="Neutral 2 10" xfId="47251" hidden="1"/>
    <cellStyle name="Neutral 2 10" xfId="47243" hidden="1"/>
    <cellStyle name="Neutral 2 10" xfId="47307" hidden="1"/>
    <cellStyle name="Neutral 2 10" xfId="47342" hidden="1"/>
    <cellStyle name="Neutral 2 10" xfId="47137" hidden="1"/>
    <cellStyle name="Neutral 2 10" xfId="47393" hidden="1"/>
    <cellStyle name="Neutral 2 10" xfId="47385" hidden="1"/>
    <cellStyle name="Neutral 2 10" xfId="47449" hidden="1"/>
    <cellStyle name="Neutral 2 10" xfId="47484" hidden="1"/>
    <cellStyle name="Neutral 2 10" xfId="46026" hidden="1"/>
    <cellStyle name="Neutral 2 10" xfId="47533" hidden="1"/>
    <cellStyle name="Neutral 2 10" xfId="47525" hidden="1"/>
    <cellStyle name="Neutral 2 10" xfId="47589" hidden="1"/>
    <cellStyle name="Neutral 2 10" xfId="47624" hidden="1"/>
    <cellStyle name="Neutral 2 10" xfId="47757" hidden="1"/>
    <cellStyle name="Neutral 2 10" xfId="47896" hidden="1"/>
    <cellStyle name="Neutral 2 10" xfId="47888" hidden="1"/>
    <cellStyle name="Neutral 2 10" xfId="47952" hidden="1"/>
    <cellStyle name="Neutral 2 10" xfId="47987" hidden="1"/>
    <cellStyle name="Neutral 2 10" xfId="47748" hidden="1"/>
    <cellStyle name="Neutral 2 10" xfId="48043" hidden="1"/>
    <cellStyle name="Neutral 2 10" xfId="48035" hidden="1"/>
    <cellStyle name="Neutral 2 10" xfId="48099" hidden="1"/>
    <cellStyle name="Neutral 2 10" xfId="48134" hidden="1"/>
    <cellStyle name="Neutral 2 10" xfId="47824" hidden="1"/>
    <cellStyle name="Neutral 2 10" xfId="48184" hidden="1"/>
    <cellStyle name="Neutral 2 10" xfId="48176" hidden="1"/>
    <cellStyle name="Neutral 2 10" xfId="48240" hidden="1"/>
    <cellStyle name="Neutral 2 10" xfId="48275" hidden="1"/>
    <cellStyle name="Neutral 2 10" xfId="48340" hidden="1"/>
    <cellStyle name="Neutral 2 10" xfId="48401" hidden="1"/>
    <cellStyle name="Neutral 2 10" xfId="48393" hidden="1"/>
    <cellStyle name="Neutral 2 10" xfId="48457" hidden="1"/>
    <cellStyle name="Neutral 2 10" xfId="48492" hidden="1"/>
    <cellStyle name="Neutral 2 10" xfId="48583" hidden="1"/>
    <cellStyle name="Neutral 2 10" xfId="48693" hidden="1"/>
    <cellStyle name="Neutral 2 10" xfId="48685" hidden="1"/>
    <cellStyle name="Neutral 2 10" xfId="48749" hidden="1"/>
    <cellStyle name="Neutral 2 10" xfId="48784" hidden="1"/>
    <cellStyle name="Neutral 2 10" xfId="48579" hidden="1"/>
    <cellStyle name="Neutral 2 10" xfId="48835" hidden="1"/>
    <cellStyle name="Neutral 2 10" xfId="48827" hidden="1"/>
    <cellStyle name="Neutral 2 10" xfId="48891" hidden="1"/>
    <cellStyle name="Neutral 2 10" xfId="48926" hidden="1"/>
    <cellStyle name="Neutral 2 10" xfId="48991" hidden="1"/>
    <cellStyle name="Neutral 2 10" xfId="49052" hidden="1"/>
    <cellStyle name="Neutral 2 10" xfId="49044" hidden="1"/>
    <cellStyle name="Neutral 2 10" xfId="49108" hidden="1"/>
    <cellStyle name="Neutral 2 10" xfId="49143" hidden="1"/>
    <cellStyle name="Neutral 2 10" xfId="49276" hidden="1"/>
    <cellStyle name="Neutral 2 10" xfId="49415" hidden="1"/>
    <cellStyle name="Neutral 2 10" xfId="49407" hidden="1"/>
    <cellStyle name="Neutral 2 10" xfId="49471" hidden="1"/>
    <cellStyle name="Neutral 2 10" xfId="49506" hidden="1"/>
    <cellStyle name="Neutral 2 10" xfId="49267" hidden="1"/>
    <cellStyle name="Neutral 2 10" xfId="49562" hidden="1"/>
    <cellStyle name="Neutral 2 10" xfId="49554" hidden="1"/>
    <cellStyle name="Neutral 2 10" xfId="49618" hidden="1"/>
    <cellStyle name="Neutral 2 10" xfId="49653" hidden="1"/>
    <cellStyle name="Neutral 2 10" xfId="49343" hidden="1"/>
    <cellStyle name="Neutral 2 10" xfId="49703" hidden="1"/>
    <cellStyle name="Neutral 2 10" xfId="49695" hidden="1"/>
    <cellStyle name="Neutral 2 10" xfId="49759" hidden="1"/>
    <cellStyle name="Neutral 2 10" xfId="49794" hidden="1"/>
    <cellStyle name="Neutral 2 10" xfId="49859" hidden="1"/>
    <cellStyle name="Neutral 2 10" xfId="49920" hidden="1"/>
    <cellStyle name="Neutral 2 10" xfId="49912" hidden="1"/>
    <cellStyle name="Neutral 2 10" xfId="49976" hidden="1"/>
    <cellStyle name="Neutral 2 10" xfId="50011" hidden="1"/>
    <cellStyle name="Neutral 2 10" xfId="50102" hidden="1"/>
    <cellStyle name="Neutral 2 10" xfId="50212" hidden="1"/>
    <cellStyle name="Neutral 2 10" xfId="50204" hidden="1"/>
    <cellStyle name="Neutral 2 10" xfId="50268" hidden="1"/>
    <cellStyle name="Neutral 2 10" xfId="50303" hidden="1"/>
    <cellStyle name="Neutral 2 10" xfId="50098" hidden="1"/>
    <cellStyle name="Neutral 2 10" xfId="50354" hidden="1"/>
    <cellStyle name="Neutral 2 10" xfId="50346" hidden="1"/>
    <cellStyle name="Neutral 2 10" xfId="50410" hidden="1"/>
    <cellStyle name="Neutral 2 10" xfId="50445" hidden="1"/>
    <cellStyle name="Neutral 2 10" xfId="50510" hidden="1"/>
    <cellStyle name="Neutral 2 10" xfId="50571" hidden="1"/>
    <cellStyle name="Neutral 2 10" xfId="50563" hidden="1"/>
    <cellStyle name="Neutral 2 10" xfId="50627" hidden="1"/>
    <cellStyle name="Neutral 2 10" xfId="50662" hidden="1"/>
    <cellStyle name="Neutral 2 10" xfId="50773" hidden="1"/>
    <cellStyle name="Neutral 2 10" xfId="50962" hidden="1"/>
    <cellStyle name="Neutral 2 10" xfId="50954" hidden="1"/>
    <cellStyle name="Neutral 2 10" xfId="51018" hidden="1"/>
    <cellStyle name="Neutral 2 10" xfId="51053" hidden="1"/>
    <cellStyle name="Neutral 2 10" xfId="51161" hidden="1"/>
    <cellStyle name="Neutral 2 10" xfId="51271" hidden="1"/>
    <cellStyle name="Neutral 2 10" xfId="51263" hidden="1"/>
    <cellStyle name="Neutral 2 10" xfId="51327" hidden="1"/>
    <cellStyle name="Neutral 2 10" xfId="51362" hidden="1"/>
    <cellStyle name="Neutral 2 10" xfId="51157" hidden="1"/>
    <cellStyle name="Neutral 2 10" xfId="51415" hidden="1"/>
    <cellStyle name="Neutral 2 10" xfId="51407" hidden="1"/>
    <cellStyle name="Neutral 2 10" xfId="51471" hidden="1"/>
    <cellStyle name="Neutral 2 10" xfId="51506" hidden="1"/>
    <cellStyle name="Neutral 2 10" xfId="50797" hidden="1"/>
    <cellStyle name="Neutral 2 10" xfId="51572" hidden="1"/>
    <cellStyle name="Neutral 2 10" xfId="51564" hidden="1"/>
    <cellStyle name="Neutral 2 10" xfId="51628" hidden="1"/>
    <cellStyle name="Neutral 2 10" xfId="51663" hidden="1"/>
    <cellStyle name="Neutral 2 10" xfId="51802" hidden="1"/>
    <cellStyle name="Neutral 2 10" xfId="51942" hidden="1"/>
    <cellStyle name="Neutral 2 10" xfId="51934" hidden="1"/>
    <cellStyle name="Neutral 2 10" xfId="51998" hidden="1"/>
    <cellStyle name="Neutral 2 10" xfId="52033" hidden="1"/>
    <cellStyle name="Neutral 2 10" xfId="51793" hidden="1"/>
    <cellStyle name="Neutral 2 10" xfId="52091" hidden="1"/>
    <cellStyle name="Neutral 2 10" xfId="52083" hidden="1"/>
    <cellStyle name="Neutral 2 10" xfId="52147" hidden="1"/>
    <cellStyle name="Neutral 2 10" xfId="52182" hidden="1"/>
    <cellStyle name="Neutral 2 10" xfId="51869" hidden="1"/>
    <cellStyle name="Neutral 2 10" xfId="52234" hidden="1"/>
    <cellStyle name="Neutral 2 10" xfId="52226" hidden="1"/>
    <cellStyle name="Neutral 2 10" xfId="52290" hidden="1"/>
    <cellStyle name="Neutral 2 10" xfId="52325" hidden="1"/>
    <cellStyle name="Neutral 2 10" xfId="52392" hidden="1"/>
    <cellStyle name="Neutral 2 10" xfId="52453" hidden="1"/>
    <cellStyle name="Neutral 2 10" xfId="52445" hidden="1"/>
    <cellStyle name="Neutral 2 10" xfId="52509" hidden="1"/>
    <cellStyle name="Neutral 2 10" xfId="52544" hidden="1"/>
    <cellStyle name="Neutral 2 10" xfId="52635" hidden="1"/>
    <cellStyle name="Neutral 2 10" xfId="52745" hidden="1"/>
    <cellStyle name="Neutral 2 10" xfId="52737" hidden="1"/>
    <cellStyle name="Neutral 2 10" xfId="52801" hidden="1"/>
    <cellStyle name="Neutral 2 10" xfId="52836" hidden="1"/>
    <cellStyle name="Neutral 2 10" xfId="52631" hidden="1"/>
    <cellStyle name="Neutral 2 10" xfId="52887" hidden="1"/>
    <cellStyle name="Neutral 2 10" xfId="52879" hidden="1"/>
    <cellStyle name="Neutral 2 10" xfId="52943" hidden="1"/>
    <cellStyle name="Neutral 2 10" xfId="52978" hidden="1"/>
    <cellStyle name="Neutral 2 10" xfId="50786" hidden="1"/>
    <cellStyle name="Neutral 2 10" xfId="53027" hidden="1"/>
    <cellStyle name="Neutral 2 10" xfId="53019" hidden="1"/>
    <cellStyle name="Neutral 2 10" xfId="53083" hidden="1"/>
    <cellStyle name="Neutral 2 10" xfId="53118" hidden="1"/>
    <cellStyle name="Neutral 2 10" xfId="53254" hidden="1"/>
    <cellStyle name="Neutral 2 10" xfId="53393" hidden="1"/>
    <cellStyle name="Neutral 2 10" xfId="53385" hidden="1"/>
    <cellStyle name="Neutral 2 10" xfId="53449" hidden="1"/>
    <cellStyle name="Neutral 2 10" xfId="53484" hidden="1"/>
    <cellStyle name="Neutral 2 10" xfId="53245" hidden="1"/>
    <cellStyle name="Neutral 2 10" xfId="53542" hidden="1"/>
    <cellStyle name="Neutral 2 10" xfId="53534" hidden="1"/>
    <cellStyle name="Neutral 2 10" xfId="53598" hidden="1"/>
    <cellStyle name="Neutral 2 10" xfId="53633" hidden="1"/>
    <cellStyle name="Neutral 2 10" xfId="53321" hidden="1"/>
    <cellStyle name="Neutral 2 10" xfId="53685" hidden="1"/>
    <cellStyle name="Neutral 2 10" xfId="53677" hidden="1"/>
    <cellStyle name="Neutral 2 10" xfId="53741" hidden="1"/>
    <cellStyle name="Neutral 2 10" xfId="53776" hidden="1"/>
    <cellStyle name="Neutral 2 10" xfId="53842" hidden="1"/>
    <cellStyle name="Neutral 2 10" xfId="53903" hidden="1"/>
    <cellStyle name="Neutral 2 10" xfId="53895" hidden="1"/>
    <cellStyle name="Neutral 2 10" xfId="53959" hidden="1"/>
    <cellStyle name="Neutral 2 10" xfId="53994" hidden="1"/>
    <cellStyle name="Neutral 2 10" xfId="54085" hidden="1"/>
    <cellStyle name="Neutral 2 10" xfId="54195" hidden="1"/>
    <cellStyle name="Neutral 2 10" xfId="54187" hidden="1"/>
    <cellStyle name="Neutral 2 10" xfId="54251" hidden="1"/>
    <cellStyle name="Neutral 2 10" xfId="54286" hidden="1"/>
    <cellStyle name="Neutral 2 10" xfId="54081" hidden="1"/>
    <cellStyle name="Neutral 2 10" xfId="54337" hidden="1"/>
    <cellStyle name="Neutral 2 10" xfId="54329" hidden="1"/>
    <cellStyle name="Neutral 2 10" xfId="54393" hidden="1"/>
    <cellStyle name="Neutral 2 10" xfId="54428" hidden="1"/>
    <cellStyle name="Neutral 2 10" xfId="50791" hidden="1"/>
    <cellStyle name="Neutral 2 10" xfId="54477" hidden="1"/>
    <cellStyle name="Neutral 2 10" xfId="54469" hidden="1"/>
    <cellStyle name="Neutral 2 10" xfId="54533" hidden="1"/>
    <cellStyle name="Neutral 2 10" xfId="54568" hidden="1"/>
    <cellStyle name="Neutral 2 10" xfId="54701" hidden="1"/>
    <cellStyle name="Neutral 2 10" xfId="54840" hidden="1"/>
    <cellStyle name="Neutral 2 10" xfId="54832" hidden="1"/>
    <cellStyle name="Neutral 2 10" xfId="54896" hidden="1"/>
    <cellStyle name="Neutral 2 10" xfId="54931" hidden="1"/>
    <cellStyle name="Neutral 2 10" xfId="54692" hidden="1"/>
    <cellStyle name="Neutral 2 10" xfId="54987" hidden="1"/>
    <cellStyle name="Neutral 2 10" xfId="54979" hidden="1"/>
    <cellStyle name="Neutral 2 10" xfId="55043" hidden="1"/>
    <cellStyle name="Neutral 2 10" xfId="55078" hidden="1"/>
    <cellStyle name="Neutral 2 10" xfId="54768" hidden="1"/>
    <cellStyle name="Neutral 2 10" xfId="55128" hidden="1"/>
    <cellStyle name="Neutral 2 10" xfId="55120" hidden="1"/>
    <cellStyle name="Neutral 2 10" xfId="55184" hidden="1"/>
    <cellStyle name="Neutral 2 10" xfId="55219" hidden="1"/>
    <cellStyle name="Neutral 2 10" xfId="55284" hidden="1"/>
    <cellStyle name="Neutral 2 10" xfId="55345" hidden="1"/>
    <cellStyle name="Neutral 2 10" xfId="55337" hidden="1"/>
    <cellStyle name="Neutral 2 10" xfId="55401" hidden="1"/>
    <cellStyle name="Neutral 2 10" xfId="55436" hidden="1"/>
    <cellStyle name="Neutral 2 10" xfId="55527" hidden="1"/>
    <cellStyle name="Neutral 2 10" xfId="55637" hidden="1"/>
    <cellStyle name="Neutral 2 10" xfId="55629" hidden="1"/>
    <cellStyle name="Neutral 2 10" xfId="55693" hidden="1"/>
    <cellStyle name="Neutral 2 10" xfId="55728" hidden="1"/>
    <cellStyle name="Neutral 2 10" xfId="55523" hidden="1"/>
    <cellStyle name="Neutral 2 10" xfId="55779" hidden="1"/>
    <cellStyle name="Neutral 2 10" xfId="55771" hidden="1"/>
    <cellStyle name="Neutral 2 10" xfId="55835" hidden="1"/>
    <cellStyle name="Neutral 2 10" xfId="55870" hidden="1"/>
    <cellStyle name="Neutral 2 10" xfId="55937" hidden="1"/>
    <cellStyle name="Neutral 2 10" xfId="56072" hidden="1"/>
    <cellStyle name="Neutral 2 10" xfId="56064" hidden="1"/>
    <cellStyle name="Neutral 2 10" xfId="56128" hidden="1"/>
    <cellStyle name="Neutral 2 10" xfId="56163" hidden="1"/>
    <cellStyle name="Neutral 2 10" xfId="56297" hidden="1"/>
    <cellStyle name="Neutral 2 10" xfId="56436" hidden="1"/>
    <cellStyle name="Neutral 2 10" xfId="56428" hidden="1"/>
    <cellStyle name="Neutral 2 10" xfId="56492" hidden="1"/>
    <cellStyle name="Neutral 2 10" xfId="56527" hidden="1"/>
    <cellStyle name="Neutral 2 10" xfId="56288" hidden="1"/>
    <cellStyle name="Neutral 2 10" xfId="56583" hidden="1"/>
    <cellStyle name="Neutral 2 10" xfId="56575" hidden="1"/>
    <cellStyle name="Neutral 2 10" xfId="56639" hidden="1"/>
    <cellStyle name="Neutral 2 10" xfId="56674" hidden="1"/>
    <cellStyle name="Neutral 2 10" xfId="56364" hidden="1"/>
    <cellStyle name="Neutral 2 10" xfId="56724" hidden="1"/>
    <cellStyle name="Neutral 2 10" xfId="56716" hidden="1"/>
    <cellStyle name="Neutral 2 10" xfId="56780" hidden="1"/>
    <cellStyle name="Neutral 2 10" xfId="56815" hidden="1"/>
    <cellStyle name="Neutral 2 10" xfId="56880" hidden="1"/>
    <cellStyle name="Neutral 2 10" xfId="56941" hidden="1"/>
    <cellStyle name="Neutral 2 10" xfId="56933" hidden="1"/>
    <cellStyle name="Neutral 2 10" xfId="56997" hidden="1"/>
    <cellStyle name="Neutral 2 10" xfId="57032" hidden="1"/>
    <cellStyle name="Neutral 2 10" xfId="57123" hidden="1"/>
    <cellStyle name="Neutral 2 10" xfId="57233" hidden="1"/>
    <cellStyle name="Neutral 2 10" xfId="57225" hidden="1"/>
    <cellStyle name="Neutral 2 10" xfId="57289" hidden="1"/>
    <cellStyle name="Neutral 2 10" xfId="57324" hidden="1"/>
    <cellStyle name="Neutral 2 10" xfId="57119" hidden="1"/>
    <cellStyle name="Neutral 2 10" xfId="57375" hidden="1"/>
    <cellStyle name="Neutral 2 10" xfId="57367" hidden="1"/>
    <cellStyle name="Neutral 2 10" xfId="57431" hidden="1"/>
    <cellStyle name="Neutral 2 10" xfId="57466" hidden="1"/>
    <cellStyle name="Neutral 2 10" xfId="56008" hidden="1"/>
    <cellStyle name="Neutral 2 10" xfId="57515" hidden="1"/>
    <cellStyle name="Neutral 2 10" xfId="57507" hidden="1"/>
    <cellStyle name="Neutral 2 10" xfId="57571" hidden="1"/>
    <cellStyle name="Neutral 2 10" xfId="57606" hidden="1"/>
    <cellStyle name="Neutral 2 10" xfId="57739" hidden="1"/>
    <cellStyle name="Neutral 2 10" xfId="57878" hidden="1"/>
    <cellStyle name="Neutral 2 10" xfId="57870" hidden="1"/>
    <cellStyle name="Neutral 2 10" xfId="57934" hidden="1"/>
    <cellStyle name="Neutral 2 10" xfId="57969" hidden="1"/>
    <cellStyle name="Neutral 2 10" xfId="57730" hidden="1"/>
    <cellStyle name="Neutral 2 10" xfId="58025" hidden="1"/>
    <cellStyle name="Neutral 2 10" xfId="58017" hidden="1"/>
    <cellStyle name="Neutral 2 10" xfId="58081" hidden="1"/>
    <cellStyle name="Neutral 2 10" xfId="58116" hidden="1"/>
    <cellStyle name="Neutral 2 10" xfId="57806" hidden="1"/>
    <cellStyle name="Neutral 2 10" xfId="58166" hidden="1"/>
    <cellStyle name="Neutral 2 10" xfId="58158" hidden="1"/>
    <cellStyle name="Neutral 2 10" xfId="58222" hidden="1"/>
    <cellStyle name="Neutral 2 10" xfId="58257" hidden="1"/>
    <cellStyle name="Neutral 2 10" xfId="58322" hidden="1"/>
    <cellStyle name="Neutral 2 10" xfId="58383" hidden="1"/>
    <cellStyle name="Neutral 2 10" xfId="58375" hidden="1"/>
    <cellStyle name="Neutral 2 10" xfId="58439" hidden="1"/>
    <cellStyle name="Neutral 2 10" xfId="58474" hidden="1"/>
    <cellStyle name="Neutral 2 10" xfId="58565" hidden="1"/>
    <cellStyle name="Neutral 2 10" xfId="58675" hidden="1"/>
    <cellStyle name="Neutral 2 10" xfId="58667" hidden="1"/>
    <cellStyle name="Neutral 2 10" xfId="58731" hidden="1"/>
    <cellStyle name="Neutral 2 10" xfId="58766" hidden="1"/>
    <cellStyle name="Neutral 2 10" xfId="58561" hidden="1"/>
    <cellStyle name="Neutral 2 10" xfId="58817" hidden="1"/>
    <cellStyle name="Neutral 2 10" xfId="58809" hidden="1"/>
    <cellStyle name="Neutral 2 10" xfId="58873" hidden="1"/>
    <cellStyle name="Neutral 2 10" xfId="58908" hidden="1"/>
    <cellStyle name="Neutral 2 11" xfId="245" hidden="1"/>
    <cellStyle name="Neutral 2 11" xfId="564" hidden="1"/>
    <cellStyle name="Neutral 2 11" xfId="554" hidden="1"/>
    <cellStyle name="Neutral 2 11" xfId="620" hidden="1"/>
    <cellStyle name="Neutral 2 11" xfId="655" hidden="1"/>
    <cellStyle name="Neutral 2 11" xfId="833" hidden="1"/>
    <cellStyle name="Neutral 2 11" xfId="972" hidden="1"/>
    <cellStyle name="Neutral 2 11" xfId="962" hidden="1"/>
    <cellStyle name="Neutral 2 11" xfId="1028" hidden="1"/>
    <cellStyle name="Neutral 2 11" xfId="1063" hidden="1"/>
    <cellStyle name="Neutral 2 11" xfId="822" hidden="1"/>
    <cellStyle name="Neutral 2 11" xfId="1119" hidden="1"/>
    <cellStyle name="Neutral 2 11" xfId="1109" hidden="1"/>
    <cellStyle name="Neutral 2 11" xfId="1175" hidden="1"/>
    <cellStyle name="Neutral 2 11" xfId="1210" hidden="1"/>
    <cellStyle name="Neutral 2 11" xfId="731" hidden="1"/>
    <cellStyle name="Neutral 2 11" xfId="1260" hidden="1"/>
    <cellStyle name="Neutral 2 11" xfId="1250" hidden="1"/>
    <cellStyle name="Neutral 2 11" xfId="1316" hidden="1"/>
    <cellStyle name="Neutral 2 11" xfId="1351" hidden="1"/>
    <cellStyle name="Neutral 2 11" xfId="1416" hidden="1"/>
    <cellStyle name="Neutral 2 11" xfId="1477" hidden="1"/>
    <cellStyle name="Neutral 2 11" xfId="1467" hidden="1"/>
    <cellStyle name="Neutral 2 11" xfId="1533" hidden="1"/>
    <cellStyle name="Neutral 2 11" xfId="1568" hidden="1"/>
    <cellStyle name="Neutral 2 11" xfId="1659" hidden="1"/>
    <cellStyle name="Neutral 2 11" xfId="1769" hidden="1"/>
    <cellStyle name="Neutral 2 11" xfId="1759" hidden="1"/>
    <cellStyle name="Neutral 2 11" xfId="1825" hidden="1"/>
    <cellStyle name="Neutral 2 11" xfId="1860" hidden="1"/>
    <cellStyle name="Neutral 2 11" xfId="1653" hidden="1"/>
    <cellStyle name="Neutral 2 11" xfId="1911" hidden="1"/>
    <cellStyle name="Neutral 2 11" xfId="1901" hidden="1"/>
    <cellStyle name="Neutral 2 11" xfId="1967" hidden="1"/>
    <cellStyle name="Neutral 2 11" xfId="2002" hidden="1"/>
    <cellStyle name="Neutral 2 11" xfId="2154" hidden="1"/>
    <cellStyle name="Neutral 2 11" xfId="2442" hidden="1"/>
    <cellStyle name="Neutral 2 11" xfId="2432" hidden="1"/>
    <cellStyle name="Neutral 2 11" xfId="2498" hidden="1"/>
    <cellStyle name="Neutral 2 11" xfId="2533" hidden="1"/>
    <cellStyle name="Neutral 2 11" xfId="2703" hidden="1"/>
    <cellStyle name="Neutral 2 11" xfId="2842" hidden="1"/>
    <cellStyle name="Neutral 2 11" xfId="2832" hidden="1"/>
    <cellStyle name="Neutral 2 11" xfId="2898" hidden="1"/>
    <cellStyle name="Neutral 2 11" xfId="2933" hidden="1"/>
    <cellStyle name="Neutral 2 11" xfId="2692" hidden="1"/>
    <cellStyle name="Neutral 2 11" xfId="2989" hidden="1"/>
    <cellStyle name="Neutral 2 11" xfId="2979" hidden="1"/>
    <cellStyle name="Neutral 2 11" xfId="3045" hidden="1"/>
    <cellStyle name="Neutral 2 11" xfId="3080" hidden="1"/>
    <cellStyle name="Neutral 2 11" xfId="2601" hidden="1"/>
    <cellStyle name="Neutral 2 11" xfId="3130" hidden="1"/>
    <cellStyle name="Neutral 2 11" xfId="3120" hidden="1"/>
    <cellStyle name="Neutral 2 11" xfId="3186" hidden="1"/>
    <cellStyle name="Neutral 2 11" xfId="3221" hidden="1"/>
    <cellStyle name="Neutral 2 11" xfId="3286" hidden="1"/>
    <cellStyle name="Neutral 2 11" xfId="3347" hidden="1"/>
    <cellStyle name="Neutral 2 11" xfId="3337" hidden="1"/>
    <cellStyle name="Neutral 2 11" xfId="3403" hidden="1"/>
    <cellStyle name="Neutral 2 11" xfId="3438" hidden="1"/>
    <cellStyle name="Neutral 2 11" xfId="3529" hidden="1"/>
    <cellStyle name="Neutral 2 11" xfId="3639" hidden="1"/>
    <cellStyle name="Neutral 2 11" xfId="3629" hidden="1"/>
    <cellStyle name="Neutral 2 11" xfId="3695" hidden="1"/>
    <cellStyle name="Neutral 2 11" xfId="3730" hidden="1"/>
    <cellStyle name="Neutral 2 11" xfId="3523" hidden="1"/>
    <cellStyle name="Neutral 2 11" xfId="3781" hidden="1"/>
    <cellStyle name="Neutral 2 11" xfId="3771" hidden="1"/>
    <cellStyle name="Neutral 2 11" xfId="3837" hidden="1"/>
    <cellStyle name="Neutral 2 11" xfId="3872" hidden="1"/>
    <cellStyle name="Neutral 2 11" xfId="2175" hidden="1"/>
    <cellStyle name="Neutral 2 11" xfId="3948" hidden="1"/>
    <cellStyle name="Neutral 2 11" xfId="3938" hidden="1"/>
    <cellStyle name="Neutral 2 11" xfId="4004" hidden="1"/>
    <cellStyle name="Neutral 2 11" xfId="4039" hidden="1"/>
    <cellStyle name="Neutral 2 11" xfId="4209" hidden="1"/>
    <cellStyle name="Neutral 2 11" xfId="4348" hidden="1"/>
    <cellStyle name="Neutral 2 11" xfId="4338" hidden="1"/>
    <cellStyle name="Neutral 2 11" xfId="4404" hidden="1"/>
    <cellStyle name="Neutral 2 11" xfId="4439" hidden="1"/>
    <cellStyle name="Neutral 2 11" xfId="4198" hidden="1"/>
    <cellStyle name="Neutral 2 11" xfId="4495" hidden="1"/>
    <cellStyle name="Neutral 2 11" xfId="4485" hidden="1"/>
    <cellStyle name="Neutral 2 11" xfId="4551" hidden="1"/>
    <cellStyle name="Neutral 2 11" xfId="4586" hidden="1"/>
    <cellStyle name="Neutral 2 11" xfId="4107" hidden="1"/>
    <cellStyle name="Neutral 2 11" xfId="4636" hidden="1"/>
    <cellStyle name="Neutral 2 11" xfId="4626" hidden="1"/>
    <cellStyle name="Neutral 2 11" xfId="4692" hidden="1"/>
    <cellStyle name="Neutral 2 11" xfId="4727" hidden="1"/>
    <cellStyle name="Neutral 2 11" xfId="4792" hidden="1"/>
    <cellStyle name="Neutral 2 11" xfId="4853" hidden="1"/>
    <cellStyle name="Neutral 2 11" xfId="4843" hidden="1"/>
    <cellStyle name="Neutral 2 11" xfId="4909" hidden="1"/>
    <cellStyle name="Neutral 2 11" xfId="4944" hidden="1"/>
    <cellStyle name="Neutral 2 11" xfId="5035" hidden="1"/>
    <cellStyle name="Neutral 2 11" xfId="5145" hidden="1"/>
    <cellStyle name="Neutral 2 11" xfId="5135" hidden="1"/>
    <cellStyle name="Neutral 2 11" xfId="5201" hidden="1"/>
    <cellStyle name="Neutral 2 11" xfId="5236" hidden="1"/>
    <cellStyle name="Neutral 2 11" xfId="5029" hidden="1"/>
    <cellStyle name="Neutral 2 11" xfId="5287" hidden="1"/>
    <cellStyle name="Neutral 2 11" xfId="5277" hidden="1"/>
    <cellStyle name="Neutral 2 11" xfId="5343" hidden="1"/>
    <cellStyle name="Neutral 2 11" xfId="5378" hidden="1"/>
    <cellStyle name="Neutral 2 11" xfId="2297" hidden="1"/>
    <cellStyle name="Neutral 2 11" xfId="5453" hidden="1"/>
    <cellStyle name="Neutral 2 11" xfId="5443" hidden="1"/>
    <cellStyle name="Neutral 2 11" xfId="5509" hidden="1"/>
    <cellStyle name="Neutral 2 11" xfId="5544" hidden="1"/>
    <cellStyle name="Neutral 2 11" xfId="5713" hidden="1"/>
    <cellStyle name="Neutral 2 11" xfId="5852" hidden="1"/>
    <cellStyle name="Neutral 2 11" xfId="5842" hidden="1"/>
    <cellStyle name="Neutral 2 11" xfId="5908" hidden="1"/>
    <cellStyle name="Neutral 2 11" xfId="5943" hidden="1"/>
    <cellStyle name="Neutral 2 11" xfId="5702" hidden="1"/>
    <cellStyle name="Neutral 2 11" xfId="5999" hidden="1"/>
    <cellStyle name="Neutral 2 11" xfId="5989" hidden="1"/>
    <cellStyle name="Neutral 2 11" xfId="6055" hidden="1"/>
    <cellStyle name="Neutral 2 11" xfId="6090" hidden="1"/>
    <cellStyle name="Neutral 2 11" xfId="5611" hidden="1"/>
    <cellStyle name="Neutral 2 11" xfId="6140" hidden="1"/>
    <cellStyle name="Neutral 2 11" xfId="6130" hidden="1"/>
    <cellStyle name="Neutral 2 11" xfId="6196" hidden="1"/>
    <cellStyle name="Neutral 2 11" xfId="6231" hidden="1"/>
    <cellStyle name="Neutral 2 11" xfId="6296" hidden="1"/>
    <cellStyle name="Neutral 2 11" xfId="6357" hidden="1"/>
    <cellStyle name="Neutral 2 11" xfId="6347" hidden="1"/>
    <cellStyle name="Neutral 2 11" xfId="6413" hidden="1"/>
    <cellStyle name="Neutral 2 11" xfId="6448" hidden="1"/>
    <cellStyle name="Neutral 2 11" xfId="6539" hidden="1"/>
    <cellStyle name="Neutral 2 11" xfId="6649" hidden="1"/>
    <cellStyle name="Neutral 2 11" xfId="6639" hidden="1"/>
    <cellStyle name="Neutral 2 11" xfId="6705" hidden="1"/>
    <cellStyle name="Neutral 2 11" xfId="6740" hidden="1"/>
    <cellStyle name="Neutral 2 11" xfId="6533" hidden="1"/>
    <cellStyle name="Neutral 2 11" xfId="6791" hidden="1"/>
    <cellStyle name="Neutral 2 11" xfId="6781" hidden="1"/>
    <cellStyle name="Neutral 2 11" xfId="6847" hidden="1"/>
    <cellStyle name="Neutral 2 11" xfId="6882" hidden="1"/>
    <cellStyle name="Neutral 2 11" xfId="2042" hidden="1"/>
    <cellStyle name="Neutral 2 11" xfId="6955" hidden="1"/>
    <cellStyle name="Neutral 2 11" xfId="6945" hidden="1"/>
    <cellStyle name="Neutral 2 11" xfId="7011" hidden="1"/>
    <cellStyle name="Neutral 2 11" xfId="7046" hidden="1"/>
    <cellStyle name="Neutral 2 11" xfId="7211" hidden="1"/>
    <cellStyle name="Neutral 2 11" xfId="7350" hidden="1"/>
    <cellStyle name="Neutral 2 11" xfId="7340" hidden="1"/>
    <cellStyle name="Neutral 2 11" xfId="7406" hidden="1"/>
    <cellStyle name="Neutral 2 11" xfId="7441" hidden="1"/>
    <cellStyle name="Neutral 2 11" xfId="7200" hidden="1"/>
    <cellStyle name="Neutral 2 11" xfId="7497" hidden="1"/>
    <cellStyle name="Neutral 2 11" xfId="7487" hidden="1"/>
    <cellStyle name="Neutral 2 11" xfId="7553" hidden="1"/>
    <cellStyle name="Neutral 2 11" xfId="7588" hidden="1"/>
    <cellStyle name="Neutral 2 11" xfId="7109" hidden="1"/>
    <cellStyle name="Neutral 2 11" xfId="7638" hidden="1"/>
    <cellStyle name="Neutral 2 11" xfId="7628" hidden="1"/>
    <cellStyle name="Neutral 2 11" xfId="7694" hidden="1"/>
    <cellStyle name="Neutral 2 11" xfId="7729" hidden="1"/>
    <cellStyle name="Neutral 2 11" xfId="7794" hidden="1"/>
    <cellStyle name="Neutral 2 11" xfId="7855" hidden="1"/>
    <cellStyle name="Neutral 2 11" xfId="7845" hidden="1"/>
    <cellStyle name="Neutral 2 11" xfId="7911" hidden="1"/>
    <cellStyle name="Neutral 2 11" xfId="7946" hidden="1"/>
    <cellStyle name="Neutral 2 11" xfId="8037" hidden="1"/>
    <cellStyle name="Neutral 2 11" xfId="8147" hidden="1"/>
    <cellStyle name="Neutral 2 11" xfId="8137" hidden="1"/>
    <cellStyle name="Neutral 2 11" xfId="8203" hidden="1"/>
    <cellStyle name="Neutral 2 11" xfId="8238" hidden="1"/>
    <cellStyle name="Neutral 2 11" xfId="8031" hidden="1"/>
    <cellStyle name="Neutral 2 11" xfId="8289" hidden="1"/>
    <cellStyle name="Neutral 2 11" xfId="8279" hidden="1"/>
    <cellStyle name="Neutral 2 11" xfId="8345" hidden="1"/>
    <cellStyle name="Neutral 2 11" xfId="8380" hidden="1"/>
    <cellStyle name="Neutral 2 11" xfId="2391" hidden="1"/>
    <cellStyle name="Neutral 2 11" xfId="8450" hidden="1"/>
    <cellStyle name="Neutral 2 11" xfId="8440" hidden="1"/>
    <cellStyle name="Neutral 2 11" xfId="8506" hidden="1"/>
    <cellStyle name="Neutral 2 11" xfId="8541" hidden="1"/>
    <cellStyle name="Neutral 2 11" xfId="8704" hidden="1"/>
    <cellStyle name="Neutral 2 11" xfId="8843" hidden="1"/>
    <cellStyle name="Neutral 2 11" xfId="8833" hidden="1"/>
    <cellStyle name="Neutral 2 11" xfId="8899" hidden="1"/>
    <cellStyle name="Neutral 2 11" xfId="8934" hidden="1"/>
    <cellStyle name="Neutral 2 11" xfId="8693" hidden="1"/>
    <cellStyle name="Neutral 2 11" xfId="8990" hidden="1"/>
    <cellStyle name="Neutral 2 11" xfId="8980" hidden="1"/>
    <cellStyle name="Neutral 2 11" xfId="9046" hidden="1"/>
    <cellStyle name="Neutral 2 11" xfId="9081" hidden="1"/>
    <cellStyle name="Neutral 2 11" xfId="8602" hidden="1"/>
    <cellStyle name="Neutral 2 11" xfId="9131" hidden="1"/>
    <cellStyle name="Neutral 2 11" xfId="9121" hidden="1"/>
    <cellStyle name="Neutral 2 11" xfId="9187" hidden="1"/>
    <cellStyle name="Neutral 2 11" xfId="9222" hidden="1"/>
    <cellStyle name="Neutral 2 11" xfId="9287" hidden="1"/>
    <cellStyle name="Neutral 2 11" xfId="9348" hidden="1"/>
    <cellStyle name="Neutral 2 11" xfId="9338" hidden="1"/>
    <cellStyle name="Neutral 2 11" xfId="9404" hidden="1"/>
    <cellStyle name="Neutral 2 11" xfId="9439" hidden="1"/>
    <cellStyle name="Neutral 2 11" xfId="9530" hidden="1"/>
    <cellStyle name="Neutral 2 11" xfId="9640" hidden="1"/>
    <cellStyle name="Neutral 2 11" xfId="9630" hidden="1"/>
    <cellStyle name="Neutral 2 11" xfId="9696" hidden="1"/>
    <cellStyle name="Neutral 2 11" xfId="9731" hidden="1"/>
    <cellStyle name="Neutral 2 11" xfId="9524" hidden="1"/>
    <cellStyle name="Neutral 2 11" xfId="9782" hidden="1"/>
    <cellStyle name="Neutral 2 11" xfId="9772" hidden="1"/>
    <cellStyle name="Neutral 2 11" xfId="9838" hidden="1"/>
    <cellStyle name="Neutral 2 11" xfId="9873" hidden="1"/>
    <cellStyle name="Neutral 2 11" xfId="3898" hidden="1"/>
    <cellStyle name="Neutral 2 11" xfId="9941" hidden="1"/>
    <cellStyle name="Neutral 2 11" xfId="9931" hidden="1"/>
    <cellStyle name="Neutral 2 11" xfId="9997" hidden="1"/>
    <cellStyle name="Neutral 2 11" xfId="10032" hidden="1"/>
    <cellStyle name="Neutral 2 11" xfId="10190" hidden="1"/>
    <cellStyle name="Neutral 2 11" xfId="10329" hidden="1"/>
    <cellStyle name="Neutral 2 11" xfId="10319" hidden="1"/>
    <cellStyle name="Neutral 2 11" xfId="10385" hidden="1"/>
    <cellStyle name="Neutral 2 11" xfId="10420" hidden="1"/>
    <cellStyle name="Neutral 2 11" xfId="10179" hidden="1"/>
    <cellStyle name="Neutral 2 11" xfId="10476" hidden="1"/>
    <cellStyle name="Neutral 2 11" xfId="10466" hidden="1"/>
    <cellStyle name="Neutral 2 11" xfId="10532" hidden="1"/>
    <cellStyle name="Neutral 2 11" xfId="10567" hidden="1"/>
    <cellStyle name="Neutral 2 11" xfId="10088" hidden="1"/>
    <cellStyle name="Neutral 2 11" xfId="10617" hidden="1"/>
    <cellStyle name="Neutral 2 11" xfId="10607" hidden="1"/>
    <cellStyle name="Neutral 2 11" xfId="10673" hidden="1"/>
    <cellStyle name="Neutral 2 11" xfId="10708" hidden="1"/>
    <cellStyle name="Neutral 2 11" xfId="10773" hidden="1"/>
    <cellStyle name="Neutral 2 11" xfId="10834" hidden="1"/>
    <cellStyle name="Neutral 2 11" xfId="10824" hidden="1"/>
    <cellStyle name="Neutral 2 11" xfId="10890" hidden="1"/>
    <cellStyle name="Neutral 2 11" xfId="10925" hidden="1"/>
    <cellStyle name="Neutral 2 11" xfId="11016" hidden="1"/>
    <cellStyle name="Neutral 2 11" xfId="11126" hidden="1"/>
    <cellStyle name="Neutral 2 11" xfId="11116" hidden="1"/>
    <cellStyle name="Neutral 2 11" xfId="11182" hidden="1"/>
    <cellStyle name="Neutral 2 11" xfId="11217" hidden="1"/>
    <cellStyle name="Neutral 2 11" xfId="11010" hidden="1"/>
    <cellStyle name="Neutral 2 11" xfId="11268" hidden="1"/>
    <cellStyle name="Neutral 2 11" xfId="11258" hidden="1"/>
    <cellStyle name="Neutral 2 11" xfId="11324" hidden="1"/>
    <cellStyle name="Neutral 2 11" xfId="11359" hidden="1"/>
    <cellStyle name="Neutral 2 11" xfId="5403" hidden="1"/>
    <cellStyle name="Neutral 2 11" xfId="11424" hidden="1"/>
    <cellStyle name="Neutral 2 11" xfId="11414" hidden="1"/>
    <cellStyle name="Neutral 2 11" xfId="11480" hidden="1"/>
    <cellStyle name="Neutral 2 11" xfId="11515" hidden="1"/>
    <cellStyle name="Neutral 2 11" xfId="11670" hidden="1"/>
    <cellStyle name="Neutral 2 11" xfId="11809" hidden="1"/>
    <cellStyle name="Neutral 2 11" xfId="11799" hidden="1"/>
    <cellStyle name="Neutral 2 11" xfId="11865" hidden="1"/>
    <cellStyle name="Neutral 2 11" xfId="11900" hidden="1"/>
    <cellStyle name="Neutral 2 11" xfId="11659" hidden="1"/>
    <cellStyle name="Neutral 2 11" xfId="11956" hidden="1"/>
    <cellStyle name="Neutral 2 11" xfId="11946" hidden="1"/>
    <cellStyle name="Neutral 2 11" xfId="12012" hidden="1"/>
    <cellStyle name="Neutral 2 11" xfId="12047" hidden="1"/>
    <cellStyle name="Neutral 2 11" xfId="11568" hidden="1"/>
    <cellStyle name="Neutral 2 11" xfId="12097" hidden="1"/>
    <cellStyle name="Neutral 2 11" xfId="12087" hidden="1"/>
    <cellStyle name="Neutral 2 11" xfId="12153" hidden="1"/>
    <cellStyle name="Neutral 2 11" xfId="12188" hidden="1"/>
    <cellStyle name="Neutral 2 11" xfId="12253" hidden="1"/>
    <cellStyle name="Neutral 2 11" xfId="12314" hidden="1"/>
    <cellStyle name="Neutral 2 11" xfId="12304" hidden="1"/>
    <cellStyle name="Neutral 2 11" xfId="12370" hidden="1"/>
    <cellStyle name="Neutral 2 11" xfId="12405" hidden="1"/>
    <cellStyle name="Neutral 2 11" xfId="12496" hidden="1"/>
    <cellStyle name="Neutral 2 11" xfId="12606" hidden="1"/>
    <cellStyle name="Neutral 2 11" xfId="12596" hidden="1"/>
    <cellStyle name="Neutral 2 11" xfId="12662" hidden="1"/>
    <cellStyle name="Neutral 2 11" xfId="12697" hidden="1"/>
    <cellStyle name="Neutral 2 11" xfId="12490" hidden="1"/>
    <cellStyle name="Neutral 2 11" xfId="12748" hidden="1"/>
    <cellStyle name="Neutral 2 11" xfId="12738" hidden="1"/>
    <cellStyle name="Neutral 2 11" xfId="12804" hidden="1"/>
    <cellStyle name="Neutral 2 11" xfId="12839" hidden="1"/>
    <cellStyle name="Neutral 2 11" xfId="6906" hidden="1"/>
    <cellStyle name="Neutral 2 11" xfId="12903" hidden="1"/>
    <cellStyle name="Neutral 2 11" xfId="12893" hidden="1"/>
    <cellStyle name="Neutral 2 11" xfId="12959" hidden="1"/>
    <cellStyle name="Neutral 2 11" xfId="12994" hidden="1"/>
    <cellStyle name="Neutral 2 11" xfId="13141" hidden="1"/>
    <cellStyle name="Neutral 2 11" xfId="13280" hidden="1"/>
    <cellStyle name="Neutral 2 11" xfId="13270" hidden="1"/>
    <cellStyle name="Neutral 2 11" xfId="13336" hidden="1"/>
    <cellStyle name="Neutral 2 11" xfId="13371" hidden="1"/>
    <cellStyle name="Neutral 2 11" xfId="13130" hidden="1"/>
    <cellStyle name="Neutral 2 11" xfId="13427" hidden="1"/>
    <cellStyle name="Neutral 2 11" xfId="13417" hidden="1"/>
    <cellStyle name="Neutral 2 11" xfId="13483" hidden="1"/>
    <cellStyle name="Neutral 2 11" xfId="13518" hidden="1"/>
    <cellStyle name="Neutral 2 11" xfId="13039" hidden="1"/>
    <cellStyle name="Neutral 2 11" xfId="13568" hidden="1"/>
    <cellStyle name="Neutral 2 11" xfId="13558" hidden="1"/>
    <cellStyle name="Neutral 2 11" xfId="13624" hidden="1"/>
    <cellStyle name="Neutral 2 11" xfId="13659" hidden="1"/>
    <cellStyle name="Neutral 2 11" xfId="13724" hidden="1"/>
    <cellStyle name="Neutral 2 11" xfId="13785" hidden="1"/>
    <cellStyle name="Neutral 2 11" xfId="13775" hidden="1"/>
    <cellStyle name="Neutral 2 11" xfId="13841" hidden="1"/>
    <cellStyle name="Neutral 2 11" xfId="13876" hidden="1"/>
    <cellStyle name="Neutral 2 11" xfId="13967" hidden="1"/>
    <cellStyle name="Neutral 2 11" xfId="14077" hidden="1"/>
    <cellStyle name="Neutral 2 11" xfId="14067" hidden="1"/>
    <cellStyle name="Neutral 2 11" xfId="14133" hidden="1"/>
    <cellStyle name="Neutral 2 11" xfId="14168" hidden="1"/>
    <cellStyle name="Neutral 2 11" xfId="13961" hidden="1"/>
    <cellStyle name="Neutral 2 11" xfId="14219" hidden="1"/>
    <cellStyle name="Neutral 2 11" xfId="14209" hidden="1"/>
    <cellStyle name="Neutral 2 11" xfId="14275" hidden="1"/>
    <cellStyle name="Neutral 2 11" xfId="14310" hidden="1"/>
    <cellStyle name="Neutral 2 11" xfId="8404" hidden="1"/>
    <cellStyle name="Neutral 2 11" xfId="14370" hidden="1"/>
    <cellStyle name="Neutral 2 11" xfId="14360" hidden="1"/>
    <cellStyle name="Neutral 2 11" xfId="14426" hidden="1"/>
    <cellStyle name="Neutral 2 11" xfId="14461" hidden="1"/>
    <cellStyle name="Neutral 2 11" xfId="14603" hidden="1"/>
    <cellStyle name="Neutral 2 11" xfId="14742" hidden="1"/>
    <cellStyle name="Neutral 2 11" xfId="14732" hidden="1"/>
    <cellStyle name="Neutral 2 11" xfId="14798" hidden="1"/>
    <cellStyle name="Neutral 2 11" xfId="14833" hidden="1"/>
    <cellStyle name="Neutral 2 11" xfId="14592" hidden="1"/>
    <cellStyle name="Neutral 2 11" xfId="14889" hidden="1"/>
    <cellStyle name="Neutral 2 11" xfId="14879" hidden="1"/>
    <cellStyle name="Neutral 2 11" xfId="14945" hidden="1"/>
    <cellStyle name="Neutral 2 11" xfId="14980" hidden="1"/>
    <cellStyle name="Neutral 2 11" xfId="14501" hidden="1"/>
    <cellStyle name="Neutral 2 11" xfId="15030" hidden="1"/>
    <cellStyle name="Neutral 2 11" xfId="15020" hidden="1"/>
    <cellStyle name="Neutral 2 11" xfId="15086" hidden="1"/>
    <cellStyle name="Neutral 2 11" xfId="15121" hidden="1"/>
    <cellStyle name="Neutral 2 11" xfId="15186" hidden="1"/>
    <cellStyle name="Neutral 2 11" xfId="15247" hidden="1"/>
    <cellStyle name="Neutral 2 11" xfId="15237" hidden="1"/>
    <cellStyle name="Neutral 2 11" xfId="15303" hidden="1"/>
    <cellStyle name="Neutral 2 11" xfId="15338" hidden="1"/>
    <cellStyle name="Neutral 2 11" xfId="15429" hidden="1"/>
    <cellStyle name="Neutral 2 11" xfId="15539" hidden="1"/>
    <cellStyle name="Neutral 2 11" xfId="15529" hidden="1"/>
    <cellStyle name="Neutral 2 11" xfId="15595" hidden="1"/>
    <cellStyle name="Neutral 2 11" xfId="15630" hidden="1"/>
    <cellStyle name="Neutral 2 11" xfId="15423" hidden="1"/>
    <cellStyle name="Neutral 2 11" xfId="15681" hidden="1"/>
    <cellStyle name="Neutral 2 11" xfId="15671" hidden="1"/>
    <cellStyle name="Neutral 2 11" xfId="15737" hidden="1"/>
    <cellStyle name="Neutral 2 11" xfId="15772" hidden="1"/>
    <cellStyle name="Neutral 2 11" xfId="9896" hidden="1"/>
    <cellStyle name="Neutral 2 11" xfId="15832" hidden="1"/>
    <cellStyle name="Neutral 2 11" xfId="15822" hidden="1"/>
    <cellStyle name="Neutral 2 11" xfId="15888" hidden="1"/>
    <cellStyle name="Neutral 2 11" xfId="15923" hidden="1"/>
    <cellStyle name="Neutral 2 11" xfId="16059" hidden="1"/>
    <cellStyle name="Neutral 2 11" xfId="16198" hidden="1"/>
    <cellStyle name="Neutral 2 11" xfId="16188" hidden="1"/>
    <cellStyle name="Neutral 2 11" xfId="16254" hidden="1"/>
    <cellStyle name="Neutral 2 11" xfId="16289" hidden="1"/>
    <cellStyle name="Neutral 2 11" xfId="16048" hidden="1"/>
    <cellStyle name="Neutral 2 11" xfId="16345" hidden="1"/>
    <cellStyle name="Neutral 2 11" xfId="16335" hidden="1"/>
    <cellStyle name="Neutral 2 11" xfId="16401" hidden="1"/>
    <cellStyle name="Neutral 2 11" xfId="16436" hidden="1"/>
    <cellStyle name="Neutral 2 11" xfId="15957" hidden="1"/>
    <cellStyle name="Neutral 2 11" xfId="16486" hidden="1"/>
    <cellStyle name="Neutral 2 11" xfId="16476" hidden="1"/>
    <cellStyle name="Neutral 2 11" xfId="16542" hidden="1"/>
    <cellStyle name="Neutral 2 11" xfId="16577" hidden="1"/>
    <cellStyle name="Neutral 2 11" xfId="16642" hidden="1"/>
    <cellStyle name="Neutral 2 11" xfId="16703" hidden="1"/>
    <cellStyle name="Neutral 2 11" xfId="16693" hidden="1"/>
    <cellStyle name="Neutral 2 11" xfId="16759" hidden="1"/>
    <cellStyle name="Neutral 2 11" xfId="16794" hidden="1"/>
    <cellStyle name="Neutral 2 11" xfId="16885" hidden="1"/>
    <cellStyle name="Neutral 2 11" xfId="16995" hidden="1"/>
    <cellStyle name="Neutral 2 11" xfId="16985" hidden="1"/>
    <cellStyle name="Neutral 2 11" xfId="17051" hidden="1"/>
    <cellStyle name="Neutral 2 11" xfId="17086" hidden="1"/>
    <cellStyle name="Neutral 2 11" xfId="16879" hidden="1"/>
    <cellStyle name="Neutral 2 11" xfId="17137" hidden="1"/>
    <cellStyle name="Neutral 2 11" xfId="17127" hidden="1"/>
    <cellStyle name="Neutral 2 11" xfId="17193" hidden="1"/>
    <cellStyle name="Neutral 2 11" xfId="17228" hidden="1"/>
    <cellStyle name="Neutral 2 11" xfId="11381" hidden="1"/>
    <cellStyle name="Neutral 2 11" xfId="17277" hidden="1"/>
    <cellStyle name="Neutral 2 11" xfId="17267" hidden="1"/>
    <cellStyle name="Neutral 2 11" xfId="17333" hidden="1"/>
    <cellStyle name="Neutral 2 11" xfId="17368" hidden="1"/>
    <cellStyle name="Neutral 2 11" xfId="17501" hidden="1"/>
    <cellStyle name="Neutral 2 11" xfId="17640" hidden="1"/>
    <cellStyle name="Neutral 2 11" xfId="17630" hidden="1"/>
    <cellStyle name="Neutral 2 11" xfId="17696" hidden="1"/>
    <cellStyle name="Neutral 2 11" xfId="17731" hidden="1"/>
    <cellStyle name="Neutral 2 11" xfId="17490" hidden="1"/>
    <cellStyle name="Neutral 2 11" xfId="17787" hidden="1"/>
    <cellStyle name="Neutral 2 11" xfId="17777" hidden="1"/>
    <cellStyle name="Neutral 2 11" xfId="17843" hidden="1"/>
    <cellStyle name="Neutral 2 11" xfId="17878" hidden="1"/>
    <cellStyle name="Neutral 2 11" xfId="17399" hidden="1"/>
    <cellStyle name="Neutral 2 11" xfId="17928" hidden="1"/>
    <cellStyle name="Neutral 2 11" xfId="17918" hidden="1"/>
    <cellStyle name="Neutral 2 11" xfId="17984" hidden="1"/>
    <cellStyle name="Neutral 2 11" xfId="18019" hidden="1"/>
    <cellStyle name="Neutral 2 11" xfId="18084" hidden="1"/>
    <cellStyle name="Neutral 2 11" xfId="18145" hidden="1"/>
    <cellStyle name="Neutral 2 11" xfId="18135" hidden="1"/>
    <cellStyle name="Neutral 2 11" xfId="18201" hidden="1"/>
    <cellStyle name="Neutral 2 11" xfId="18236" hidden="1"/>
    <cellStyle name="Neutral 2 11" xfId="18327" hidden="1"/>
    <cellStyle name="Neutral 2 11" xfId="18437" hidden="1"/>
    <cellStyle name="Neutral 2 11" xfId="18427" hidden="1"/>
    <cellStyle name="Neutral 2 11" xfId="18493" hidden="1"/>
    <cellStyle name="Neutral 2 11" xfId="18528" hidden="1"/>
    <cellStyle name="Neutral 2 11" xfId="18321" hidden="1"/>
    <cellStyle name="Neutral 2 11" xfId="18579" hidden="1"/>
    <cellStyle name="Neutral 2 11" xfId="18569" hidden="1"/>
    <cellStyle name="Neutral 2 11" xfId="18635" hidden="1"/>
    <cellStyle name="Neutral 2 11" xfId="18670" hidden="1"/>
    <cellStyle name="Neutral 2 11" xfId="18974" hidden="1"/>
    <cellStyle name="Neutral 2 11" xfId="19077" hidden="1"/>
    <cellStyle name="Neutral 2 11" xfId="19067" hidden="1"/>
    <cellStyle name="Neutral 2 11" xfId="19133" hidden="1"/>
    <cellStyle name="Neutral 2 11" xfId="19168" hidden="1"/>
    <cellStyle name="Neutral 2 11" xfId="19308" hidden="1"/>
    <cellStyle name="Neutral 2 11" xfId="19447" hidden="1"/>
    <cellStyle name="Neutral 2 11" xfId="19437" hidden="1"/>
    <cellStyle name="Neutral 2 11" xfId="19503" hidden="1"/>
    <cellStyle name="Neutral 2 11" xfId="19538" hidden="1"/>
    <cellStyle name="Neutral 2 11" xfId="19297" hidden="1"/>
    <cellStyle name="Neutral 2 11" xfId="19594" hidden="1"/>
    <cellStyle name="Neutral 2 11" xfId="19584" hidden="1"/>
    <cellStyle name="Neutral 2 11" xfId="19650" hidden="1"/>
    <cellStyle name="Neutral 2 11" xfId="19685" hidden="1"/>
    <cellStyle name="Neutral 2 11" xfId="19206" hidden="1"/>
    <cellStyle name="Neutral 2 11" xfId="19735" hidden="1"/>
    <cellStyle name="Neutral 2 11" xfId="19725" hidden="1"/>
    <cellStyle name="Neutral 2 11" xfId="19791" hidden="1"/>
    <cellStyle name="Neutral 2 11" xfId="19826" hidden="1"/>
    <cellStyle name="Neutral 2 11" xfId="19891" hidden="1"/>
    <cellStyle name="Neutral 2 11" xfId="19952" hidden="1"/>
    <cellStyle name="Neutral 2 11" xfId="19942" hidden="1"/>
    <cellStyle name="Neutral 2 11" xfId="20008" hidden="1"/>
    <cellStyle name="Neutral 2 11" xfId="20043" hidden="1"/>
    <cellStyle name="Neutral 2 11" xfId="20134" hidden="1"/>
    <cellStyle name="Neutral 2 11" xfId="20244" hidden="1"/>
    <cellStyle name="Neutral 2 11" xfId="20234" hidden="1"/>
    <cellStyle name="Neutral 2 11" xfId="20300" hidden="1"/>
    <cellStyle name="Neutral 2 11" xfId="20335" hidden="1"/>
    <cellStyle name="Neutral 2 11" xfId="20128" hidden="1"/>
    <cellStyle name="Neutral 2 11" xfId="20386" hidden="1"/>
    <cellStyle name="Neutral 2 11" xfId="20376" hidden="1"/>
    <cellStyle name="Neutral 2 11" xfId="20442" hidden="1"/>
    <cellStyle name="Neutral 2 11" xfId="20477" hidden="1"/>
    <cellStyle name="Neutral 2 11" xfId="20542" hidden="1"/>
    <cellStyle name="Neutral 2 11" xfId="20603" hidden="1"/>
    <cellStyle name="Neutral 2 11" xfId="20593" hidden="1"/>
    <cellStyle name="Neutral 2 11" xfId="20659" hidden="1"/>
    <cellStyle name="Neutral 2 11" xfId="20694" hidden="1"/>
    <cellStyle name="Neutral 2 11" xfId="20805" hidden="1"/>
    <cellStyle name="Neutral 2 11" xfId="20994" hidden="1"/>
    <cellStyle name="Neutral 2 11" xfId="20984" hidden="1"/>
    <cellStyle name="Neutral 2 11" xfId="21050" hidden="1"/>
    <cellStyle name="Neutral 2 11" xfId="21085" hidden="1"/>
    <cellStyle name="Neutral 2 11" xfId="21193" hidden="1"/>
    <cellStyle name="Neutral 2 11" xfId="21303" hidden="1"/>
    <cellStyle name="Neutral 2 11" xfId="21293" hidden="1"/>
    <cellStyle name="Neutral 2 11" xfId="21359" hidden="1"/>
    <cellStyle name="Neutral 2 11" xfId="21394" hidden="1"/>
    <cellStyle name="Neutral 2 11" xfId="21187" hidden="1"/>
    <cellStyle name="Neutral 2 11" xfId="21447" hidden="1"/>
    <cellStyle name="Neutral 2 11" xfId="21437" hidden="1"/>
    <cellStyle name="Neutral 2 11" xfId="21503" hidden="1"/>
    <cellStyle name="Neutral 2 11" xfId="21538" hidden="1"/>
    <cellStyle name="Neutral 2 11" xfId="20827" hidden="1"/>
    <cellStyle name="Neutral 2 11" xfId="21604" hidden="1"/>
    <cellStyle name="Neutral 2 11" xfId="21594" hidden="1"/>
    <cellStyle name="Neutral 2 11" xfId="21660" hidden="1"/>
    <cellStyle name="Neutral 2 11" xfId="21695" hidden="1"/>
    <cellStyle name="Neutral 2 11" xfId="21834" hidden="1"/>
    <cellStyle name="Neutral 2 11" xfId="21974" hidden="1"/>
    <cellStyle name="Neutral 2 11" xfId="21964" hidden="1"/>
    <cellStyle name="Neutral 2 11" xfId="22030" hidden="1"/>
    <cellStyle name="Neutral 2 11" xfId="22065" hidden="1"/>
    <cellStyle name="Neutral 2 11" xfId="21823" hidden="1"/>
    <cellStyle name="Neutral 2 11" xfId="22123" hidden="1"/>
    <cellStyle name="Neutral 2 11" xfId="22113" hidden="1"/>
    <cellStyle name="Neutral 2 11" xfId="22179" hidden="1"/>
    <cellStyle name="Neutral 2 11" xfId="22214" hidden="1"/>
    <cellStyle name="Neutral 2 11" xfId="21732" hidden="1"/>
    <cellStyle name="Neutral 2 11" xfId="22266" hidden="1"/>
    <cellStyle name="Neutral 2 11" xfId="22256" hidden="1"/>
    <cellStyle name="Neutral 2 11" xfId="22322" hidden="1"/>
    <cellStyle name="Neutral 2 11" xfId="22357" hidden="1"/>
    <cellStyle name="Neutral 2 11" xfId="22424" hidden="1"/>
    <cellStyle name="Neutral 2 11" xfId="22485" hidden="1"/>
    <cellStyle name="Neutral 2 11" xfId="22475" hidden="1"/>
    <cellStyle name="Neutral 2 11" xfId="22541" hidden="1"/>
    <cellStyle name="Neutral 2 11" xfId="22576" hidden="1"/>
    <cellStyle name="Neutral 2 11" xfId="22667" hidden="1"/>
    <cellStyle name="Neutral 2 11" xfId="22777" hidden="1"/>
    <cellStyle name="Neutral 2 11" xfId="22767" hidden="1"/>
    <cellStyle name="Neutral 2 11" xfId="22833" hidden="1"/>
    <cellStyle name="Neutral 2 11" xfId="22868" hidden="1"/>
    <cellStyle name="Neutral 2 11" xfId="22661" hidden="1"/>
    <cellStyle name="Neutral 2 11" xfId="22919" hidden="1"/>
    <cellStyle name="Neutral 2 11" xfId="22909" hidden="1"/>
    <cellStyle name="Neutral 2 11" xfId="22975" hidden="1"/>
    <cellStyle name="Neutral 2 11" xfId="23010" hidden="1"/>
    <cellStyle name="Neutral 2 11" xfId="21095" hidden="1"/>
    <cellStyle name="Neutral 2 11" xfId="23059" hidden="1"/>
    <cellStyle name="Neutral 2 11" xfId="23049" hidden="1"/>
    <cellStyle name="Neutral 2 11" xfId="23115" hidden="1"/>
    <cellStyle name="Neutral 2 11" xfId="23150" hidden="1"/>
    <cellStyle name="Neutral 2 11" xfId="23287" hidden="1"/>
    <cellStyle name="Neutral 2 11" xfId="23426" hidden="1"/>
    <cellStyle name="Neutral 2 11" xfId="23416" hidden="1"/>
    <cellStyle name="Neutral 2 11" xfId="23482" hidden="1"/>
    <cellStyle name="Neutral 2 11" xfId="23517" hidden="1"/>
    <cellStyle name="Neutral 2 11" xfId="23276" hidden="1"/>
    <cellStyle name="Neutral 2 11" xfId="23575" hidden="1"/>
    <cellStyle name="Neutral 2 11" xfId="23565" hidden="1"/>
    <cellStyle name="Neutral 2 11" xfId="23631" hidden="1"/>
    <cellStyle name="Neutral 2 11" xfId="23666" hidden="1"/>
    <cellStyle name="Neutral 2 11" xfId="23185" hidden="1"/>
    <cellStyle name="Neutral 2 11" xfId="23718" hidden="1"/>
    <cellStyle name="Neutral 2 11" xfId="23708" hidden="1"/>
    <cellStyle name="Neutral 2 11" xfId="23774" hidden="1"/>
    <cellStyle name="Neutral 2 11" xfId="23809" hidden="1"/>
    <cellStyle name="Neutral 2 11" xfId="23875" hidden="1"/>
    <cellStyle name="Neutral 2 11" xfId="23936" hidden="1"/>
    <cellStyle name="Neutral 2 11" xfId="23926" hidden="1"/>
    <cellStyle name="Neutral 2 11" xfId="23992" hidden="1"/>
    <cellStyle name="Neutral 2 11" xfId="24027" hidden="1"/>
    <cellStyle name="Neutral 2 11" xfId="24118" hidden="1"/>
    <cellStyle name="Neutral 2 11" xfId="24228" hidden="1"/>
    <cellStyle name="Neutral 2 11" xfId="24218" hidden="1"/>
    <cellStyle name="Neutral 2 11" xfId="24284" hidden="1"/>
    <cellStyle name="Neutral 2 11" xfId="24319" hidden="1"/>
    <cellStyle name="Neutral 2 11" xfId="24112" hidden="1"/>
    <cellStyle name="Neutral 2 11" xfId="24370" hidden="1"/>
    <cellStyle name="Neutral 2 11" xfId="24360" hidden="1"/>
    <cellStyle name="Neutral 2 11" xfId="24426" hidden="1"/>
    <cellStyle name="Neutral 2 11" xfId="24461" hidden="1"/>
    <cellStyle name="Neutral 2 11" xfId="20821" hidden="1"/>
    <cellStyle name="Neutral 2 11" xfId="24510" hidden="1"/>
    <cellStyle name="Neutral 2 11" xfId="24500" hidden="1"/>
    <cellStyle name="Neutral 2 11" xfId="24566" hidden="1"/>
    <cellStyle name="Neutral 2 11" xfId="24601" hidden="1"/>
    <cellStyle name="Neutral 2 11" xfId="24734" hidden="1"/>
    <cellStyle name="Neutral 2 11" xfId="24873" hidden="1"/>
    <cellStyle name="Neutral 2 11" xfId="24863" hidden="1"/>
    <cellStyle name="Neutral 2 11" xfId="24929" hidden="1"/>
    <cellStyle name="Neutral 2 11" xfId="24964" hidden="1"/>
    <cellStyle name="Neutral 2 11" xfId="24723" hidden="1"/>
    <cellStyle name="Neutral 2 11" xfId="25020" hidden="1"/>
    <cellStyle name="Neutral 2 11" xfId="25010" hidden="1"/>
    <cellStyle name="Neutral 2 11" xfId="25076" hidden="1"/>
    <cellStyle name="Neutral 2 11" xfId="25111" hidden="1"/>
    <cellStyle name="Neutral 2 11" xfId="24632" hidden="1"/>
    <cellStyle name="Neutral 2 11" xfId="25161" hidden="1"/>
    <cellStyle name="Neutral 2 11" xfId="25151" hidden="1"/>
    <cellStyle name="Neutral 2 11" xfId="25217" hidden="1"/>
    <cellStyle name="Neutral 2 11" xfId="25252" hidden="1"/>
    <cellStyle name="Neutral 2 11" xfId="25317" hidden="1"/>
    <cellStyle name="Neutral 2 11" xfId="25378" hidden="1"/>
    <cellStyle name="Neutral 2 11" xfId="25368" hidden="1"/>
    <cellStyle name="Neutral 2 11" xfId="25434" hidden="1"/>
    <cellStyle name="Neutral 2 11" xfId="25469" hidden="1"/>
    <cellStyle name="Neutral 2 11" xfId="25560" hidden="1"/>
    <cellStyle name="Neutral 2 11" xfId="25670" hidden="1"/>
    <cellStyle name="Neutral 2 11" xfId="25660" hidden="1"/>
    <cellStyle name="Neutral 2 11" xfId="25726" hidden="1"/>
    <cellStyle name="Neutral 2 11" xfId="25761" hidden="1"/>
    <cellStyle name="Neutral 2 11" xfId="25554" hidden="1"/>
    <cellStyle name="Neutral 2 11" xfId="25812" hidden="1"/>
    <cellStyle name="Neutral 2 11" xfId="25802" hidden="1"/>
    <cellStyle name="Neutral 2 11" xfId="25868" hidden="1"/>
    <cellStyle name="Neutral 2 11" xfId="25903" hidden="1"/>
    <cellStyle name="Neutral 2 11" xfId="25970" hidden="1"/>
    <cellStyle name="Neutral 2 11" xfId="26105" hidden="1"/>
    <cellStyle name="Neutral 2 11" xfId="26095" hidden="1"/>
    <cellStyle name="Neutral 2 11" xfId="26161" hidden="1"/>
    <cellStyle name="Neutral 2 11" xfId="26196" hidden="1"/>
    <cellStyle name="Neutral 2 11" xfId="26330" hidden="1"/>
    <cellStyle name="Neutral 2 11" xfId="26469" hidden="1"/>
    <cellStyle name="Neutral 2 11" xfId="26459" hidden="1"/>
    <cellStyle name="Neutral 2 11" xfId="26525" hidden="1"/>
    <cellStyle name="Neutral 2 11" xfId="26560" hidden="1"/>
    <cellStyle name="Neutral 2 11" xfId="26319" hidden="1"/>
    <cellStyle name="Neutral 2 11" xfId="26616" hidden="1"/>
    <cellStyle name="Neutral 2 11" xfId="26606" hidden="1"/>
    <cellStyle name="Neutral 2 11" xfId="26672" hidden="1"/>
    <cellStyle name="Neutral 2 11" xfId="26707" hidden="1"/>
    <cellStyle name="Neutral 2 11" xfId="26228" hidden="1"/>
    <cellStyle name="Neutral 2 11" xfId="26757" hidden="1"/>
    <cellStyle name="Neutral 2 11" xfId="26747" hidden="1"/>
    <cellStyle name="Neutral 2 11" xfId="26813" hidden="1"/>
    <cellStyle name="Neutral 2 11" xfId="26848" hidden="1"/>
    <cellStyle name="Neutral 2 11" xfId="26913" hidden="1"/>
    <cellStyle name="Neutral 2 11" xfId="26974" hidden="1"/>
    <cellStyle name="Neutral 2 11" xfId="26964" hidden="1"/>
    <cellStyle name="Neutral 2 11" xfId="27030" hidden="1"/>
    <cellStyle name="Neutral 2 11" xfId="27065" hidden="1"/>
    <cellStyle name="Neutral 2 11" xfId="27156" hidden="1"/>
    <cellStyle name="Neutral 2 11" xfId="27266" hidden="1"/>
    <cellStyle name="Neutral 2 11" xfId="27256" hidden="1"/>
    <cellStyle name="Neutral 2 11" xfId="27322" hidden="1"/>
    <cellStyle name="Neutral 2 11" xfId="27357" hidden="1"/>
    <cellStyle name="Neutral 2 11" xfId="27150" hidden="1"/>
    <cellStyle name="Neutral 2 11" xfId="27408" hidden="1"/>
    <cellStyle name="Neutral 2 11" xfId="27398" hidden="1"/>
    <cellStyle name="Neutral 2 11" xfId="27464" hidden="1"/>
    <cellStyle name="Neutral 2 11" xfId="27499" hidden="1"/>
    <cellStyle name="Neutral 2 11" xfId="25985" hidden="1"/>
    <cellStyle name="Neutral 2 11" xfId="27548" hidden="1"/>
    <cellStyle name="Neutral 2 11" xfId="27538" hidden="1"/>
    <cellStyle name="Neutral 2 11" xfId="27604" hidden="1"/>
    <cellStyle name="Neutral 2 11" xfId="27639" hidden="1"/>
    <cellStyle name="Neutral 2 11" xfId="27772" hidden="1"/>
    <cellStyle name="Neutral 2 11" xfId="27911" hidden="1"/>
    <cellStyle name="Neutral 2 11" xfId="27901" hidden="1"/>
    <cellStyle name="Neutral 2 11" xfId="27967" hidden="1"/>
    <cellStyle name="Neutral 2 11" xfId="28002" hidden="1"/>
    <cellStyle name="Neutral 2 11" xfId="27761" hidden="1"/>
    <cellStyle name="Neutral 2 11" xfId="28058" hidden="1"/>
    <cellStyle name="Neutral 2 11" xfId="28048" hidden="1"/>
    <cellStyle name="Neutral 2 11" xfId="28114" hidden="1"/>
    <cellStyle name="Neutral 2 11" xfId="28149" hidden="1"/>
    <cellStyle name="Neutral 2 11" xfId="27670" hidden="1"/>
    <cellStyle name="Neutral 2 11" xfId="28199" hidden="1"/>
    <cellStyle name="Neutral 2 11" xfId="28189" hidden="1"/>
    <cellStyle name="Neutral 2 11" xfId="28255" hidden="1"/>
    <cellStyle name="Neutral 2 11" xfId="28290" hidden="1"/>
    <cellStyle name="Neutral 2 11" xfId="28355" hidden="1"/>
    <cellStyle name="Neutral 2 11" xfId="28416" hidden="1"/>
    <cellStyle name="Neutral 2 11" xfId="28406" hidden="1"/>
    <cellStyle name="Neutral 2 11" xfId="28472" hidden="1"/>
    <cellStyle name="Neutral 2 11" xfId="28507" hidden="1"/>
    <cellStyle name="Neutral 2 11" xfId="28598" hidden="1"/>
    <cellStyle name="Neutral 2 11" xfId="28708" hidden="1"/>
    <cellStyle name="Neutral 2 11" xfId="28698" hidden="1"/>
    <cellStyle name="Neutral 2 11" xfId="28764" hidden="1"/>
    <cellStyle name="Neutral 2 11" xfId="28799" hidden="1"/>
    <cellStyle name="Neutral 2 11" xfId="28592" hidden="1"/>
    <cellStyle name="Neutral 2 11" xfId="28850" hidden="1"/>
    <cellStyle name="Neutral 2 11" xfId="28840" hidden="1"/>
    <cellStyle name="Neutral 2 11" xfId="28906" hidden="1"/>
    <cellStyle name="Neutral 2 11" xfId="28941" hidden="1"/>
    <cellStyle name="Neutral 2 11" xfId="29007" hidden="1"/>
    <cellStyle name="Neutral 2 11" xfId="29068" hidden="1"/>
    <cellStyle name="Neutral 2 11" xfId="29058" hidden="1"/>
    <cellStyle name="Neutral 2 11" xfId="29124" hidden="1"/>
    <cellStyle name="Neutral 2 11" xfId="29159" hidden="1"/>
    <cellStyle name="Neutral 2 11" xfId="29292" hidden="1"/>
    <cellStyle name="Neutral 2 11" xfId="29431" hidden="1"/>
    <cellStyle name="Neutral 2 11" xfId="29421" hidden="1"/>
    <cellStyle name="Neutral 2 11" xfId="29487" hidden="1"/>
    <cellStyle name="Neutral 2 11" xfId="29522" hidden="1"/>
    <cellStyle name="Neutral 2 11" xfId="29281" hidden="1"/>
    <cellStyle name="Neutral 2 11" xfId="29578" hidden="1"/>
    <cellStyle name="Neutral 2 11" xfId="29568" hidden="1"/>
    <cellStyle name="Neutral 2 11" xfId="29634" hidden="1"/>
    <cellStyle name="Neutral 2 11" xfId="29669" hidden="1"/>
    <cellStyle name="Neutral 2 11" xfId="29190" hidden="1"/>
    <cellStyle name="Neutral 2 11" xfId="29719" hidden="1"/>
    <cellStyle name="Neutral 2 11" xfId="29709" hidden="1"/>
    <cellStyle name="Neutral 2 11" xfId="29775" hidden="1"/>
    <cellStyle name="Neutral 2 11" xfId="29810" hidden="1"/>
    <cellStyle name="Neutral 2 11" xfId="29875" hidden="1"/>
    <cellStyle name="Neutral 2 11" xfId="29936" hidden="1"/>
    <cellStyle name="Neutral 2 11" xfId="29926" hidden="1"/>
    <cellStyle name="Neutral 2 11" xfId="29992" hidden="1"/>
    <cellStyle name="Neutral 2 11" xfId="30027" hidden="1"/>
    <cellStyle name="Neutral 2 11" xfId="30118" hidden="1"/>
    <cellStyle name="Neutral 2 11" xfId="30228" hidden="1"/>
    <cellStyle name="Neutral 2 11" xfId="30218" hidden="1"/>
    <cellStyle name="Neutral 2 11" xfId="30284" hidden="1"/>
    <cellStyle name="Neutral 2 11" xfId="30319" hidden="1"/>
    <cellStyle name="Neutral 2 11" xfId="30112" hidden="1"/>
    <cellStyle name="Neutral 2 11" xfId="30370" hidden="1"/>
    <cellStyle name="Neutral 2 11" xfId="30360" hidden="1"/>
    <cellStyle name="Neutral 2 11" xfId="30426" hidden="1"/>
    <cellStyle name="Neutral 2 11" xfId="30461" hidden="1"/>
    <cellStyle name="Neutral 2 11" xfId="30526" hidden="1"/>
    <cellStyle name="Neutral 2 11" xfId="30587" hidden="1"/>
    <cellStyle name="Neutral 2 11" xfId="30577" hidden="1"/>
    <cellStyle name="Neutral 2 11" xfId="30643" hidden="1"/>
    <cellStyle name="Neutral 2 11" xfId="30678" hidden="1"/>
    <cellStyle name="Neutral 2 11" xfId="30789" hidden="1"/>
    <cellStyle name="Neutral 2 11" xfId="30978" hidden="1"/>
    <cellStyle name="Neutral 2 11" xfId="30968" hidden="1"/>
    <cellStyle name="Neutral 2 11" xfId="31034" hidden="1"/>
    <cellStyle name="Neutral 2 11" xfId="31069" hidden="1"/>
    <cellStyle name="Neutral 2 11" xfId="31177" hidden="1"/>
    <cellStyle name="Neutral 2 11" xfId="31287" hidden="1"/>
    <cellStyle name="Neutral 2 11" xfId="31277" hidden="1"/>
    <cellStyle name="Neutral 2 11" xfId="31343" hidden="1"/>
    <cellStyle name="Neutral 2 11" xfId="31378" hidden="1"/>
    <cellStyle name="Neutral 2 11" xfId="31171" hidden="1"/>
    <cellStyle name="Neutral 2 11" xfId="31431" hidden="1"/>
    <cellStyle name="Neutral 2 11" xfId="31421" hidden="1"/>
    <cellStyle name="Neutral 2 11" xfId="31487" hidden="1"/>
    <cellStyle name="Neutral 2 11" xfId="31522" hidden="1"/>
    <cellStyle name="Neutral 2 11" xfId="30811" hidden="1"/>
    <cellStyle name="Neutral 2 11" xfId="31588" hidden="1"/>
    <cellStyle name="Neutral 2 11" xfId="31578" hidden="1"/>
    <cellStyle name="Neutral 2 11" xfId="31644" hidden="1"/>
    <cellStyle name="Neutral 2 11" xfId="31679" hidden="1"/>
    <cellStyle name="Neutral 2 11" xfId="31818" hidden="1"/>
    <cellStyle name="Neutral 2 11" xfId="31958" hidden="1"/>
    <cellStyle name="Neutral 2 11" xfId="31948" hidden="1"/>
    <cellStyle name="Neutral 2 11" xfId="32014" hidden="1"/>
    <cellStyle name="Neutral 2 11" xfId="32049" hidden="1"/>
    <cellStyle name="Neutral 2 11" xfId="31807" hidden="1"/>
    <cellStyle name="Neutral 2 11" xfId="32107" hidden="1"/>
    <cellStyle name="Neutral 2 11" xfId="32097" hidden="1"/>
    <cellStyle name="Neutral 2 11" xfId="32163" hidden="1"/>
    <cellStyle name="Neutral 2 11" xfId="32198" hidden="1"/>
    <cellStyle name="Neutral 2 11" xfId="31716" hidden="1"/>
    <cellStyle name="Neutral 2 11" xfId="32250" hidden="1"/>
    <cellStyle name="Neutral 2 11" xfId="32240" hidden="1"/>
    <cellStyle name="Neutral 2 11" xfId="32306" hidden="1"/>
    <cellStyle name="Neutral 2 11" xfId="32341" hidden="1"/>
    <cellStyle name="Neutral 2 11" xfId="32408" hidden="1"/>
    <cellStyle name="Neutral 2 11" xfId="32469" hidden="1"/>
    <cellStyle name="Neutral 2 11" xfId="32459" hidden="1"/>
    <cellStyle name="Neutral 2 11" xfId="32525" hidden="1"/>
    <cellStyle name="Neutral 2 11" xfId="32560" hidden="1"/>
    <cellStyle name="Neutral 2 11" xfId="32651" hidden="1"/>
    <cellStyle name="Neutral 2 11" xfId="32761" hidden="1"/>
    <cellStyle name="Neutral 2 11" xfId="32751" hidden="1"/>
    <cellStyle name="Neutral 2 11" xfId="32817" hidden="1"/>
    <cellStyle name="Neutral 2 11" xfId="32852" hidden="1"/>
    <cellStyle name="Neutral 2 11" xfId="32645" hidden="1"/>
    <cellStyle name="Neutral 2 11" xfId="32903" hidden="1"/>
    <cellStyle name="Neutral 2 11" xfId="32893" hidden="1"/>
    <cellStyle name="Neutral 2 11" xfId="32959" hidden="1"/>
    <cellStyle name="Neutral 2 11" xfId="32994" hidden="1"/>
    <cellStyle name="Neutral 2 11" xfId="31079" hidden="1"/>
    <cellStyle name="Neutral 2 11" xfId="33043" hidden="1"/>
    <cellStyle name="Neutral 2 11" xfId="33033" hidden="1"/>
    <cellStyle name="Neutral 2 11" xfId="33099" hidden="1"/>
    <cellStyle name="Neutral 2 11" xfId="33134" hidden="1"/>
    <cellStyle name="Neutral 2 11" xfId="33270" hidden="1"/>
    <cellStyle name="Neutral 2 11" xfId="33409" hidden="1"/>
    <cellStyle name="Neutral 2 11" xfId="33399" hidden="1"/>
    <cellStyle name="Neutral 2 11" xfId="33465" hidden="1"/>
    <cellStyle name="Neutral 2 11" xfId="33500" hidden="1"/>
    <cellStyle name="Neutral 2 11" xfId="33259" hidden="1"/>
    <cellStyle name="Neutral 2 11" xfId="33558" hidden="1"/>
    <cellStyle name="Neutral 2 11" xfId="33548" hidden="1"/>
    <cellStyle name="Neutral 2 11" xfId="33614" hidden="1"/>
    <cellStyle name="Neutral 2 11" xfId="33649" hidden="1"/>
    <cellStyle name="Neutral 2 11" xfId="33168" hidden="1"/>
    <cellStyle name="Neutral 2 11" xfId="33701" hidden="1"/>
    <cellStyle name="Neutral 2 11" xfId="33691" hidden="1"/>
    <cellStyle name="Neutral 2 11" xfId="33757" hidden="1"/>
    <cellStyle name="Neutral 2 11" xfId="33792" hidden="1"/>
    <cellStyle name="Neutral 2 11" xfId="33858" hidden="1"/>
    <cellStyle name="Neutral 2 11" xfId="33919" hidden="1"/>
    <cellStyle name="Neutral 2 11" xfId="33909" hidden="1"/>
    <cellStyle name="Neutral 2 11" xfId="33975" hidden="1"/>
    <cellStyle name="Neutral 2 11" xfId="34010" hidden="1"/>
    <cellStyle name="Neutral 2 11" xfId="34101" hidden="1"/>
    <cellStyle name="Neutral 2 11" xfId="34211" hidden="1"/>
    <cellStyle name="Neutral 2 11" xfId="34201" hidden="1"/>
    <cellStyle name="Neutral 2 11" xfId="34267" hidden="1"/>
    <cellStyle name="Neutral 2 11" xfId="34302" hidden="1"/>
    <cellStyle name="Neutral 2 11" xfId="34095" hidden="1"/>
    <cellStyle name="Neutral 2 11" xfId="34353" hidden="1"/>
    <cellStyle name="Neutral 2 11" xfId="34343" hidden="1"/>
    <cellStyle name="Neutral 2 11" xfId="34409" hidden="1"/>
    <cellStyle name="Neutral 2 11" xfId="34444" hidden="1"/>
    <cellStyle name="Neutral 2 11" xfId="30805" hidden="1"/>
    <cellStyle name="Neutral 2 11" xfId="34493" hidden="1"/>
    <cellStyle name="Neutral 2 11" xfId="34483" hidden="1"/>
    <cellStyle name="Neutral 2 11" xfId="34549" hidden="1"/>
    <cellStyle name="Neutral 2 11" xfId="34584" hidden="1"/>
    <cellStyle name="Neutral 2 11" xfId="34717" hidden="1"/>
    <cellStyle name="Neutral 2 11" xfId="34856" hidden="1"/>
    <cellStyle name="Neutral 2 11" xfId="34846" hidden="1"/>
    <cellStyle name="Neutral 2 11" xfId="34912" hidden="1"/>
    <cellStyle name="Neutral 2 11" xfId="34947" hidden="1"/>
    <cellStyle name="Neutral 2 11" xfId="34706" hidden="1"/>
    <cellStyle name="Neutral 2 11" xfId="35003" hidden="1"/>
    <cellStyle name="Neutral 2 11" xfId="34993" hidden="1"/>
    <cellStyle name="Neutral 2 11" xfId="35059" hidden="1"/>
    <cellStyle name="Neutral 2 11" xfId="35094" hidden="1"/>
    <cellStyle name="Neutral 2 11" xfId="34615" hidden="1"/>
    <cellStyle name="Neutral 2 11" xfId="35144" hidden="1"/>
    <cellStyle name="Neutral 2 11" xfId="35134" hidden="1"/>
    <cellStyle name="Neutral 2 11" xfId="35200" hidden="1"/>
    <cellStyle name="Neutral 2 11" xfId="35235" hidden="1"/>
    <cellStyle name="Neutral 2 11" xfId="35300" hidden="1"/>
    <cellStyle name="Neutral 2 11" xfId="35361" hidden="1"/>
    <cellStyle name="Neutral 2 11" xfId="35351" hidden="1"/>
    <cellStyle name="Neutral 2 11" xfId="35417" hidden="1"/>
    <cellStyle name="Neutral 2 11" xfId="35452" hidden="1"/>
    <cellStyle name="Neutral 2 11" xfId="35543" hidden="1"/>
    <cellStyle name="Neutral 2 11" xfId="35653" hidden="1"/>
    <cellStyle name="Neutral 2 11" xfId="35643" hidden="1"/>
    <cellStyle name="Neutral 2 11" xfId="35709" hidden="1"/>
    <cellStyle name="Neutral 2 11" xfId="35744" hidden="1"/>
    <cellStyle name="Neutral 2 11" xfId="35537" hidden="1"/>
    <cellStyle name="Neutral 2 11" xfId="35795" hidden="1"/>
    <cellStyle name="Neutral 2 11" xfId="35785" hidden="1"/>
    <cellStyle name="Neutral 2 11" xfId="35851" hidden="1"/>
    <cellStyle name="Neutral 2 11" xfId="35886" hidden="1"/>
    <cellStyle name="Neutral 2 11" xfId="35953" hidden="1"/>
    <cellStyle name="Neutral 2 11" xfId="36088" hidden="1"/>
    <cellStyle name="Neutral 2 11" xfId="36078" hidden="1"/>
    <cellStyle name="Neutral 2 11" xfId="36144" hidden="1"/>
    <cellStyle name="Neutral 2 11" xfId="36179" hidden="1"/>
    <cellStyle name="Neutral 2 11" xfId="36313" hidden="1"/>
    <cellStyle name="Neutral 2 11" xfId="36452" hidden="1"/>
    <cellStyle name="Neutral 2 11" xfId="36442" hidden="1"/>
    <cellStyle name="Neutral 2 11" xfId="36508" hidden="1"/>
    <cellStyle name="Neutral 2 11" xfId="36543" hidden="1"/>
    <cellStyle name="Neutral 2 11" xfId="36302" hidden="1"/>
    <cellStyle name="Neutral 2 11" xfId="36599" hidden="1"/>
    <cellStyle name="Neutral 2 11" xfId="36589" hidden="1"/>
    <cellStyle name="Neutral 2 11" xfId="36655" hidden="1"/>
    <cellStyle name="Neutral 2 11" xfId="36690" hidden="1"/>
    <cellStyle name="Neutral 2 11" xfId="36211" hidden="1"/>
    <cellStyle name="Neutral 2 11" xfId="36740" hidden="1"/>
    <cellStyle name="Neutral 2 11" xfId="36730" hidden="1"/>
    <cellStyle name="Neutral 2 11" xfId="36796" hidden="1"/>
    <cellStyle name="Neutral 2 11" xfId="36831" hidden="1"/>
    <cellStyle name="Neutral 2 11" xfId="36896" hidden="1"/>
    <cellStyle name="Neutral 2 11" xfId="36957" hidden="1"/>
    <cellStyle name="Neutral 2 11" xfId="36947" hidden="1"/>
    <cellStyle name="Neutral 2 11" xfId="37013" hidden="1"/>
    <cellStyle name="Neutral 2 11" xfId="37048" hidden="1"/>
    <cellStyle name="Neutral 2 11" xfId="37139" hidden="1"/>
    <cellStyle name="Neutral 2 11" xfId="37249" hidden="1"/>
    <cellStyle name="Neutral 2 11" xfId="37239" hidden="1"/>
    <cellStyle name="Neutral 2 11" xfId="37305" hidden="1"/>
    <cellStyle name="Neutral 2 11" xfId="37340" hidden="1"/>
    <cellStyle name="Neutral 2 11" xfId="37133" hidden="1"/>
    <cellStyle name="Neutral 2 11" xfId="37391" hidden="1"/>
    <cellStyle name="Neutral 2 11" xfId="37381" hidden="1"/>
    <cellStyle name="Neutral 2 11" xfId="37447" hidden="1"/>
    <cellStyle name="Neutral 2 11" xfId="37482" hidden="1"/>
    <cellStyle name="Neutral 2 11" xfId="35968" hidden="1"/>
    <cellStyle name="Neutral 2 11" xfId="37531" hidden="1"/>
    <cellStyle name="Neutral 2 11" xfId="37521" hidden="1"/>
    <cellStyle name="Neutral 2 11" xfId="37587" hidden="1"/>
    <cellStyle name="Neutral 2 11" xfId="37622" hidden="1"/>
    <cellStyle name="Neutral 2 11" xfId="37755" hidden="1"/>
    <cellStyle name="Neutral 2 11" xfId="37894" hidden="1"/>
    <cellStyle name="Neutral 2 11" xfId="37884" hidden="1"/>
    <cellStyle name="Neutral 2 11" xfId="37950" hidden="1"/>
    <cellStyle name="Neutral 2 11" xfId="37985" hidden="1"/>
    <cellStyle name="Neutral 2 11" xfId="37744" hidden="1"/>
    <cellStyle name="Neutral 2 11" xfId="38041" hidden="1"/>
    <cellStyle name="Neutral 2 11" xfId="38031" hidden="1"/>
    <cellStyle name="Neutral 2 11" xfId="38097" hidden="1"/>
    <cellStyle name="Neutral 2 11" xfId="38132" hidden="1"/>
    <cellStyle name="Neutral 2 11" xfId="37653" hidden="1"/>
    <cellStyle name="Neutral 2 11" xfId="38182" hidden="1"/>
    <cellStyle name="Neutral 2 11" xfId="38172" hidden="1"/>
    <cellStyle name="Neutral 2 11" xfId="38238" hidden="1"/>
    <cellStyle name="Neutral 2 11" xfId="38273" hidden="1"/>
    <cellStyle name="Neutral 2 11" xfId="38338" hidden="1"/>
    <cellStyle name="Neutral 2 11" xfId="38399" hidden="1"/>
    <cellStyle name="Neutral 2 11" xfId="38389" hidden="1"/>
    <cellStyle name="Neutral 2 11" xfId="38455" hidden="1"/>
    <cellStyle name="Neutral 2 11" xfId="38490" hidden="1"/>
    <cellStyle name="Neutral 2 11" xfId="38581" hidden="1"/>
    <cellStyle name="Neutral 2 11" xfId="38691" hidden="1"/>
    <cellStyle name="Neutral 2 11" xfId="38681" hidden="1"/>
    <cellStyle name="Neutral 2 11" xfId="38747" hidden="1"/>
    <cellStyle name="Neutral 2 11" xfId="38782" hidden="1"/>
    <cellStyle name="Neutral 2 11" xfId="38575" hidden="1"/>
    <cellStyle name="Neutral 2 11" xfId="38833" hidden="1"/>
    <cellStyle name="Neutral 2 11" xfId="38823" hidden="1"/>
    <cellStyle name="Neutral 2 11" xfId="38889" hidden="1"/>
    <cellStyle name="Neutral 2 11" xfId="38924" hidden="1"/>
    <cellStyle name="Neutral 2 11" xfId="39005" hidden="1"/>
    <cellStyle name="Neutral 2 11" xfId="39071" hidden="1"/>
    <cellStyle name="Neutral 2 11" xfId="39061" hidden="1"/>
    <cellStyle name="Neutral 2 11" xfId="39127" hidden="1"/>
    <cellStyle name="Neutral 2 11" xfId="39162" hidden="1"/>
    <cellStyle name="Neutral 2 11" xfId="39295" hidden="1"/>
    <cellStyle name="Neutral 2 11" xfId="39434" hidden="1"/>
    <cellStyle name="Neutral 2 11" xfId="39424" hidden="1"/>
    <cellStyle name="Neutral 2 11" xfId="39490" hidden="1"/>
    <cellStyle name="Neutral 2 11" xfId="39525" hidden="1"/>
    <cellStyle name="Neutral 2 11" xfId="39284" hidden="1"/>
    <cellStyle name="Neutral 2 11" xfId="39581" hidden="1"/>
    <cellStyle name="Neutral 2 11" xfId="39571" hidden="1"/>
    <cellStyle name="Neutral 2 11" xfId="39637" hidden="1"/>
    <cellStyle name="Neutral 2 11" xfId="39672" hidden="1"/>
    <cellStyle name="Neutral 2 11" xfId="39193" hidden="1"/>
    <cellStyle name="Neutral 2 11" xfId="39722" hidden="1"/>
    <cellStyle name="Neutral 2 11" xfId="39712" hidden="1"/>
    <cellStyle name="Neutral 2 11" xfId="39778" hidden="1"/>
    <cellStyle name="Neutral 2 11" xfId="39813" hidden="1"/>
    <cellStyle name="Neutral 2 11" xfId="39878" hidden="1"/>
    <cellStyle name="Neutral 2 11" xfId="39939" hidden="1"/>
    <cellStyle name="Neutral 2 11" xfId="39929" hidden="1"/>
    <cellStyle name="Neutral 2 11" xfId="39995" hidden="1"/>
    <cellStyle name="Neutral 2 11" xfId="40030" hidden="1"/>
    <cellStyle name="Neutral 2 11" xfId="40121" hidden="1"/>
    <cellStyle name="Neutral 2 11" xfId="40231" hidden="1"/>
    <cellStyle name="Neutral 2 11" xfId="40221" hidden="1"/>
    <cellStyle name="Neutral 2 11" xfId="40287" hidden="1"/>
    <cellStyle name="Neutral 2 11" xfId="40322" hidden="1"/>
    <cellStyle name="Neutral 2 11" xfId="40115" hidden="1"/>
    <cellStyle name="Neutral 2 11" xfId="40373" hidden="1"/>
    <cellStyle name="Neutral 2 11" xfId="40363" hidden="1"/>
    <cellStyle name="Neutral 2 11" xfId="40429" hidden="1"/>
    <cellStyle name="Neutral 2 11" xfId="40464" hidden="1"/>
    <cellStyle name="Neutral 2 11" xfId="40529" hidden="1"/>
    <cellStyle name="Neutral 2 11" xfId="40590" hidden="1"/>
    <cellStyle name="Neutral 2 11" xfId="40580" hidden="1"/>
    <cellStyle name="Neutral 2 11" xfId="40646" hidden="1"/>
    <cellStyle name="Neutral 2 11" xfId="40681" hidden="1"/>
    <cellStyle name="Neutral 2 11" xfId="40792" hidden="1"/>
    <cellStyle name="Neutral 2 11" xfId="40981" hidden="1"/>
    <cellStyle name="Neutral 2 11" xfId="40971" hidden="1"/>
    <cellStyle name="Neutral 2 11" xfId="41037" hidden="1"/>
    <cellStyle name="Neutral 2 11" xfId="41072" hidden="1"/>
    <cellStyle name="Neutral 2 11" xfId="41180" hidden="1"/>
    <cellStyle name="Neutral 2 11" xfId="41290" hidden="1"/>
    <cellStyle name="Neutral 2 11" xfId="41280" hidden="1"/>
    <cellStyle name="Neutral 2 11" xfId="41346" hidden="1"/>
    <cellStyle name="Neutral 2 11" xfId="41381" hidden="1"/>
    <cellStyle name="Neutral 2 11" xfId="41174" hidden="1"/>
    <cellStyle name="Neutral 2 11" xfId="41434" hidden="1"/>
    <cellStyle name="Neutral 2 11" xfId="41424" hidden="1"/>
    <cellStyle name="Neutral 2 11" xfId="41490" hidden="1"/>
    <cellStyle name="Neutral 2 11" xfId="41525" hidden="1"/>
    <cellStyle name="Neutral 2 11" xfId="40814" hidden="1"/>
    <cellStyle name="Neutral 2 11" xfId="41591" hidden="1"/>
    <cellStyle name="Neutral 2 11" xfId="41581" hidden="1"/>
    <cellStyle name="Neutral 2 11" xfId="41647" hidden="1"/>
    <cellStyle name="Neutral 2 11" xfId="41682" hidden="1"/>
    <cellStyle name="Neutral 2 11" xfId="41821" hidden="1"/>
    <cellStyle name="Neutral 2 11" xfId="41961" hidden="1"/>
    <cellStyle name="Neutral 2 11" xfId="41951" hidden="1"/>
    <cellStyle name="Neutral 2 11" xfId="42017" hidden="1"/>
    <cellStyle name="Neutral 2 11" xfId="42052" hidden="1"/>
    <cellStyle name="Neutral 2 11" xfId="41810" hidden="1"/>
    <cellStyle name="Neutral 2 11" xfId="42110" hidden="1"/>
    <cellStyle name="Neutral 2 11" xfId="42100" hidden="1"/>
    <cellStyle name="Neutral 2 11" xfId="42166" hidden="1"/>
    <cellStyle name="Neutral 2 11" xfId="42201" hidden="1"/>
    <cellStyle name="Neutral 2 11" xfId="41719" hidden="1"/>
    <cellStyle name="Neutral 2 11" xfId="42253" hidden="1"/>
    <cellStyle name="Neutral 2 11" xfId="42243" hidden="1"/>
    <cellStyle name="Neutral 2 11" xfId="42309" hidden="1"/>
    <cellStyle name="Neutral 2 11" xfId="42344" hidden="1"/>
    <cellStyle name="Neutral 2 11" xfId="42411" hidden="1"/>
    <cellStyle name="Neutral 2 11" xfId="42472" hidden="1"/>
    <cellStyle name="Neutral 2 11" xfId="42462" hidden="1"/>
    <cellStyle name="Neutral 2 11" xfId="42528" hidden="1"/>
    <cellStyle name="Neutral 2 11" xfId="42563" hidden="1"/>
    <cellStyle name="Neutral 2 11" xfId="42654" hidden="1"/>
    <cellStyle name="Neutral 2 11" xfId="42764" hidden="1"/>
    <cellStyle name="Neutral 2 11" xfId="42754" hidden="1"/>
    <cellStyle name="Neutral 2 11" xfId="42820" hidden="1"/>
    <cellStyle name="Neutral 2 11" xfId="42855" hidden="1"/>
    <cellStyle name="Neutral 2 11" xfId="42648" hidden="1"/>
    <cellStyle name="Neutral 2 11" xfId="42906" hidden="1"/>
    <cellStyle name="Neutral 2 11" xfId="42896" hidden="1"/>
    <cellStyle name="Neutral 2 11" xfId="42962" hidden="1"/>
    <cellStyle name="Neutral 2 11" xfId="42997" hidden="1"/>
    <cellStyle name="Neutral 2 11" xfId="41082" hidden="1"/>
    <cellStyle name="Neutral 2 11" xfId="43046" hidden="1"/>
    <cellStyle name="Neutral 2 11" xfId="43036" hidden="1"/>
    <cellStyle name="Neutral 2 11" xfId="43102" hidden="1"/>
    <cellStyle name="Neutral 2 11" xfId="43137" hidden="1"/>
    <cellStyle name="Neutral 2 11" xfId="43273" hidden="1"/>
    <cellStyle name="Neutral 2 11" xfId="43412" hidden="1"/>
    <cellStyle name="Neutral 2 11" xfId="43402" hidden="1"/>
    <cellStyle name="Neutral 2 11" xfId="43468" hidden="1"/>
    <cellStyle name="Neutral 2 11" xfId="43503" hidden="1"/>
    <cellStyle name="Neutral 2 11" xfId="43262" hidden="1"/>
    <cellStyle name="Neutral 2 11" xfId="43561" hidden="1"/>
    <cellStyle name="Neutral 2 11" xfId="43551" hidden="1"/>
    <cellStyle name="Neutral 2 11" xfId="43617" hidden="1"/>
    <cellStyle name="Neutral 2 11" xfId="43652" hidden="1"/>
    <cellStyle name="Neutral 2 11" xfId="43171" hidden="1"/>
    <cellStyle name="Neutral 2 11" xfId="43704" hidden="1"/>
    <cellStyle name="Neutral 2 11" xfId="43694" hidden="1"/>
    <cellStyle name="Neutral 2 11" xfId="43760" hidden="1"/>
    <cellStyle name="Neutral 2 11" xfId="43795" hidden="1"/>
    <cellStyle name="Neutral 2 11" xfId="43861" hidden="1"/>
    <cellStyle name="Neutral 2 11" xfId="43922" hidden="1"/>
    <cellStyle name="Neutral 2 11" xfId="43912" hidden="1"/>
    <cellStyle name="Neutral 2 11" xfId="43978" hidden="1"/>
    <cellStyle name="Neutral 2 11" xfId="44013" hidden="1"/>
    <cellStyle name="Neutral 2 11" xfId="44104" hidden="1"/>
    <cellStyle name="Neutral 2 11" xfId="44214" hidden="1"/>
    <cellStyle name="Neutral 2 11" xfId="44204" hidden="1"/>
    <cellStyle name="Neutral 2 11" xfId="44270" hidden="1"/>
    <cellStyle name="Neutral 2 11" xfId="44305" hidden="1"/>
    <cellStyle name="Neutral 2 11" xfId="44098" hidden="1"/>
    <cellStyle name="Neutral 2 11" xfId="44356" hidden="1"/>
    <cellStyle name="Neutral 2 11" xfId="44346" hidden="1"/>
    <cellStyle name="Neutral 2 11" xfId="44412" hidden="1"/>
    <cellStyle name="Neutral 2 11" xfId="44447" hidden="1"/>
    <cellStyle name="Neutral 2 11" xfId="40808" hidden="1"/>
    <cellStyle name="Neutral 2 11" xfId="44496" hidden="1"/>
    <cellStyle name="Neutral 2 11" xfId="44486" hidden="1"/>
    <cellStyle name="Neutral 2 11" xfId="44552" hidden="1"/>
    <cellStyle name="Neutral 2 11" xfId="44587" hidden="1"/>
    <cellStyle name="Neutral 2 11" xfId="44720" hidden="1"/>
    <cellStyle name="Neutral 2 11" xfId="44859" hidden="1"/>
    <cellStyle name="Neutral 2 11" xfId="44849" hidden="1"/>
    <cellStyle name="Neutral 2 11" xfId="44915" hidden="1"/>
    <cellStyle name="Neutral 2 11" xfId="44950" hidden="1"/>
    <cellStyle name="Neutral 2 11" xfId="44709" hidden="1"/>
    <cellStyle name="Neutral 2 11" xfId="45006" hidden="1"/>
    <cellStyle name="Neutral 2 11" xfId="44996" hidden="1"/>
    <cellStyle name="Neutral 2 11" xfId="45062" hidden="1"/>
    <cellStyle name="Neutral 2 11" xfId="45097" hidden="1"/>
    <cellStyle name="Neutral 2 11" xfId="44618" hidden="1"/>
    <cellStyle name="Neutral 2 11" xfId="45147" hidden="1"/>
    <cellStyle name="Neutral 2 11" xfId="45137" hidden="1"/>
    <cellStyle name="Neutral 2 11" xfId="45203" hidden="1"/>
    <cellStyle name="Neutral 2 11" xfId="45238" hidden="1"/>
    <cellStyle name="Neutral 2 11" xfId="45303" hidden="1"/>
    <cellStyle name="Neutral 2 11" xfId="45364" hidden="1"/>
    <cellStyle name="Neutral 2 11" xfId="45354" hidden="1"/>
    <cellStyle name="Neutral 2 11" xfId="45420" hidden="1"/>
    <cellStyle name="Neutral 2 11" xfId="45455" hidden="1"/>
    <cellStyle name="Neutral 2 11" xfId="45546" hidden="1"/>
    <cellStyle name="Neutral 2 11" xfId="45656" hidden="1"/>
    <cellStyle name="Neutral 2 11" xfId="45646" hidden="1"/>
    <cellStyle name="Neutral 2 11" xfId="45712" hidden="1"/>
    <cellStyle name="Neutral 2 11" xfId="45747" hidden="1"/>
    <cellStyle name="Neutral 2 11" xfId="45540" hidden="1"/>
    <cellStyle name="Neutral 2 11" xfId="45798" hidden="1"/>
    <cellStyle name="Neutral 2 11" xfId="45788" hidden="1"/>
    <cellStyle name="Neutral 2 11" xfId="45854" hidden="1"/>
    <cellStyle name="Neutral 2 11" xfId="45889" hidden="1"/>
    <cellStyle name="Neutral 2 11" xfId="45956" hidden="1"/>
    <cellStyle name="Neutral 2 11" xfId="46091" hidden="1"/>
    <cellStyle name="Neutral 2 11" xfId="46081" hidden="1"/>
    <cellStyle name="Neutral 2 11" xfId="46147" hidden="1"/>
    <cellStyle name="Neutral 2 11" xfId="46182" hidden="1"/>
    <cellStyle name="Neutral 2 11" xfId="46316" hidden="1"/>
    <cellStyle name="Neutral 2 11" xfId="46455" hidden="1"/>
    <cellStyle name="Neutral 2 11" xfId="46445" hidden="1"/>
    <cellStyle name="Neutral 2 11" xfId="46511" hidden="1"/>
    <cellStyle name="Neutral 2 11" xfId="46546" hidden="1"/>
    <cellStyle name="Neutral 2 11" xfId="46305" hidden="1"/>
    <cellStyle name="Neutral 2 11" xfId="46602" hidden="1"/>
    <cellStyle name="Neutral 2 11" xfId="46592" hidden="1"/>
    <cellStyle name="Neutral 2 11" xfId="46658" hidden="1"/>
    <cellStyle name="Neutral 2 11" xfId="46693" hidden="1"/>
    <cellStyle name="Neutral 2 11" xfId="46214" hidden="1"/>
    <cellStyle name="Neutral 2 11" xfId="46743" hidden="1"/>
    <cellStyle name="Neutral 2 11" xfId="46733" hidden="1"/>
    <cellStyle name="Neutral 2 11" xfId="46799" hidden="1"/>
    <cellStyle name="Neutral 2 11" xfId="46834" hidden="1"/>
    <cellStyle name="Neutral 2 11" xfId="46899" hidden="1"/>
    <cellStyle name="Neutral 2 11" xfId="46960" hidden="1"/>
    <cellStyle name="Neutral 2 11" xfId="46950" hidden="1"/>
    <cellStyle name="Neutral 2 11" xfId="47016" hidden="1"/>
    <cellStyle name="Neutral 2 11" xfId="47051" hidden="1"/>
    <cellStyle name="Neutral 2 11" xfId="47142" hidden="1"/>
    <cellStyle name="Neutral 2 11" xfId="47252" hidden="1"/>
    <cellStyle name="Neutral 2 11" xfId="47242" hidden="1"/>
    <cellStyle name="Neutral 2 11" xfId="47308" hidden="1"/>
    <cellStyle name="Neutral 2 11" xfId="47343" hidden="1"/>
    <cellStyle name="Neutral 2 11" xfId="47136" hidden="1"/>
    <cellStyle name="Neutral 2 11" xfId="47394" hidden="1"/>
    <cellStyle name="Neutral 2 11" xfId="47384" hidden="1"/>
    <cellStyle name="Neutral 2 11" xfId="47450" hidden="1"/>
    <cellStyle name="Neutral 2 11" xfId="47485" hidden="1"/>
    <cellStyle name="Neutral 2 11" xfId="45971" hidden="1"/>
    <cellStyle name="Neutral 2 11" xfId="47534" hidden="1"/>
    <cellStyle name="Neutral 2 11" xfId="47524" hidden="1"/>
    <cellStyle name="Neutral 2 11" xfId="47590" hidden="1"/>
    <cellStyle name="Neutral 2 11" xfId="47625" hidden="1"/>
    <cellStyle name="Neutral 2 11" xfId="47758" hidden="1"/>
    <cellStyle name="Neutral 2 11" xfId="47897" hidden="1"/>
    <cellStyle name="Neutral 2 11" xfId="47887" hidden="1"/>
    <cellStyle name="Neutral 2 11" xfId="47953" hidden="1"/>
    <cellStyle name="Neutral 2 11" xfId="47988" hidden="1"/>
    <cellStyle name="Neutral 2 11" xfId="47747" hidden="1"/>
    <cellStyle name="Neutral 2 11" xfId="48044" hidden="1"/>
    <cellStyle name="Neutral 2 11" xfId="48034" hidden="1"/>
    <cellStyle name="Neutral 2 11" xfId="48100" hidden="1"/>
    <cellStyle name="Neutral 2 11" xfId="48135" hidden="1"/>
    <cellStyle name="Neutral 2 11" xfId="47656" hidden="1"/>
    <cellStyle name="Neutral 2 11" xfId="48185" hidden="1"/>
    <cellStyle name="Neutral 2 11" xfId="48175" hidden="1"/>
    <cellStyle name="Neutral 2 11" xfId="48241" hidden="1"/>
    <cellStyle name="Neutral 2 11" xfId="48276" hidden="1"/>
    <cellStyle name="Neutral 2 11" xfId="48341" hidden="1"/>
    <cellStyle name="Neutral 2 11" xfId="48402" hidden="1"/>
    <cellStyle name="Neutral 2 11" xfId="48392" hidden="1"/>
    <cellStyle name="Neutral 2 11" xfId="48458" hidden="1"/>
    <cellStyle name="Neutral 2 11" xfId="48493" hidden="1"/>
    <cellStyle name="Neutral 2 11" xfId="48584" hidden="1"/>
    <cellStyle name="Neutral 2 11" xfId="48694" hidden="1"/>
    <cellStyle name="Neutral 2 11" xfId="48684" hidden="1"/>
    <cellStyle name="Neutral 2 11" xfId="48750" hidden="1"/>
    <cellStyle name="Neutral 2 11" xfId="48785" hidden="1"/>
    <cellStyle name="Neutral 2 11" xfId="48578" hidden="1"/>
    <cellStyle name="Neutral 2 11" xfId="48836" hidden="1"/>
    <cellStyle name="Neutral 2 11" xfId="48826" hidden="1"/>
    <cellStyle name="Neutral 2 11" xfId="48892" hidden="1"/>
    <cellStyle name="Neutral 2 11" xfId="48927" hidden="1"/>
    <cellStyle name="Neutral 2 11" xfId="48992" hidden="1"/>
    <cellStyle name="Neutral 2 11" xfId="49053" hidden="1"/>
    <cellStyle name="Neutral 2 11" xfId="49043" hidden="1"/>
    <cellStyle name="Neutral 2 11" xfId="49109" hidden="1"/>
    <cellStyle name="Neutral 2 11" xfId="49144" hidden="1"/>
    <cellStyle name="Neutral 2 11" xfId="49277" hidden="1"/>
    <cellStyle name="Neutral 2 11" xfId="49416" hidden="1"/>
    <cellStyle name="Neutral 2 11" xfId="49406" hidden="1"/>
    <cellStyle name="Neutral 2 11" xfId="49472" hidden="1"/>
    <cellStyle name="Neutral 2 11" xfId="49507" hidden="1"/>
    <cellStyle name="Neutral 2 11" xfId="49266" hidden="1"/>
    <cellStyle name="Neutral 2 11" xfId="49563" hidden="1"/>
    <cellStyle name="Neutral 2 11" xfId="49553" hidden="1"/>
    <cellStyle name="Neutral 2 11" xfId="49619" hidden="1"/>
    <cellStyle name="Neutral 2 11" xfId="49654" hidden="1"/>
    <cellStyle name="Neutral 2 11" xfId="49175" hidden="1"/>
    <cellStyle name="Neutral 2 11" xfId="49704" hidden="1"/>
    <cellStyle name="Neutral 2 11" xfId="49694" hidden="1"/>
    <cellStyle name="Neutral 2 11" xfId="49760" hidden="1"/>
    <cellStyle name="Neutral 2 11" xfId="49795" hidden="1"/>
    <cellStyle name="Neutral 2 11" xfId="49860" hidden="1"/>
    <cellStyle name="Neutral 2 11" xfId="49921" hidden="1"/>
    <cellStyle name="Neutral 2 11" xfId="49911" hidden="1"/>
    <cellStyle name="Neutral 2 11" xfId="49977" hidden="1"/>
    <cellStyle name="Neutral 2 11" xfId="50012" hidden="1"/>
    <cellStyle name="Neutral 2 11" xfId="50103" hidden="1"/>
    <cellStyle name="Neutral 2 11" xfId="50213" hidden="1"/>
    <cellStyle name="Neutral 2 11" xfId="50203" hidden="1"/>
    <cellStyle name="Neutral 2 11" xfId="50269" hidden="1"/>
    <cellStyle name="Neutral 2 11" xfId="50304" hidden="1"/>
    <cellStyle name="Neutral 2 11" xfId="50097" hidden="1"/>
    <cellStyle name="Neutral 2 11" xfId="50355" hidden="1"/>
    <cellStyle name="Neutral 2 11" xfId="50345" hidden="1"/>
    <cellStyle name="Neutral 2 11" xfId="50411" hidden="1"/>
    <cellStyle name="Neutral 2 11" xfId="50446" hidden="1"/>
    <cellStyle name="Neutral 2 11" xfId="50511" hidden="1"/>
    <cellStyle name="Neutral 2 11" xfId="50572" hidden="1"/>
    <cellStyle name="Neutral 2 11" xfId="50562" hidden="1"/>
    <cellStyle name="Neutral 2 11" xfId="50628" hidden="1"/>
    <cellStyle name="Neutral 2 11" xfId="50663" hidden="1"/>
    <cellStyle name="Neutral 2 11" xfId="50774" hidden="1"/>
    <cellStyle name="Neutral 2 11" xfId="50963" hidden="1"/>
    <cellStyle name="Neutral 2 11" xfId="50953" hidden="1"/>
    <cellStyle name="Neutral 2 11" xfId="51019" hidden="1"/>
    <cellStyle name="Neutral 2 11" xfId="51054" hidden="1"/>
    <cellStyle name="Neutral 2 11" xfId="51162" hidden="1"/>
    <cellStyle name="Neutral 2 11" xfId="51272" hidden="1"/>
    <cellStyle name="Neutral 2 11" xfId="51262" hidden="1"/>
    <cellStyle name="Neutral 2 11" xfId="51328" hidden="1"/>
    <cellStyle name="Neutral 2 11" xfId="51363" hidden="1"/>
    <cellStyle name="Neutral 2 11" xfId="51156" hidden="1"/>
    <cellStyle name="Neutral 2 11" xfId="51416" hidden="1"/>
    <cellStyle name="Neutral 2 11" xfId="51406" hidden="1"/>
    <cellStyle name="Neutral 2 11" xfId="51472" hidden="1"/>
    <cellStyle name="Neutral 2 11" xfId="51507" hidden="1"/>
    <cellStyle name="Neutral 2 11" xfId="50796" hidden="1"/>
    <cellStyle name="Neutral 2 11" xfId="51573" hidden="1"/>
    <cellStyle name="Neutral 2 11" xfId="51563" hidden="1"/>
    <cellStyle name="Neutral 2 11" xfId="51629" hidden="1"/>
    <cellStyle name="Neutral 2 11" xfId="51664" hidden="1"/>
    <cellStyle name="Neutral 2 11" xfId="51803" hidden="1"/>
    <cellStyle name="Neutral 2 11" xfId="51943" hidden="1"/>
    <cellStyle name="Neutral 2 11" xfId="51933" hidden="1"/>
    <cellStyle name="Neutral 2 11" xfId="51999" hidden="1"/>
    <cellStyle name="Neutral 2 11" xfId="52034" hidden="1"/>
    <cellStyle name="Neutral 2 11" xfId="51792" hidden="1"/>
    <cellStyle name="Neutral 2 11" xfId="52092" hidden="1"/>
    <cellStyle name="Neutral 2 11" xfId="52082" hidden="1"/>
    <cellStyle name="Neutral 2 11" xfId="52148" hidden="1"/>
    <cellStyle name="Neutral 2 11" xfId="52183" hidden="1"/>
    <cellStyle name="Neutral 2 11" xfId="51701" hidden="1"/>
    <cellStyle name="Neutral 2 11" xfId="52235" hidden="1"/>
    <cellStyle name="Neutral 2 11" xfId="52225" hidden="1"/>
    <cellStyle name="Neutral 2 11" xfId="52291" hidden="1"/>
    <cellStyle name="Neutral 2 11" xfId="52326" hidden="1"/>
    <cellStyle name="Neutral 2 11" xfId="52393" hidden="1"/>
    <cellStyle name="Neutral 2 11" xfId="52454" hidden="1"/>
    <cellStyle name="Neutral 2 11" xfId="52444" hidden="1"/>
    <cellStyle name="Neutral 2 11" xfId="52510" hidden="1"/>
    <cellStyle name="Neutral 2 11" xfId="52545" hidden="1"/>
    <cellStyle name="Neutral 2 11" xfId="52636" hidden="1"/>
    <cellStyle name="Neutral 2 11" xfId="52746" hidden="1"/>
    <cellStyle name="Neutral 2 11" xfId="52736" hidden="1"/>
    <cellStyle name="Neutral 2 11" xfId="52802" hidden="1"/>
    <cellStyle name="Neutral 2 11" xfId="52837" hidden="1"/>
    <cellStyle name="Neutral 2 11" xfId="52630" hidden="1"/>
    <cellStyle name="Neutral 2 11" xfId="52888" hidden="1"/>
    <cellStyle name="Neutral 2 11" xfId="52878" hidden="1"/>
    <cellStyle name="Neutral 2 11" xfId="52944" hidden="1"/>
    <cellStyle name="Neutral 2 11" xfId="52979" hidden="1"/>
    <cellStyle name="Neutral 2 11" xfId="51064" hidden="1"/>
    <cellStyle name="Neutral 2 11" xfId="53028" hidden="1"/>
    <cellStyle name="Neutral 2 11" xfId="53018" hidden="1"/>
    <cellStyle name="Neutral 2 11" xfId="53084" hidden="1"/>
    <cellStyle name="Neutral 2 11" xfId="53119" hidden="1"/>
    <cellStyle name="Neutral 2 11" xfId="53255" hidden="1"/>
    <cellStyle name="Neutral 2 11" xfId="53394" hidden="1"/>
    <cellStyle name="Neutral 2 11" xfId="53384" hidden="1"/>
    <cellStyle name="Neutral 2 11" xfId="53450" hidden="1"/>
    <cellStyle name="Neutral 2 11" xfId="53485" hidden="1"/>
    <cellStyle name="Neutral 2 11" xfId="53244" hidden="1"/>
    <cellStyle name="Neutral 2 11" xfId="53543" hidden="1"/>
    <cellStyle name="Neutral 2 11" xfId="53533" hidden="1"/>
    <cellStyle name="Neutral 2 11" xfId="53599" hidden="1"/>
    <cellStyle name="Neutral 2 11" xfId="53634" hidden="1"/>
    <cellStyle name="Neutral 2 11" xfId="53153" hidden="1"/>
    <cellStyle name="Neutral 2 11" xfId="53686" hidden="1"/>
    <cellStyle name="Neutral 2 11" xfId="53676" hidden="1"/>
    <cellStyle name="Neutral 2 11" xfId="53742" hidden="1"/>
    <cellStyle name="Neutral 2 11" xfId="53777" hidden="1"/>
    <cellStyle name="Neutral 2 11" xfId="53843" hidden="1"/>
    <cellStyle name="Neutral 2 11" xfId="53904" hidden="1"/>
    <cellStyle name="Neutral 2 11" xfId="53894" hidden="1"/>
    <cellStyle name="Neutral 2 11" xfId="53960" hidden="1"/>
    <cellStyle name="Neutral 2 11" xfId="53995" hidden="1"/>
    <cellStyle name="Neutral 2 11" xfId="54086" hidden="1"/>
    <cellStyle name="Neutral 2 11" xfId="54196" hidden="1"/>
    <cellStyle name="Neutral 2 11" xfId="54186" hidden="1"/>
    <cellStyle name="Neutral 2 11" xfId="54252" hidden="1"/>
    <cellStyle name="Neutral 2 11" xfId="54287" hidden="1"/>
    <cellStyle name="Neutral 2 11" xfId="54080" hidden="1"/>
    <cellStyle name="Neutral 2 11" xfId="54338" hidden="1"/>
    <cellStyle name="Neutral 2 11" xfId="54328" hidden="1"/>
    <cellStyle name="Neutral 2 11" xfId="54394" hidden="1"/>
    <cellStyle name="Neutral 2 11" xfId="54429" hidden="1"/>
    <cellStyle name="Neutral 2 11" xfId="50790" hidden="1"/>
    <cellStyle name="Neutral 2 11" xfId="54478" hidden="1"/>
    <cellStyle name="Neutral 2 11" xfId="54468" hidden="1"/>
    <cellStyle name="Neutral 2 11" xfId="54534" hidden="1"/>
    <cellStyle name="Neutral 2 11" xfId="54569" hidden="1"/>
    <cellStyle name="Neutral 2 11" xfId="54702" hidden="1"/>
    <cellStyle name="Neutral 2 11" xfId="54841" hidden="1"/>
    <cellStyle name="Neutral 2 11" xfId="54831" hidden="1"/>
    <cellStyle name="Neutral 2 11" xfId="54897" hidden="1"/>
    <cellStyle name="Neutral 2 11" xfId="54932" hidden="1"/>
    <cellStyle name="Neutral 2 11" xfId="54691" hidden="1"/>
    <cellStyle name="Neutral 2 11" xfId="54988" hidden="1"/>
    <cellStyle name="Neutral 2 11" xfId="54978" hidden="1"/>
    <cellStyle name="Neutral 2 11" xfId="55044" hidden="1"/>
    <cellStyle name="Neutral 2 11" xfId="55079" hidden="1"/>
    <cellStyle name="Neutral 2 11" xfId="54600" hidden="1"/>
    <cellStyle name="Neutral 2 11" xfId="55129" hidden="1"/>
    <cellStyle name="Neutral 2 11" xfId="55119" hidden="1"/>
    <cellStyle name="Neutral 2 11" xfId="55185" hidden="1"/>
    <cellStyle name="Neutral 2 11" xfId="55220" hidden="1"/>
    <cellStyle name="Neutral 2 11" xfId="55285" hidden="1"/>
    <cellStyle name="Neutral 2 11" xfId="55346" hidden="1"/>
    <cellStyle name="Neutral 2 11" xfId="55336" hidden="1"/>
    <cellStyle name="Neutral 2 11" xfId="55402" hidden="1"/>
    <cellStyle name="Neutral 2 11" xfId="55437" hidden="1"/>
    <cellStyle name="Neutral 2 11" xfId="55528" hidden="1"/>
    <cellStyle name="Neutral 2 11" xfId="55638" hidden="1"/>
    <cellStyle name="Neutral 2 11" xfId="55628" hidden="1"/>
    <cellStyle name="Neutral 2 11" xfId="55694" hidden="1"/>
    <cellStyle name="Neutral 2 11" xfId="55729" hidden="1"/>
    <cellStyle name="Neutral 2 11" xfId="55522" hidden="1"/>
    <cellStyle name="Neutral 2 11" xfId="55780" hidden="1"/>
    <cellStyle name="Neutral 2 11" xfId="55770" hidden="1"/>
    <cellStyle name="Neutral 2 11" xfId="55836" hidden="1"/>
    <cellStyle name="Neutral 2 11" xfId="55871" hidden="1"/>
    <cellStyle name="Neutral 2 11" xfId="55938" hidden="1"/>
    <cellStyle name="Neutral 2 11" xfId="56073" hidden="1"/>
    <cellStyle name="Neutral 2 11" xfId="56063" hidden="1"/>
    <cellStyle name="Neutral 2 11" xfId="56129" hidden="1"/>
    <cellStyle name="Neutral 2 11" xfId="56164" hidden="1"/>
    <cellStyle name="Neutral 2 11" xfId="56298" hidden="1"/>
    <cellStyle name="Neutral 2 11" xfId="56437" hidden="1"/>
    <cellStyle name="Neutral 2 11" xfId="56427" hidden="1"/>
    <cellStyle name="Neutral 2 11" xfId="56493" hidden="1"/>
    <cellStyle name="Neutral 2 11" xfId="56528" hidden="1"/>
    <cellStyle name="Neutral 2 11" xfId="56287" hidden="1"/>
    <cellStyle name="Neutral 2 11" xfId="56584" hidden="1"/>
    <cellStyle name="Neutral 2 11" xfId="56574" hidden="1"/>
    <cellStyle name="Neutral 2 11" xfId="56640" hidden="1"/>
    <cellStyle name="Neutral 2 11" xfId="56675" hidden="1"/>
    <cellStyle name="Neutral 2 11" xfId="56196" hidden="1"/>
    <cellStyle name="Neutral 2 11" xfId="56725" hidden="1"/>
    <cellStyle name="Neutral 2 11" xfId="56715" hidden="1"/>
    <cellStyle name="Neutral 2 11" xfId="56781" hidden="1"/>
    <cellStyle name="Neutral 2 11" xfId="56816" hidden="1"/>
    <cellStyle name="Neutral 2 11" xfId="56881" hidden="1"/>
    <cellStyle name="Neutral 2 11" xfId="56942" hidden="1"/>
    <cellStyle name="Neutral 2 11" xfId="56932" hidden="1"/>
    <cellStyle name="Neutral 2 11" xfId="56998" hidden="1"/>
    <cellStyle name="Neutral 2 11" xfId="57033" hidden="1"/>
    <cellStyle name="Neutral 2 11" xfId="57124" hidden="1"/>
    <cellStyle name="Neutral 2 11" xfId="57234" hidden="1"/>
    <cellStyle name="Neutral 2 11" xfId="57224" hidden="1"/>
    <cellStyle name="Neutral 2 11" xfId="57290" hidden="1"/>
    <cellStyle name="Neutral 2 11" xfId="57325" hidden="1"/>
    <cellStyle name="Neutral 2 11" xfId="57118" hidden="1"/>
    <cellStyle name="Neutral 2 11" xfId="57376" hidden="1"/>
    <cellStyle name="Neutral 2 11" xfId="57366" hidden="1"/>
    <cellStyle name="Neutral 2 11" xfId="57432" hidden="1"/>
    <cellStyle name="Neutral 2 11" xfId="57467" hidden="1"/>
    <cellStyle name="Neutral 2 11" xfId="55953" hidden="1"/>
    <cellStyle name="Neutral 2 11" xfId="57516" hidden="1"/>
    <cellStyle name="Neutral 2 11" xfId="57506" hidden="1"/>
    <cellStyle name="Neutral 2 11" xfId="57572" hidden="1"/>
    <cellStyle name="Neutral 2 11" xfId="57607" hidden="1"/>
    <cellStyle name="Neutral 2 11" xfId="57740" hidden="1"/>
    <cellStyle name="Neutral 2 11" xfId="57879" hidden="1"/>
    <cellStyle name="Neutral 2 11" xfId="57869" hidden="1"/>
    <cellStyle name="Neutral 2 11" xfId="57935" hidden="1"/>
    <cellStyle name="Neutral 2 11" xfId="57970" hidden="1"/>
    <cellStyle name="Neutral 2 11" xfId="57729" hidden="1"/>
    <cellStyle name="Neutral 2 11" xfId="58026" hidden="1"/>
    <cellStyle name="Neutral 2 11" xfId="58016" hidden="1"/>
    <cellStyle name="Neutral 2 11" xfId="58082" hidden="1"/>
    <cellStyle name="Neutral 2 11" xfId="58117" hidden="1"/>
    <cellStyle name="Neutral 2 11" xfId="57638" hidden="1"/>
    <cellStyle name="Neutral 2 11" xfId="58167" hidden="1"/>
    <cellStyle name="Neutral 2 11" xfId="58157" hidden="1"/>
    <cellStyle name="Neutral 2 11" xfId="58223" hidden="1"/>
    <cellStyle name="Neutral 2 11" xfId="58258" hidden="1"/>
    <cellStyle name="Neutral 2 11" xfId="58323" hidden="1"/>
    <cellStyle name="Neutral 2 11" xfId="58384" hidden="1"/>
    <cellStyle name="Neutral 2 11" xfId="58374" hidden="1"/>
    <cellStyle name="Neutral 2 11" xfId="58440" hidden="1"/>
    <cellStyle name="Neutral 2 11" xfId="58475" hidden="1"/>
    <cellStyle name="Neutral 2 11" xfId="58566" hidden="1"/>
    <cellStyle name="Neutral 2 11" xfId="58676" hidden="1"/>
    <cellStyle name="Neutral 2 11" xfId="58666" hidden="1"/>
    <cellStyle name="Neutral 2 11" xfId="58732" hidden="1"/>
    <cellStyle name="Neutral 2 11" xfId="58767" hidden="1"/>
    <cellStyle name="Neutral 2 11" xfId="58560" hidden="1"/>
    <cellStyle name="Neutral 2 11" xfId="58818" hidden="1"/>
    <cellStyle name="Neutral 2 11" xfId="58808" hidden="1"/>
    <cellStyle name="Neutral 2 11" xfId="58874" hidden="1"/>
    <cellStyle name="Neutral 2 11" xfId="58909" hidden="1"/>
    <cellStyle name="Neutral 2 12" xfId="246" hidden="1"/>
    <cellStyle name="Neutral 2 12" xfId="565" hidden="1"/>
    <cellStyle name="Neutral 2 12" xfId="553" hidden="1"/>
    <cellStyle name="Neutral 2 12" xfId="621" hidden="1"/>
    <cellStyle name="Neutral 2 12" xfId="656" hidden="1"/>
    <cellStyle name="Neutral 2 12" xfId="834" hidden="1"/>
    <cellStyle name="Neutral 2 12" xfId="973" hidden="1"/>
    <cellStyle name="Neutral 2 12" xfId="961" hidden="1"/>
    <cellStyle name="Neutral 2 12" xfId="1029" hidden="1"/>
    <cellStyle name="Neutral 2 12" xfId="1064" hidden="1"/>
    <cellStyle name="Neutral 2 12" xfId="821" hidden="1"/>
    <cellStyle name="Neutral 2 12" xfId="1120" hidden="1"/>
    <cellStyle name="Neutral 2 12" xfId="1108" hidden="1"/>
    <cellStyle name="Neutral 2 12" xfId="1176" hidden="1"/>
    <cellStyle name="Neutral 2 12" xfId="1211" hidden="1"/>
    <cellStyle name="Neutral 2 12" xfId="849" hidden="1"/>
    <cellStyle name="Neutral 2 12" xfId="1261" hidden="1"/>
    <cellStyle name="Neutral 2 12" xfId="1249" hidden="1"/>
    <cellStyle name="Neutral 2 12" xfId="1317" hidden="1"/>
    <cellStyle name="Neutral 2 12" xfId="1352" hidden="1"/>
    <cellStyle name="Neutral 2 12" xfId="1417" hidden="1"/>
    <cellStyle name="Neutral 2 12" xfId="1478" hidden="1"/>
    <cellStyle name="Neutral 2 12" xfId="1466" hidden="1"/>
    <cellStyle name="Neutral 2 12" xfId="1534" hidden="1"/>
    <cellStyle name="Neutral 2 12" xfId="1569" hidden="1"/>
    <cellStyle name="Neutral 2 12" xfId="1660" hidden="1"/>
    <cellStyle name="Neutral 2 12" xfId="1770" hidden="1"/>
    <cellStyle name="Neutral 2 12" xfId="1758" hidden="1"/>
    <cellStyle name="Neutral 2 12" xfId="1826" hidden="1"/>
    <cellStyle name="Neutral 2 12" xfId="1861" hidden="1"/>
    <cellStyle name="Neutral 2 12" xfId="1652" hidden="1"/>
    <cellStyle name="Neutral 2 12" xfId="1912" hidden="1"/>
    <cellStyle name="Neutral 2 12" xfId="1900" hidden="1"/>
    <cellStyle name="Neutral 2 12" xfId="1968" hidden="1"/>
    <cellStyle name="Neutral 2 12" xfId="2003" hidden="1"/>
    <cellStyle name="Neutral 2 12" xfId="2155" hidden="1"/>
    <cellStyle name="Neutral 2 12" xfId="2443" hidden="1"/>
    <cellStyle name="Neutral 2 12" xfId="2431" hidden="1"/>
    <cellStyle name="Neutral 2 12" xfId="2499" hidden="1"/>
    <cellStyle name="Neutral 2 12" xfId="2534" hidden="1"/>
    <cellStyle name="Neutral 2 12" xfId="2704" hidden="1"/>
    <cellStyle name="Neutral 2 12" xfId="2843" hidden="1"/>
    <cellStyle name="Neutral 2 12" xfId="2831" hidden="1"/>
    <cellStyle name="Neutral 2 12" xfId="2899" hidden="1"/>
    <cellStyle name="Neutral 2 12" xfId="2934" hidden="1"/>
    <cellStyle name="Neutral 2 12" xfId="2691" hidden="1"/>
    <cellStyle name="Neutral 2 12" xfId="2990" hidden="1"/>
    <cellStyle name="Neutral 2 12" xfId="2978" hidden="1"/>
    <cellStyle name="Neutral 2 12" xfId="3046" hidden="1"/>
    <cellStyle name="Neutral 2 12" xfId="3081" hidden="1"/>
    <cellStyle name="Neutral 2 12" xfId="2719" hidden="1"/>
    <cellStyle name="Neutral 2 12" xfId="3131" hidden="1"/>
    <cellStyle name="Neutral 2 12" xfId="3119" hidden="1"/>
    <cellStyle name="Neutral 2 12" xfId="3187" hidden="1"/>
    <cellStyle name="Neutral 2 12" xfId="3222" hidden="1"/>
    <cellStyle name="Neutral 2 12" xfId="3287" hidden="1"/>
    <cellStyle name="Neutral 2 12" xfId="3348" hidden="1"/>
    <cellStyle name="Neutral 2 12" xfId="3336" hidden="1"/>
    <cellStyle name="Neutral 2 12" xfId="3404" hidden="1"/>
    <cellStyle name="Neutral 2 12" xfId="3439" hidden="1"/>
    <cellStyle name="Neutral 2 12" xfId="3530" hidden="1"/>
    <cellStyle name="Neutral 2 12" xfId="3640" hidden="1"/>
    <cellStyle name="Neutral 2 12" xfId="3628" hidden="1"/>
    <cellStyle name="Neutral 2 12" xfId="3696" hidden="1"/>
    <cellStyle name="Neutral 2 12" xfId="3731" hidden="1"/>
    <cellStyle name="Neutral 2 12" xfId="3522" hidden="1"/>
    <cellStyle name="Neutral 2 12" xfId="3782" hidden="1"/>
    <cellStyle name="Neutral 2 12" xfId="3770" hidden="1"/>
    <cellStyle name="Neutral 2 12" xfId="3838" hidden="1"/>
    <cellStyle name="Neutral 2 12" xfId="3873" hidden="1"/>
    <cellStyle name="Neutral 2 12" xfId="2174" hidden="1"/>
    <cellStyle name="Neutral 2 12" xfId="3949" hidden="1"/>
    <cellStyle name="Neutral 2 12" xfId="3937" hidden="1"/>
    <cellStyle name="Neutral 2 12" xfId="4005" hidden="1"/>
    <cellStyle name="Neutral 2 12" xfId="4040" hidden="1"/>
    <cellStyle name="Neutral 2 12" xfId="4210" hidden="1"/>
    <cellStyle name="Neutral 2 12" xfId="4349" hidden="1"/>
    <cellStyle name="Neutral 2 12" xfId="4337" hidden="1"/>
    <cellStyle name="Neutral 2 12" xfId="4405" hidden="1"/>
    <cellStyle name="Neutral 2 12" xfId="4440" hidden="1"/>
    <cellStyle name="Neutral 2 12" xfId="4197" hidden="1"/>
    <cellStyle name="Neutral 2 12" xfId="4496" hidden="1"/>
    <cellStyle name="Neutral 2 12" xfId="4484" hidden="1"/>
    <cellStyle name="Neutral 2 12" xfId="4552" hidden="1"/>
    <cellStyle name="Neutral 2 12" xfId="4587" hidden="1"/>
    <cellStyle name="Neutral 2 12" xfId="4225" hidden="1"/>
    <cellStyle name="Neutral 2 12" xfId="4637" hidden="1"/>
    <cellStyle name="Neutral 2 12" xfId="4625" hidden="1"/>
    <cellStyle name="Neutral 2 12" xfId="4693" hidden="1"/>
    <cellStyle name="Neutral 2 12" xfId="4728" hidden="1"/>
    <cellStyle name="Neutral 2 12" xfId="4793" hidden="1"/>
    <cellStyle name="Neutral 2 12" xfId="4854" hidden="1"/>
    <cellStyle name="Neutral 2 12" xfId="4842" hidden="1"/>
    <cellStyle name="Neutral 2 12" xfId="4910" hidden="1"/>
    <cellStyle name="Neutral 2 12" xfId="4945" hidden="1"/>
    <cellStyle name="Neutral 2 12" xfId="5036" hidden="1"/>
    <cellStyle name="Neutral 2 12" xfId="5146" hidden="1"/>
    <cellStyle name="Neutral 2 12" xfId="5134" hidden="1"/>
    <cellStyle name="Neutral 2 12" xfId="5202" hidden="1"/>
    <cellStyle name="Neutral 2 12" xfId="5237" hidden="1"/>
    <cellStyle name="Neutral 2 12" xfId="5028" hidden="1"/>
    <cellStyle name="Neutral 2 12" xfId="5288" hidden="1"/>
    <cellStyle name="Neutral 2 12" xfId="5276" hidden="1"/>
    <cellStyle name="Neutral 2 12" xfId="5344" hidden="1"/>
    <cellStyle name="Neutral 2 12" xfId="5379" hidden="1"/>
    <cellStyle name="Neutral 2 12" xfId="431" hidden="1"/>
    <cellStyle name="Neutral 2 12" xfId="5454" hidden="1"/>
    <cellStyle name="Neutral 2 12" xfId="5442" hidden="1"/>
    <cellStyle name="Neutral 2 12" xfId="5510" hidden="1"/>
    <cellStyle name="Neutral 2 12" xfId="5545" hidden="1"/>
    <cellStyle name="Neutral 2 12" xfId="5714" hidden="1"/>
    <cellStyle name="Neutral 2 12" xfId="5853" hidden="1"/>
    <cellStyle name="Neutral 2 12" xfId="5841" hidden="1"/>
    <cellStyle name="Neutral 2 12" xfId="5909" hidden="1"/>
    <cellStyle name="Neutral 2 12" xfId="5944" hidden="1"/>
    <cellStyle name="Neutral 2 12" xfId="5701" hidden="1"/>
    <cellStyle name="Neutral 2 12" xfId="6000" hidden="1"/>
    <cellStyle name="Neutral 2 12" xfId="5988" hidden="1"/>
    <cellStyle name="Neutral 2 12" xfId="6056" hidden="1"/>
    <cellStyle name="Neutral 2 12" xfId="6091" hidden="1"/>
    <cellStyle name="Neutral 2 12" xfId="5729" hidden="1"/>
    <cellStyle name="Neutral 2 12" xfId="6141" hidden="1"/>
    <cellStyle name="Neutral 2 12" xfId="6129" hidden="1"/>
    <cellStyle name="Neutral 2 12" xfId="6197" hidden="1"/>
    <cellStyle name="Neutral 2 12" xfId="6232" hidden="1"/>
    <cellStyle name="Neutral 2 12" xfId="6297" hidden="1"/>
    <cellStyle name="Neutral 2 12" xfId="6358" hidden="1"/>
    <cellStyle name="Neutral 2 12" xfId="6346" hidden="1"/>
    <cellStyle name="Neutral 2 12" xfId="6414" hidden="1"/>
    <cellStyle name="Neutral 2 12" xfId="6449" hidden="1"/>
    <cellStyle name="Neutral 2 12" xfId="6540" hidden="1"/>
    <cellStyle name="Neutral 2 12" xfId="6650" hidden="1"/>
    <cellStyle name="Neutral 2 12" xfId="6638" hidden="1"/>
    <cellStyle name="Neutral 2 12" xfId="6706" hidden="1"/>
    <cellStyle name="Neutral 2 12" xfId="6741" hidden="1"/>
    <cellStyle name="Neutral 2 12" xfId="6532" hidden="1"/>
    <cellStyle name="Neutral 2 12" xfId="6792" hidden="1"/>
    <cellStyle name="Neutral 2 12" xfId="6780" hidden="1"/>
    <cellStyle name="Neutral 2 12" xfId="6848" hidden="1"/>
    <cellStyle name="Neutral 2 12" xfId="6883" hidden="1"/>
    <cellStyle name="Neutral 2 12" xfId="2400" hidden="1"/>
    <cellStyle name="Neutral 2 12" xfId="6956" hidden="1"/>
    <cellStyle name="Neutral 2 12" xfId="6944" hidden="1"/>
    <cellStyle name="Neutral 2 12" xfId="7012" hidden="1"/>
    <cellStyle name="Neutral 2 12" xfId="7047" hidden="1"/>
    <cellStyle name="Neutral 2 12" xfId="7212" hidden="1"/>
    <cellStyle name="Neutral 2 12" xfId="7351" hidden="1"/>
    <cellStyle name="Neutral 2 12" xfId="7339" hidden="1"/>
    <cellStyle name="Neutral 2 12" xfId="7407" hidden="1"/>
    <cellStyle name="Neutral 2 12" xfId="7442" hidden="1"/>
    <cellStyle name="Neutral 2 12" xfId="7199" hidden="1"/>
    <cellStyle name="Neutral 2 12" xfId="7498" hidden="1"/>
    <cellStyle name="Neutral 2 12" xfId="7486" hidden="1"/>
    <cellStyle name="Neutral 2 12" xfId="7554" hidden="1"/>
    <cellStyle name="Neutral 2 12" xfId="7589" hidden="1"/>
    <cellStyle name="Neutral 2 12" xfId="7227" hidden="1"/>
    <cellStyle name="Neutral 2 12" xfId="7639" hidden="1"/>
    <cellStyle name="Neutral 2 12" xfId="7627" hidden="1"/>
    <cellStyle name="Neutral 2 12" xfId="7695" hidden="1"/>
    <cellStyle name="Neutral 2 12" xfId="7730" hidden="1"/>
    <cellStyle name="Neutral 2 12" xfId="7795" hidden="1"/>
    <cellStyle name="Neutral 2 12" xfId="7856" hidden="1"/>
    <cellStyle name="Neutral 2 12" xfId="7844" hidden="1"/>
    <cellStyle name="Neutral 2 12" xfId="7912" hidden="1"/>
    <cellStyle name="Neutral 2 12" xfId="7947" hidden="1"/>
    <cellStyle name="Neutral 2 12" xfId="8038" hidden="1"/>
    <cellStyle name="Neutral 2 12" xfId="8148" hidden="1"/>
    <cellStyle name="Neutral 2 12" xfId="8136" hidden="1"/>
    <cellStyle name="Neutral 2 12" xfId="8204" hidden="1"/>
    <cellStyle name="Neutral 2 12" xfId="8239" hidden="1"/>
    <cellStyle name="Neutral 2 12" xfId="8030" hidden="1"/>
    <cellStyle name="Neutral 2 12" xfId="8290" hidden="1"/>
    <cellStyle name="Neutral 2 12" xfId="8278" hidden="1"/>
    <cellStyle name="Neutral 2 12" xfId="8346" hidden="1"/>
    <cellStyle name="Neutral 2 12" xfId="8381" hidden="1"/>
    <cellStyle name="Neutral 2 12" xfId="3906" hidden="1"/>
    <cellStyle name="Neutral 2 12" xfId="8451" hidden="1"/>
    <cellStyle name="Neutral 2 12" xfId="8439" hidden="1"/>
    <cellStyle name="Neutral 2 12" xfId="8507" hidden="1"/>
    <cellStyle name="Neutral 2 12" xfId="8542" hidden="1"/>
    <cellStyle name="Neutral 2 12" xfId="8705" hidden="1"/>
    <cellStyle name="Neutral 2 12" xfId="8844" hidden="1"/>
    <cellStyle name="Neutral 2 12" xfId="8832" hidden="1"/>
    <cellStyle name="Neutral 2 12" xfId="8900" hidden="1"/>
    <cellStyle name="Neutral 2 12" xfId="8935" hidden="1"/>
    <cellStyle name="Neutral 2 12" xfId="8692" hidden="1"/>
    <cellStyle name="Neutral 2 12" xfId="8991" hidden="1"/>
    <cellStyle name="Neutral 2 12" xfId="8979" hidden="1"/>
    <cellStyle name="Neutral 2 12" xfId="9047" hidden="1"/>
    <cellStyle name="Neutral 2 12" xfId="9082" hidden="1"/>
    <cellStyle name="Neutral 2 12" xfId="8720" hidden="1"/>
    <cellStyle name="Neutral 2 12" xfId="9132" hidden="1"/>
    <cellStyle name="Neutral 2 12" xfId="9120" hidden="1"/>
    <cellStyle name="Neutral 2 12" xfId="9188" hidden="1"/>
    <cellStyle name="Neutral 2 12" xfId="9223" hidden="1"/>
    <cellStyle name="Neutral 2 12" xfId="9288" hidden="1"/>
    <cellStyle name="Neutral 2 12" xfId="9349" hidden="1"/>
    <cellStyle name="Neutral 2 12" xfId="9337" hidden="1"/>
    <cellStyle name="Neutral 2 12" xfId="9405" hidden="1"/>
    <cellStyle name="Neutral 2 12" xfId="9440" hidden="1"/>
    <cellStyle name="Neutral 2 12" xfId="9531" hidden="1"/>
    <cellStyle name="Neutral 2 12" xfId="9641" hidden="1"/>
    <cellStyle name="Neutral 2 12" xfId="9629" hidden="1"/>
    <cellStyle name="Neutral 2 12" xfId="9697" hidden="1"/>
    <cellStyle name="Neutral 2 12" xfId="9732" hidden="1"/>
    <cellStyle name="Neutral 2 12" xfId="9523" hidden="1"/>
    <cellStyle name="Neutral 2 12" xfId="9783" hidden="1"/>
    <cellStyle name="Neutral 2 12" xfId="9771" hidden="1"/>
    <cellStyle name="Neutral 2 12" xfId="9839" hidden="1"/>
    <cellStyle name="Neutral 2 12" xfId="9874" hidden="1"/>
    <cellStyle name="Neutral 2 12" xfId="5411" hidden="1"/>
    <cellStyle name="Neutral 2 12" xfId="9942" hidden="1"/>
    <cellStyle name="Neutral 2 12" xfId="9930" hidden="1"/>
    <cellStyle name="Neutral 2 12" xfId="9998" hidden="1"/>
    <cellStyle name="Neutral 2 12" xfId="10033" hidden="1"/>
    <cellStyle name="Neutral 2 12" xfId="10191" hidden="1"/>
    <cellStyle name="Neutral 2 12" xfId="10330" hidden="1"/>
    <cellStyle name="Neutral 2 12" xfId="10318" hidden="1"/>
    <cellStyle name="Neutral 2 12" xfId="10386" hidden="1"/>
    <cellStyle name="Neutral 2 12" xfId="10421" hidden="1"/>
    <cellStyle name="Neutral 2 12" xfId="10178" hidden="1"/>
    <cellStyle name="Neutral 2 12" xfId="10477" hidden="1"/>
    <cellStyle name="Neutral 2 12" xfId="10465" hidden="1"/>
    <cellStyle name="Neutral 2 12" xfId="10533" hidden="1"/>
    <cellStyle name="Neutral 2 12" xfId="10568" hidden="1"/>
    <cellStyle name="Neutral 2 12" xfId="10206" hidden="1"/>
    <cellStyle name="Neutral 2 12" xfId="10618" hidden="1"/>
    <cellStyle name="Neutral 2 12" xfId="10606" hidden="1"/>
    <cellStyle name="Neutral 2 12" xfId="10674" hidden="1"/>
    <cellStyle name="Neutral 2 12" xfId="10709" hidden="1"/>
    <cellStyle name="Neutral 2 12" xfId="10774" hidden="1"/>
    <cellStyle name="Neutral 2 12" xfId="10835" hidden="1"/>
    <cellStyle name="Neutral 2 12" xfId="10823" hidden="1"/>
    <cellStyle name="Neutral 2 12" xfId="10891" hidden="1"/>
    <cellStyle name="Neutral 2 12" xfId="10926" hidden="1"/>
    <cellStyle name="Neutral 2 12" xfId="11017" hidden="1"/>
    <cellStyle name="Neutral 2 12" xfId="11127" hidden="1"/>
    <cellStyle name="Neutral 2 12" xfId="11115" hidden="1"/>
    <cellStyle name="Neutral 2 12" xfId="11183" hidden="1"/>
    <cellStyle name="Neutral 2 12" xfId="11218" hidden="1"/>
    <cellStyle name="Neutral 2 12" xfId="11009" hidden="1"/>
    <cellStyle name="Neutral 2 12" xfId="11269" hidden="1"/>
    <cellStyle name="Neutral 2 12" xfId="11257" hidden="1"/>
    <cellStyle name="Neutral 2 12" xfId="11325" hidden="1"/>
    <cellStyle name="Neutral 2 12" xfId="11360" hidden="1"/>
    <cellStyle name="Neutral 2 12" xfId="6913" hidden="1"/>
    <cellStyle name="Neutral 2 12" xfId="11425" hidden="1"/>
    <cellStyle name="Neutral 2 12" xfId="11413" hidden="1"/>
    <cellStyle name="Neutral 2 12" xfId="11481" hidden="1"/>
    <cellStyle name="Neutral 2 12" xfId="11516" hidden="1"/>
    <cellStyle name="Neutral 2 12" xfId="11671" hidden="1"/>
    <cellStyle name="Neutral 2 12" xfId="11810" hidden="1"/>
    <cellStyle name="Neutral 2 12" xfId="11798" hidden="1"/>
    <cellStyle name="Neutral 2 12" xfId="11866" hidden="1"/>
    <cellStyle name="Neutral 2 12" xfId="11901" hidden="1"/>
    <cellStyle name="Neutral 2 12" xfId="11658" hidden="1"/>
    <cellStyle name="Neutral 2 12" xfId="11957" hidden="1"/>
    <cellStyle name="Neutral 2 12" xfId="11945" hidden="1"/>
    <cellStyle name="Neutral 2 12" xfId="12013" hidden="1"/>
    <cellStyle name="Neutral 2 12" xfId="12048" hidden="1"/>
    <cellStyle name="Neutral 2 12" xfId="11686" hidden="1"/>
    <cellStyle name="Neutral 2 12" xfId="12098" hidden="1"/>
    <cellStyle name="Neutral 2 12" xfId="12086" hidden="1"/>
    <cellStyle name="Neutral 2 12" xfId="12154" hidden="1"/>
    <cellStyle name="Neutral 2 12" xfId="12189" hidden="1"/>
    <cellStyle name="Neutral 2 12" xfId="12254" hidden="1"/>
    <cellStyle name="Neutral 2 12" xfId="12315" hidden="1"/>
    <cellStyle name="Neutral 2 12" xfId="12303" hidden="1"/>
    <cellStyle name="Neutral 2 12" xfId="12371" hidden="1"/>
    <cellStyle name="Neutral 2 12" xfId="12406" hidden="1"/>
    <cellStyle name="Neutral 2 12" xfId="12497" hidden="1"/>
    <cellStyle name="Neutral 2 12" xfId="12607" hidden="1"/>
    <cellStyle name="Neutral 2 12" xfId="12595" hidden="1"/>
    <cellStyle name="Neutral 2 12" xfId="12663" hidden="1"/>
    <cellStyle name="Neutral 2 12" xfId="12698" hidden="1"/>
    <cellStyle name="Neutral 2 12" xfId="12489" hidden="1"/>
    <cellStyle name="Neutral 2 12" xfId="12749" hidden="1"/>
    <cellStyle name="Neutral 2 12" xfId="12737" hidden="1"/>
    <cellStyle name="Neutral 2 12" xfId="12805" hidden="1"/>
    <cellStyle name="Neutral 2 12" xfId="12840" hidden="1"/>
    <cellStyle name="Neutral 2 12" xfId="8408" hidden="1"/>
    <cellStyle name="Neutral 2 12" xfId="12904" hidden="1"/>
    <cellStyle name="Neutral 2 12" xfId="12892" hidden="1"/>
    <cellStyle name="Neutral 2 12" xfId="12960" hidden="1"/>
    <cellStyle name="Neutral 2 12" xfId="12995" hidden="1"/>
    <cellStyle name="Neutral 2 12" xfId="13142" hidden="1"/>
    <cellStyle name="Neutral 2 12" xfId="13281" hidden="1"/>
    <cellStyle name="Neutral 2 12" xfId="13269" hidden="1"/>
    <cellStyle name="Neutral 2 12" xfId="13337" hidden="1"/>
    <cellStyle name="Neutral 2 12" xfId="13372" hidden="1"/>
    <cellStyle name="Neutral 2 12" xfId="13129" hidden="1"/>
    <cellStyle name="Neutral 2 12" xfId="13428" hidden="1"/>
    <cellStyle name="Neutral 2 12" xfId="13416" hidden="1"/>
    <cellStyle name="Neutral 2 12" xfId="13484" hidden="1"/>
    <cellStyle name="Neutral 2 12" xfId="13519" hidden="1"/>
    <cellStyle name="Neutral 2 12" xfId="13157" hidden="1"/>
    <cellStyle name="Neutral 2 12" xfId="13569" hidden="1"/>
    <cellStyle name="Neutral 2 12" xfId="13557" hidden="1"/>
    <cellStyle name="Neutral 2 12" xfId="13625" hidden="1"/>
    <cellStyle name="Neutral 2 12" xfId="13660" hidden="1"/>
    <cellStyle name="Neutral 2 12" xfId="13725" hidden="1"/>
    <cellStyle name="Neutral 2 12" xfId="13786" hidden="1"/>
    <cellStyle name="Neutral 2 12" xfId="13774" hidden="1"/>
    <cellStyle name="Neutral 2 12" xfId="13842" hidden="1"/>
    <cellStyle name="Neutral 2 12" xfId="13877" hidden="1"/>
    <cellStyle name="Neutral 2 12" xfId="13968" hidden="1"/>
    <cellStyle name="Neutral 2 12" xfId="14078" hidden="1"/>
    <cellStyle name="Neutral 2 12" xfId="14066" hidden="1"/>
    <cellStyle name="Neutral 2 12" xfId="14134" hidden="1"/>
    <cellStyle name="Neutral 2 12" xfId="14169" hidden="1"/>
    <cellStyle name="Neutral 2 12" xfId="13960" hidden="1"/>
    <cellStyle name="Neutral 2 12" xfId="14220" hidden="1"/>
    <cellStyle name="Neutral 2 12" xfId="14208" hidden="1"/>
    <cellStyle name="Neutral 2 12" xfId="14276" hidden="1"/>
    <cellStyle name="Neutral 2 12" xfId="14311" hidden="1"/>
    <cellStyle name="Neutral 2 12" xfId="9899" hidden="1"/>
    <cellStyle name="Neutral 2 12" xfId="14371" hidden="1"/>
    <cellStyle name="Neutral 2 12" xfId="14359" hidden="1"/>
    <cellStyle name="Neutral 2 12" xfId="14427" hidden="1"/>
    <cellStyle name="Neutral 2 12" xfId="14462" hidden="1"/>
    <cellStyle name="Neutral 2 12" xfId="14604" hidden="1"/>
    <cellStyle name="Neutral 2 12" xfId="14743" hidden="1"/>
    <cellStyle name="Neutral 2 12" xfId="14731" hidden="1"/>
    <cellStyle name="Neutral 2 12" xfId="14799" hidden="1"/>
    <cellStyle name="Neutral 2 12" xfId="14834" hidden="1"/>
    <cellStyle name="Neutral 2 12" xfId="14591" hidden="1"/>
    <cellStyle name="Neutral 2 12" xfId="14890" hidden="1"/>
    <cellStyle name="Neutral 2 12" xfId="14878" hidden="1"/>
    <cellStyle name="Neutral 2 12" xfId="14946" hidden="1"/>
    <cellStyle name="Neutral 2 12" xfId="14981" hidden="1"/>
    <cellStyle name="Neutral 2 12" xfId="14619" hidden="1"/>
    <cellStyle name="Neutral 2 12" xfId="15031" hidden="1"/>
    <cellStyle name="Neutral 2 12" xfId="15019" hidden="1"/>
    <cellStyle name="Neutral 2 12" xfId="15087" hidden="1"/>
    <cellStyle name="Neutral 2 12" xfId="15122" hidden="1"/>
    <cellStyle name="Neutral 2 12" xfId="15187" hidden="1"/>
    <cellStyle name="Neutral 2 12" xfId="15248" hidden="1"/>
    <cellStyle name="Neutral 2 12" xfId="15236" hidden="1"/>
    <cellStyle name="Neutral 2 12" xfId="15304" hidden="1"/>
    <cellStyle name="Neutral 2 12" xfId="15339" hidden="1"/>
    <cellStyle name="Neutral 2 12" xfId="15430" hidden="1"/>
    <cellStyle name="Neutral 2 12" xfId="15540" hidden="1"/>
    <cellStyle name="Neutral 2 12" xfId="15528" hidden="1"/>
    <cellStyle name="Neutral 2 12" xfId="15596" hidden="1"/>
    <cellStyle name="Neutral 2 12" xfId="15631" hidden="1"/>
    <cellStyle name="Neutral 2 12" xfId="15422" hidden="1"/>
    <cellStyle name="Neutral 2 12" xfId="15682" hidden="1"/>
    <cellStyle name="Neutral 2 12" xfId="15670" hidden="1"/>
    <cellStyle name="Neutral 2 12" xfId="15738" hidden="1"/>
    <cellStyle name="Neutral 2 12" xfId="15773" hidden="1"/>
    <cellStyle name="Neutral 2 12" xfId="11383" hidden="1"/>
    <cellStyle name="Neutral 2 12" xfId="15833" hidden="1"/>
    <cellStyle name="Neutral 2 12" xfId="15821" hidden="1"/>
    <cellStyle name="Neutral 2 12" xfId="15889" hidden="1"/>
    <cellStyle name="Neutral 2 12" xfId="15924" hidden="1"/>
    <cellStyle name="Neutral 2 12" xfId="16060" hidden="1"/>
    <cellStyle name="Neutral 2 12" xfId="16199" hidden="1"/>
    <cellStyle name="Neutral 2 12" xfId="16187" hidden="1"/>
    <cellStyle name="Neutral 2 12" xfId="16255" hidden="1"/>
    <cellStyle name="Neutral 2 12" xfId="16290" hidden="1"/>
    <cellStyle name="Neutral 2 12" xfId="16047" hidden="1"/>
    <cellStyle name="Neutral 2 12" xfId="16346" hidden="1"/>
    <cellStyle name="Neutral 2 12" xfId="16334" hidden="1"/>
    <cellStyle name="Neutral 2 12" xfId="16402" hidden="1"/>
    <cellStyle name="Neutral 2 12" xfId="16437" hidden="1"/>
    <cellStyle name="Neutral 2 12" xfId="16075" hidden="1"/>
    <cellStyle name="Neutral 2 12" xfId="16487" hidden="1"/>
    <cellStyle name="Neutral 2 12" xfId="16475" hidden="1"/>
    <cellStyle name="Neutral 2 12" xfId="16543" hidden="1"/>
    <cellStyle name="Neutral 2 12" xfId="16578" hidden="1"/>
    <cellStyle name="Neutral 2 12" xfId="16643" hidden="1"/>
    <cellStyle name="Neutral 2 12" xfId="16704" hidden="1"/>
    <cellStyle name="Neutral 2 12" xfId="16692" hidden="1"/>
    <cellStyle name="Neutral 2 12" xfId="16760" hidden="1"/>
    <cellStyle name="Neutral 2 12" xfId="16795" hidden="1"/>
    <cellStyle name="Neutral 2 12" xfId="16886" hidden="1"/>
    <cellStyle name="Neutral 2 12" xfId="16996" hidden="1"/>
    <cellStyle name="Neutral 2 12" xfId="16984" hidden="1"/>
    <cellStyle name="Neutral 2 12" xfId="17052" hidden="1"/>
    <cellStyle name="Neutral 2 12" xfId="17087" hidden="1"/>
    <cellStyle name="Neutral 2 12" xfId="16878" hidden="1"/>
    <cellStyle name="Neutral 2 12" xfId="17138" hidden="1"/>
    <cellStyle name="Neutral 2 12" xfId="17126" hidden="1"/>
    <cellStyle name="Neutral 2 12" xfId="17194" hidden="1"/>
    <cellStyle name="Neutral 2 12" xfId="17229" hidden="1"/>
    <cellStyle name="Neutral 2 12" xfId="12862" hidden="1"/>
    <cellStyle name="Neutral 2 12" xfId="17278" hidden="1"/>
    <cellStyle name="Neutral 2 12" xfId="17266" hidden="1"/>
    <cellStyle name="Neutral 2 12" xfId="17334" hidden="1"/>
    <cellStyle name="Neutral 2 12" xfId="17369" hidden="1"/>
    <cellStyle name="Neutral 2 12" xfId="17502" hidden="1"/>
    <cellStyle name="Neutral 2 12" xfId="17641" hidden="1"/>
    <cellStyle name="Neutral 2 12" xfId="17629" hidden="1"/>
    <cellStyle name="Neutral 2 12" xfId="17697" hidden="1"/>
    <cellStyle name="Neutral 2 12" xfId="17732" hidden="1"/>
    <cellStyle name="Neutral 2 12" xfId="17489" hidden="1"/>
    <cellStyle name="Neutral 2 12" xfId="17788" hidden="1"/>
    <cellStyle name="Neutral 2 12" xfId="17776" hidden="1"/>
    <cellStyle name="Neutral 2 12" xfId="17844" hidden="1"/>
    <cellStyle name="Neutral 2 12" xfId="17879" hidden="1"/>
    <cellStyle name="Neutral 2 12" xfId="17517" hidden="1"/>
    <cellStyle name="Neutral 2 12" xfId="17929" hidden="1"/>
    <cellStyle name="Neutral 2 12" xfId="17917" hidden="1"/>
    <cellStyle name="Neutral 2 12" xfId="17985" hidden="1"/>
    <cellStyle name="Neutral 2 12" xfId="18020" hidden="1"/>
    <cellStyle name="Neutral 2 12" xfId="18085" hidden="1"/>
    <cellStyle name="Neutral 2 12" xfId="18146" hidden="1"/>
    <cellStyle name="Neutral 2 12" xfId="18134" hidden="1"/>
    <cellStyle name="Neutral 2 12" xfId="18202" hidden="1"/>
    <cellStyle name="Neutral 2 12" xfId="18237" hidden="1"/>
    <cellStyle name="Neutral 2 12" xfId="18328" hidden="1"/>
    <cellStyle name="Neutral 2 12" xfId="18438" hidden="1"/>
    <cellStyle name="Neutral 2 12" xfId="18426" hidden="1"/>
    <cellStyle name="Neutral 2 12" xfId="18494" hidden="1"/>
    <cellStyle name="Neutral 2 12" xfId="18529" hidden="1"/>
    <cellStyle name="Neutral 2 12" xfId="18320" hidden="1"/>
    <cellStyle name="Neutral 2 12" xfId="18580" hidden="1"/>
    <cellStyle name="Neutral 2 12" xfId="18568" hidden="1"/>
    <cellStyle name="Neutral 2 12" xfId="18636" hidden="1"/>
    <cellStyle name="Neutral 2 12" xfId="18671" hidden="1"/>
    <cellStyle name="Neutral 2 12" xfId="18975" hidden="1"/>
    <cellStyle name="Neutral 2 12" xfId="19078" hidden="1"/>
    <cellStyle name="Neutral 2 12" xfId="19066" hidden="1"/>
    <cellStyle name="Neutral 2 12" xfId="19134" hidden="1"/>
    <cellStyle name="Neutral 2 12" xfId="19169" hidden="1"/>
    <cellStyle name="Neutral 2 12" xfId="19309" hidden="1"/>
    <cellStyle name="Neutral 2 12" xfId="19448" hidden="1"/>
    <cellStyle name="Neutral 2 12" xfId="19436" hidden="1"/>
    <cellStyle name="Neutral 2 12" xfId="19504" hidden="1"/>
    <cellStyle name="Neutral 2 12" xfId="19539" hidden="1"/>
    <cellStyle name="Neutral 2 12" xfId="19296" hidden="1"/>
    <cellStyle name="Neutral 2 12" xfId="19595" hidden="1"/>
    <cellStyle name="Neutral 2 12" xfId="19583" hidden="1"/>
    <cellStyle name="Neutral 2 12" xfId="19651" hidden="1"/>
    <cellStyle name="Neutral 2 12" xfId="19686" hidden="1"/>
    <cellStyle name="Neutral 2 12" xfId="19324" hidden="1"/>
    <cellStyle name="Neutral 2 12" xfId="19736" hidden="1"/>
    <cellStyle name="Neutral 2 12" xfId="19724" hidden="1"/>
    <cellStyle name="Neutral 2 12" xfId="19792" hidden="1"/>
    <cellStyle name="Neutral 2 12" xfId="19827" hidden="1"/>
    <cellStyle name="Neutral 2 12" xfId="19892" hidden="1"/>
    <cellStyle name="Neutral 2 12" xfId="19953" hidden="1"/>
    <cellStyle name="Neutral 2 12" xfId="19941" hidden="1"/>
    <cellStyle name="Neutral 2 12" xfId="20009" hidden="1"/>
    <cellStyle name="Neutral 2 12" xfId="20044" hidden="1"/>
    <cellStyle name="Neutral 2 12" xfId="20135" hidden="1"/>
    <cellStyle name="Neutral 2 12" xfId="20245" hidden="1"/>
    <cellStyle name="Neutral 2 12" xfId="20233" hidden="1"/>
    <cellStyle name="Neutral 2 12" xfId="20301" hidden="1"/>
    <cellStyle name="Neutral 2 12" xfId="20336" hidden="1"/>
    <cellStyle name="Neutral 2 12" xfId="20127" hidden="1"/>
    <cellStyle name="Neutral 2 12" xfId="20387" hidden="1"/>
    <cellStyle name="Neutral 2 12" xfId="20375" hidden="1"/>
    <cellStyle name="Neutral 2 12" xfId="20443" hidden="1"/>
    <cellStyle name="Neutral 2 12" xfId="20478" hidden="1"/>
    <cellStyle name="Neutral 2 12" xfId="20543" hidden="1"/>
    <cellStyle name="Neutral 2 12" xfId="20604" hidden="1"/>
    <cellStyle name="Neutral 2 12" xfId="20592" hidden="1"/>
    <cellStyle name="Neutral 2 12" xfId="20660" hidden="1"/>
    <cellStyle name="Neutral 2 12" xfId="20695" hidden="1"/>
    <cellStyle name="Neutral 2 12" xfId="20806" hidden="1"/>
    <cellStyle name="Neutral 2 12" xfId="20995" hidden="1"/>
    <cellStyle name="Neutral 2 12" xfId="20983" hidden="1"/>
    <cellStyle name="Neutral 2 12" xfId="21051" hidden="1"/>
    <cellStyle name="Neutral 2 12" xfId="21086" hidden="1"/>
    <cellStyle name="Neutral 2 12" xfId="21194" hidden="1"/>
    <cellStyle name="Neutral 2 12" xfId="21304" hidden="1"/>
    <cellStyle name="Neutral 2 12" xfId="21292" hidden="1"/>
    <cellStyle name="Neutral 2 12" xfId="21360" hidden="1"/>
    <cellStyle name="Neutral 2 12" xfId="21395" hidden="1"/>
    <cellStyle name="Neutral 2 12" xfId="21186" hidden="1"/>
    <cellStyle name="Neutral 2 12" xfId="21448" hidden="1"/>
    <cellStyle name="Neutral 2 12" xfId="21436" hidden="1"/>
    <cellStyle name="Neutral 2 12" xfId="21504" hidden="1"/>
    <cellStyle name="Neutral 2 12" xfId="21539" hidden="1"/>
    <cellStyle name="Neutral 2 12" xfId="20924" hidden="1"/>
    <cellStyle name="Neutral 2 12" xfId="21605" hidden="1"/>
    <cellStyle name="Neutral 2 12" xfId="21593" hidden="1"/>
    <cellStyle name="Neutral 2 12" xfId="21661" hidden="1"/>
    <cellStyle name="Neutral 2 12" xfId="21696" hidden="1"/>
    <cellStyle name="Neutral 2 12" xfId="21835" hidden="1"/>
    <cellStyle name="Neutral 2 12" xfId="21975" hidden="1"/>
    <cellStyle name="Neutral 2 12" xfId="21963" hidden="1"/>
    <cellStyle name="Neutral 2 12" xfId="22031" hidden="1"/>
    <cellStyle name="Neutral 2 12" xfId="22066" hidden="1"/>
    <cellStyle name="Neutral 2 12" xfId="21822" hidden="1"/>
    <cellStyle name="Neutral 2 12" xfId="22124" hidden="1"/>
    <cellStyle name="Neutral 2 12" xfId="22112" hidden="1"/>
    <cellStyle name="Neutral 2 12" xfId="22180" hidden="1"/>
    <cellStyle name="Neutral 2 12" xfId="22215" hidden="1"/>
    <cellStyle name="Neutral 2 12" xfId="21850" hidden="1"/>
    <cellStyle name="Neutral 2 12" xfId="22267" hidden="1"/>
    <cellStyle name="Neutral 2 12" xfId="22255" hidden="1"/>
    <cellStyle name="Neutral 2 12" xfId="22323" hidden="1"/>
    <cellStyle name="Neutral 2 12" xfId="22358" hidden="1"/>
    <cellStyle name="Neutral 2 12" xfId="22425" hidden="1"/>
    <cellStyle name="Neutral 2 12" xfId="22486" hidden="1"/>
    <cellStyle name="Neutral 2 12" xfId="22474" hidden="1"/>
    <cellStyle name="Neutral 2 12" xfId="22542" hidden="1"/>
    <cellStyle name="Neutral 2 12" xfId="22577" hidden="1"/>
    <cellStyle name="Neutral 2 12" xfId="22668" hidden="1"/>
    <cellStyle name="Neutral 2 12" xfId="22778" hidden="1"/>
    <cellStyle name="Neutral 2 12" xfId="22766" hidden="1"/>
    <cellStyle name="Neutral 2 12" xfId="22834" hidden="1"/>
    <cellStyle name="Neutral 2 12" xfId="22869" hidden="1"/>
    <cellStyle name="Neutral 2 12" xfId="22660" hidden="1"/>
    <cellStyle name="Neutral 2 12" xfId="22920" hidden="1"/>
    <cellStyle name="Neutral 2 12" xfId="22908" hidden="1"/>
    <cellStyle name="Neutral 2 12" xfId="22976" hidden="1"/>
    <cellStyle name="Neutral 2 12" xfId="23011" hidden="1"/>
    <cellStyle name="Neutral 2 12" xfId="20818" hidden="1"/>
    <cellStyle name="Neutral 2 12" xfId="23060" hidden="1"/>
    <cellStyle name="Neutral 2 12" xfId="23048" hidden="1"/>
    <cellStyle name="Neutral 2 12" xfId="23116" hidden="1"/>
    <cellStyle name="Neutral 2 12" xfId="23151" hidden="1"/>
    <cellStyle name="Neutral 2 12" xfId="23288" hidden="1"/>
    <cellStyle name="Neutral 2 12" xfId="23427" hidden="1"/>
    <cellStyle name="Neutral 2 12" xfId="23415" hidden="1"/>
    <cellStyle name="Neutral 2 12" xfId="23483" hidden="1"/>
    <cellStyle name="Neutral 2 12" xfId="23518" hidden="1"/>
    <cellStyle name="Neutral 2 12" xfId="23275" hidden="1"/>
    <cellStyle name="Neutral 2 12" xfId="23576" hidden="1"/>
    <cellStyle name="Neutral 2 12" xfId="23564" hidden="1"/>
    <cellStyle name="Neutral 2 12" xfId="23632" hidden="1"/>
    <cellStyle name="Neutral 2 12" xfId="23667" hidden="1"/>
    <cellStyle name="Neutral 2 12" xfId="23303" hidden="1"/>
    <cellStyle name="Neutral 2 12" xfId="23719" hidden="1"/>
    <cellStyle name="Neutral 2 12" xfId="23707" hidden="1"/>
    <cellStyle name="Neutral 2 12" xfId="23775" hidden="1"/>
    <cellStyle name="Neutral 2 12" xfId="23810" hidden="1"/>
    <cellStyle name="Neutral 2 12" xfId="23876" hidden="1"/>
    <cellStyle name="Neutral 2 12" xfId="23937" hidden="1"/>
    <cellStyle name="Neutral 2 12" xfId="23925" hidden="1"/>
    <cellStyle name="Neutral 2 12" xfId="23993" hidden="1"/>
    <cellStyle name="Neutral 2 12" xfId="24028" hidden="1"/>
    <cellStyle name="Neutral 2 12" xfId="24119" hidden="1"/>
    <cellStyle name="Neutral 2 12" xfId="24229" hidden="1"/>
    <cellStyle name="Neutral 2 12" xfId="24217" hidden="1"/>
    <cellStyle name="Neutral 2 12" xfId="24285" hidden="1"/>
    <cellStyle name="Neutral 2 12" xfId="24320" hidden="1"/>
    <cellStyle name="Neutral 2 12" xfId="24111" hidden="1"/>
    <cellStyle name="Neutral 2 12" xfId="24371" hidden="1"/>
    <cellStyle name="Neutral 2 12" xfId="24359" hidden="1"/>
    <cellStyle name="Neutral 2 12" xfId="24427" hidden="1"/>
    <cellStyle name="Neutral 2 12" xfId="24462" hidden="1"/>
    <cellStyle name="Neutral 2 12" xfId="20922" hidden="1"/>
    <cellStyle name="Neutral 2 12" xfId="24511" hidden="1"/>
    <cellStyle name="Neutral 2 12" xfId="24499" hidden="1"/>
    <cellStyle name="Neutral 2 12" xfId="24567" hidden="1"/>
    <cellStyle name="Neutral 2 12" xfId="24602" hidden="1"/>
    <cellStyle name="Neutral 2 12" xfId="24735" hidden="1"/>
    <cellStyle name="Neutral 2 12" xfId="24874" hidden="1"/>
    <cellStyle name="Neutral 2 12" xfId="24862" hidden="1"/>
    <cellStyle name="Neutral 2 12" xfId="24930" hidden="1"/>
    <cellStyle name="Neutral 2 12" xfId="24965" hidden="1"/>
    <cellStyle name="Neutral 2 12" xfId="24722" hidden="1"/>
    <cellStyle name="Neutral 2 12" xfId="25021" hidden="1"/>
    <cellStyle name="Neutral 2 12" xfId="25009" hidden="1"/>
    <cellStyle name="Neutral 2 12" xfId="25077" hidden="1"/>
    <cellStyle name="Neutral 2 12" xfId="25112" hidden="1"/>
    <cellStyle name="Neutral 2 12" xfId="24750" hidden="1"/>
    <cellStyle name="Neutral 2 12" xfId="25162" hidden="1"/>
    <cellStyle name="Neutral 2 12" xfId="25150" hidden="1"/>
    <cellStyle name="Neutral 2 12" xfId="25218" hidden="1"/>
    <cellStyle name="Neutral 2 12" xfId="25253" hidden="1"/>
    <cellStyle name="Neutral 2 12" xfId="25318" hidden="1"/>
    <cellStyle name="Neutral 2 12" xfId="25379" hidden="1"/>
    <cellStyle name="Neutral 2 12" xfId="25367" hidden="1"/>
    <cellStyle name="Neutral 2 12" xfId="25435" hidden="1"/>
    <cellStyle name="Neutral 2 12" xfId="25470" hidden="1"/>
    <cellStyle name="Neutral 2 12" xfId="25561" hidden="1"/>
    <cellStyle name="Neutral 2 12" xfId="25671" hidden="1"/>
    <cellStyle name="Neutral 2 12" xfId="25659" hidden="1"/>
    <cellStyle name="Neutral 2 12" xfId="25727" hidden="1"/>
    <cellStyle name="Neutral 2 12" xfId="25762" hidden="1"/>
    <cellStyle name="Neutral 2 12" xfId="25553" hidden="1"/>
    <cellStyle name="Neutral 2 12" xfId="25813" hidden="1"/>
    <cellStyle name="Neutral 2 12" xfId="25801" hidden="1"/>
    <cellStyle name="Neutral 2 12" xfId="25869" hidden="1"/>
    <cellStyle name="Neutral 2 12" xfId="25904" hidden="1"/>
    <cellStyle name="Neutral 2 12" xfId="25971" hidden="1"/>
    <cellStyle name="Neutral 2 12" xfId="26106" hidden="1"/>
    <cellStyle name="Neutral 2 12" xfId="26094" hidden="1"/>
    <cellStyle name="Neutral 2 12" xfId="26162" hidden="1"/>
    <cellStyle name="Neutral 2 12" xfId="26197" hidden="1"/>
    <cellStyle name="Neutral 2 12" xfId="26331" hidden="1"/>
    <cellStyle name="Neutral 2 12" xfId="26470" hidden="1"/>
    <cellStyle name="Neutral 2 12" xfId="26458" hidden="1"/>
    <cellStyle name="Neutral 2 12" xfId="26526" hidden="1"/>
    <cellStyle name="Neutral 2 12" xfId="26561" hidden="1"/>
    <cellStyle name="Neutral 2 12" xfId="26318" hidden="1"/>
    <cellStyle name="Neutral 2 12" xfId="26617" hidden="1"/>
    <cellStyle name="Neutral 2 12" xfId="26605" hidden="1"/>
    <cellStyle name="Neutral 2 12" xfId="26673" hidden="1"/>
    <cellStyle name="Neutral 2 12" xfId="26708" hidden="1"/>
    <cellStyle name="Neutral 2 12" xfId="26346" hidden="1"/>
    <cellStyle name="Neutral 2 12" xfId="26758" hidden="1"/>
    <cellStyle name="Neutral 2 12" xfId="26746" hidden="1"/>
    <cellStyle name="Neutral 2 12" xfId="26814" hidden="1"/>
    <cellStyle name="Neutral 2 12" xfId="26849" hidden="1"/>
    <cellStyle name="Neutral 2 12" xfId="26914" hidden="1"/>
    <cellStyle name="Neutral 2 12" xfId="26975" hidden="1"/>
    <cellStyle name="Neutral 2 12" xfId="26963" hidden="1"/>
    <cellStyle name="Neutral 2 12" xfId="27031" hidden="1"/>
    <cellStyle name="Neutral 2 12" xfId="27066" hidden="1"/>
    <cellStyle name="Neutral 2 12" xfId="27157" hidden="1"/>
    <cellStyle name="Neutral 2 12" xfId="27267" hidden="1"/>
    <cellStyle name="Neutral 2 12" xfId="27255" hidden="1"/>
    <cellStyle name="Neutral 2 12" xfId="27323" hidden="1"/>
    <cellStyle name="Neutral 2 12" xfId="27358" hidden="1"/>
    <cellStyle name="Neutral 2 12" xfId="27149" hidden="1"/>
    <cellStyle name="Neutral 2 12" xfId="27409" hidden="1"/>
    <cellStyle name="Neutral 2 12" xfId="27397" hidden="1"/>
    <cellStyle name="Neutral 2 12" xfId="27465" hidden="1"/>
    <cellStyle name="Neutral 2 12" xfId="27500" hidden="1"/>
    <cellStyle name="Neutral 2 12" xfId="25984" hidden="1"/>
    <cellStyle name="Neutral 2 12" xfId="27549" hidden="1"/>
    <cellStyle name="Neutral 2 12" xfId="27537" hidden="1"/>
    <cellStyle name="Neutral 2 12" xfId="27605" hidden="1"/>
    <cellStyle name="Neutral 2 12" xfId="27640" hidden="1"/>
    <cellStyle name="Neutral 2 12" xfId="27773" hidden="1"/>
    <cellStyle name="Neutral 2 12" xfId="27912" hidden="1"/>
    <cellStyle name="Neutral 2 12" xfId="27900" hidden="1"/>
    <cellStyle name="Neutral 2 12" xfId="27968" hidden="1"/>
    <cellStyle name="Neutral 2 12" xfId="28003" hidden="1"/>
    <cellStyle name="Neutral 2 12" xfId="27760" hidden="1"/>
    <cellStyle name="Neutral 2 12" xfId="28059" hidden="1"/>
    <cellStyle name="Neutral 2 12" xfId="28047" hidden="1"/>
    <cellStyle name="Neutral 2 12" xfId="28115" hidden="1"/>
    <cellStyle name="Neutral 2 12" xfId="28150" hidden="1"/>
    <cellStyle name="Neutral 2 12" xfId="27788" hidden="1"/>
    <cellStyle name="Neutral 2 12" xfId="28200" hidden="1"/>
    <cellStyle name="Neutral 2 12" xfId="28188" hidden="1"/>
    <cellStyle name="Neutral 2 12" xfId="28256" hidden="1"/>
    <cellStyle name="Neutral 2 12" xfId="28291" hidden="1"/>
    <cellStyle name="Neutral 2 12" xfId="28356" hidden="1"/>
    <cellStyle name="Neutral 2 12" xfId="28417" hidden="1"/>
    <cellStyle name="Neutral 2 12" xfId="28405" hidden="1"/>
    <cellStyle name="Neutral 2 12" xfId="28473" hidden="1"/>
    <cellStyle name="Neutral 2 12" xfId="28508" hidden="1"/>
    <cellStyle name="Neutral 2 12" xfId="28599" hidden="1"/>
    <cellStyle name="Neutral 2 12" xfId="28709" hidden="1"/>
    <cellStyle name="Neutral 2 12" xfId="28697" hidden="1"/>
    <cellStyle name="Neutral 2 12" xfId="28765" hidden="1"/>
    <cellStyle name="Neutral 2 12" xfId="28800" hidden="1"/>
    <cellStyle name="Neutral 2 12" xfId="28591" hidden="1"/>
    <cellStyle name="Neutral 2 12" xfId="28851" hidden="1"/>
    <cellStyle name="Neutral 2 12" xfId="28839" hidden="1"/>
    <cellStyle name="Neutral 2 12" xfId="28907" hidden="1"/>
    <cellStyle name="Neutral 2 12" xfId="28942" hidden="1"/>
    <cellStyle name="Neutral 2 12" xfId="29008" hidden="1"/>
    <cellStyle name="Neutral 2 12" xfId="29069" hidden="1"/>
    <cellStyle name="Neutral 2 12" xfId="29057" hidden="1"/>
    <cellStyle name="Neutral 2 12" xfId="29125" hidden="1"/>
    <cellStyle name="Neutral 2 12" xfId="29160" hidden="1"/>
    <cellStyle name="Neutral 2 12" xfId="29293" hidden="1"/>
    <cellStyle name="Neutral 2 12" xfId="29432" hidden="1"/>
    <cellStyle name="Neutral 2 12" xfId="29420" hidden="1"/>
    <cellStyle name="Neutral 2 12" xfId="29488" hidden="1"/>
    <cellStyle name="Neutral 2 12" xfId="29523" hidden="1"/>
    <cellStyle name="Neutral 2 12" xfId="29280" hidden="1"/>
    <cellStyle name="Neutral 2 12" xfId="29579" hidden="1"/>
    <cellStyle name="Neutral 2 12" xfId="29567" hidden="1"/>
    <cellStyle name="Neutral 2 12" xfId="29635" hidden="1"/>
    <cellStyle name="Neutral 2 12" xfId="29670" hidden="1"/>
    <cellStyle name="Neutral 2 12" xfId="29308" hidden="1"/>
    <cellStyle name="Neutral 2 12" xfId="29720" hidden="1"/>
    <cellStyle name="Neutral 2 12" xfId="29708" hidden="1"/>
    <cellStyle name="Neutral 2 12" xfId="29776" hidden="1"/>
    <cellStyle name="Neutral 2 12" xfId="29811" hidden="1"/>
    <cellStyle name="Neutral 2 12" xfId="29876" hidden="1"/>
    <cellStyle name="Neutral 2 12" xfId="29937" hidden="1"/>
    <cellStyle name="Neutral 2 12" xfId="29925" hidden="1"/>
    <cellStyle name="Neutral 2 12" xfId="29993" hidden="1"/>
    <cellStyle name="Neutral 2 12" xfId="30028" hidden="1"/>
    <cellStyle name="Neutral 2 12" xfId="30119" hidden="1"/>
    <cellStyle name="Neutral 2 12" xfId="30229" hidden="1"/>
    <cellStyle name="Neutral 2 12" xfId="30217" hidden="1"/>
    <cellStyle name="Neutral 2 12" xfId="30285" hidden="1"/>
    <cellStyle name="Neutral 2 12" xfId="30320" hidden="1"/>
    <cellStyle name="Neutral 2 12" xfId="30111" hidden="1"/>
    <cellStyle name="Neutral 2 12" xfId="30371" hidden="1"/>
    <cellStyle name="Neutral 2 12" xfId="30359" hidden="1"/>
    <cellStyle name="Neutral 2 12" xfId="30427" hidden="1"/>
    <cellStyle name="Neutral 2 12" xfId="30462" hidden="1"/>
    <cellStyle name="Neutral 2 12" xfId="30527" hidden="1"/>
    <cellStyle name="Neutral 2 12" xfId="30588" hidden="1"/>
    <cellStyle name="Neutral 2 12" xfId="30576" hidden="1"/>
    <cellStyle name="Neutral 2 12" xfId="30644" hidden="1"/>
    <cellStyle name="Neutral 2 12" xfId="30679" hidden="1"/>
    <cellStyle name="Neutral 2 12" xfId="30790" hidden="1"/>
    <cellStyle name="Neutral 2 12" xfId="30979" hidden="1"/>
    <cellStyle name="Neutral 2 12" xfId="30967" hidden="1"/>
    <cellStyle name="Neutral 2 12" xfId="31035" hidden="1"/>
    <cellStyle name="Neutral 2 12" xfId="31070" hidden="1"/>
    <cellStyle name="Neutral 2 12" xfId="31178" hidden="1"/>
    <cellStyle name="Neutral 2 12" xfId="31288" hidden="1"/>
    <cellStyle name="Neutral 2 12" xfId="31276" hidden="1"/>
    <cellStyle name="Neutral 2 12" xfId="31344" hidden="1"/>
    <cellStyle name="Neutral 2 12" xfId="31379" hidden="1"/>
    <cellStyle name="Neutral 2 12" xfId="31170" hidden="1"/>
    <cellStyle name="Neutral 2 12" xfId="31432" hidden="1"/>
    <cellStyle name="Neutral 2 12" xfId="31420" hidden="1"/>
    <cellStyle name="Neutral 2 12" xfId="31488" hidden="1"/>
    <cellStyle name="Neutral 2 12" xfId="31523" hidden="1"/>
    <cellStyle name="Neutral 2 12" xfId="30908" hidden="1"/>
    <cellStyle name="Neutral 2 12" xfId="31589" hidden="1"/>
    <cellStyle name="Neutral 2 12" xfId="31577" hidden="1"/>
    <cellStyle name="Neutral 2 12" xfId="31645" hidden="1"/>
    <cellStyle name="Neutral 2 12" xfId="31680" hidden="1"/>
    <cellStyle name="Neutral 2 12" xfId="31819" hidden="1"/>
    <cellStyle name="Neutral 2 12" xfId="31959" hidden="1"/>
    <cellStyle name="Neutral 2 12" xfId="31947" hidden="1"/>
    <cellStyle name="Neutral 2 12" xfId="32015" hidden="1"/>
    <cellStyle name="Neutral 2 12" xfId="32050" hidden="1"/>
    <cellStyle name="Neutral 2 12" xfId="31806" hidden="1"/>
    <cellStyle name="Neutral 2 12" xfId="32108" hidden="1"/>
    <cellStyle name="Neutral 2 12" xfId="32096" hidden="1"/>
    <cellStyle name="Neutral 2 12" xfId="32164" hidden="1"/>
    <cellStyle name="Neutral 2 12" xfId="32199" hidden="1"/>
    <cellStyle name="Neutral 2 12" xfId="31834" hidden="1"/>
    <cellStyle name="Neutral 2 12" xfId="32251" hidden="1"/>
    <cellStyle name="Neutral 2 12" xfId="32239" hidden="1"/>
    <cellStyle name="Neutral 2 12" xfId="32307" hidden="1"/>
    <cellStyle name="Neutral 2 12" xfId="32342" hidden="1"/>
    <cellStyle name="Neutral 2 12" xfId="32409" hidden="1"/>
    <cellStyle name="Neutral 2 12" xfId="32470" hidden="1"/>
    <cellStyle name="Neutral 2 12" xfId="32458" hidden="1"/>
    <cellStyle name="Neutral 2 12" xfId="32526" hidden="1"/>
    <cellStyle name="Neutral 2 12" xfId="32561" hidden="1"/>
    <cellStyle name="Neutral 2 12" xfId="32652" hidden="1"/>
    <cellStyle name="Neutral 2 12" xfId="32762" hidden="1"/>
    <cellStyle name="Neutral 2 12" xfId="32750" hidden="1"/>
    <cellStyle name="Neutral 2 12" xfId="32818" hidden="1"/>
    <cellStyle name="Neutral 2 12" xfId="32853" hidden="1"/>
    <cellStyle name="Neutral 2 12" xfId="32644" hidden="1"/>
    <cellStyle name="Neutral 2 12" xfId="32904" hidden="1"/>
    <cellStyle name="Neutral 2 12" xfId="32892" hidden="1"/>
    <cellStyle name="Neutral 2 12" xfId="32960" hidden="1"/>
    <cellStyle name="Neutral 2 12" xfId="32995" hidden="1"/>
    <cellStyle name="Neutral 2 12" xfId="30802" hidden="1"/>
    <cellStyle name="Neutral 2 12" xfId="33044" hidden="1"/>
    <cellStyle name="Neutral 2 12" xfId="33032" hidden="1"/>
    <cellStyle name="Neutral 2 12" xfId="33100" hidden="1"/>
    <cellStyle name="Neutral 2 12" xfId="33135" hidden="1"/>
    <cellStyle name="Neutral 2 12" xfId="33271" hidden="1"/>
    <cellStyle name="Neutral 2 12" xfId="33410" hidden="1"/>
    <cellStyle name="Neutral 2 12" xfId="33398" hidden="1"/>
    <cellStyle name="Neutral 2 12" xfId="33466" hidden="1"/>
    <cellStyle name="Neutral 2 12" xfId="33501" hidden="1"/>
    <cellStyle name="Neutral 2 12" xfId="33258" hidden="1"/>
    <cellStyle name="Neutral 2 12" xfId="33559" hidden="1"/>
    <cellStyle name="Neutral 2 12" xfId="33547" hidden="1"/>
    <cellStyle name="Neutral 2 12" xfId="33615" hidden="1"/>
    <cellStyle name="Neutral 2 12" xfId="33650" hidden="1"/>
    <cellStyle name="Neutral 2 12" xfId="33286" hidden="1"/>
    <cellStyle name="Neutral 2 12" xfId="33702" hidden="1"/>
    <cellStyle name="Neutral 2 12" xfId="33690" hidden="1"/>
    <cellStyle name="Neutral 2 12" xfId="33758" hidden="1"/>
    <cellStyle name="Neutral 2 12" xfId="33793" hidden="1"/>
    <cellStyle name="Neutral 2 12" xfId="33859" hidden="1"/>
    <cellStyle name="Neutral 2 12" xfId="33920" hidden="1"/>
    <cellStyle name="Neutral 2 12" xfId="33908" hidden="1"/>
    <cellStyle name="Neutral 2 12" xfId="33976" hidden="1"/>
    <cellStyle name="Neutral 2 12" xfId="34011" hidden="1"/>
    <cellStyle name="Neutral 2 12" xfId="34102" hidden="1"/>
    <cellStyle name="Neutral 2 12" xfId="34212" hidden="1"/>
    <cellStyle name="Neutral 2 12" xfId="34200" hidden="1"/>
    <cellStyle name="Neutral 2 12" xfId="34268" hidden="1"/>
    <cellStyle name="Neutral 2 12" xfId="34303" hidden="1"/>
    <cellStyle name="Neutral 2 12" xfId="34094" hidden="1"/>
    <cellStyle name="Neutral 2 12" xfId="34354" hidden="1"/>
    <cellStyle name="Neutral 2 12" xfId="34342" hidden="1"/>
    <cellStyle name="Neutral 2 12" xfId="34410" hidden="1"/>
    <cellStyle name="Neutral 2 12" xfId="34445" hidden="1"/>
    <cellStyle name="Neutral 2 12" xfId="30906" hidden="1"/>
    <cellStyle name="Neutral 2 12" xfId="34494" hidden="1"/>
    <cellStyle name="Neutral 2 12" xfId="34482" hidden="1"/>
    <cellStyle name="Neutral 2 12" xfId="34550" hidden="1"/>
    <cellStyle name="Neutral 2 12" xfId="34585" hidden="1"/>
    <cellStyle name="Neutral 2 12" xfId="34718" hidden="1"/>
    <cellStyle name="Neutral 2 12" xfId="34857" hidden="1"/>
    <cellStyle name="Neutral 2 12" xfId="34845" hidden="1"/>
    <cellStyle name="Neutral 2 12" xfId="34913" hidden="1"/>
    <cellStyle name="Neutral 2 12" xfId="34948" hidden="1"/>
    <cellStyle name="Neutral 2 12" xfId="34705" hidden="1"/>
    <cellStyle name="Neutral 2 12" xfId="35004" hidden="1"/>
    <cellStyle name="Neutral 2 12" xfId="34992" hidden="1"/>
    <cellStyle name="Neutral 2 12" xfId="35060" hidden="1"/>
    <cellStyle name="Neutral 2 12" xfId="35095" hidden="1"/>
    <cellStyle name="Neutral 2 12" xfId="34733" hidden="1"/>
    <cellStyle name="Neutral 2 12" xfId="35145" hidden="1"/>
    <cellStyle name="Neutral 2 12" xfId="35133" hidden="1"/>
    <cellStyle name="Neutral 2 12" xfId="35201" hidden="1"/>
    <cellStyle name="Neutral 2 12" xfId="35236" hidden="1"/>
    <cellStyle name="Neutral 2 12" xfId="35301" hidden="1"/>
    <cellStyle name="Neutral 2 12" xfId="35362" hidden="1"/>
    <cellStyle name="Neutral 2 12" xfId="35350" hidden="1"/>
    <cellStyle name="Neutral 2 12" xfId="35418" hidden="1"/>
    <cellStyle name="Neutral 2 12" xfId="35453" hidden="1"/>
    <cellStyle name="Neutral 2 12" xfId="35544" hidden="1"/>
    <cellStyle name="Neutral 2 12" xfId="35654" hidden="1"/>
    <cellStyle name="Neutral 2 12" xfId="35642" hidden="1"/>
    <cellStyle name="Neutral 2 12" xfId="35710" hidden="1"/>
    <cellStyle name="Neutral 2 12" xfId="35745" hidden="1"/>
    <cellStyle name="Neutral 2 12" xfId="35536" hidden="1"/>
    <cellStyle name="Neutral 2 12" xfId="35796" hidden="1"/>
    <cellStyle name="Neutral 2 12" xfId="35784" hidden="1"/>
    <cellStyle name="Neutral 2 12" xfId="35852" hidden="1"/>
    <cellStyle name="Neutral 2 12" xfId="35887" hidden="1"/>
    <cellStyle name="Neutral 2 12" xfId="35954" hidden="1"/>
    <cellStyle name="Neutral 2 12" xfId="36089" hidden="1"/>
    <cellStyle name="Neutral 2 12" xfId="36077" hidden="1"/>
    <cellStyle name="Neutral 2 12" xfId="36145" hidden="1"/>
    <cellStyle name="Neutral 2 12" xfId="36180" hidden="1"/>
    <cellStyle name="Neutral 2 12" xfId="36314" hidden="1"/>
    <cellStyle name="Neutral 2 12" xfId="36453" hidden="1"/>
    <cellStyle name="Neutral 2 12" xfId="36441" hidden="1"/>
    <cellStyle name="Neutral 2 12" xfId="36509" hidden="1"/>
    <cellStyle name="Neutral 2 12" xfId="36544" hidden="1"/>
    <cellStyle name="Neutral 2 12" xfId="36301" hidden="1"/>
    <cellStyle name="Neutral 2 12" xfId="36600" hidden="1"/>
    <cellStyle name="Neutral 2 12" xfId="36588" hidden="1"/>
    <cellStyle name="Neutral 2 12" xfId="36656" hidden="1"/>
    <cellStyle name="Neutral 2 12" xfId="36691" hidden="1"/>
    <cellStyle name="Neutral 2 12" xfId="36329" hidden="1"/>
    <cellStyle name="Neutral 2 12" xfId="36741" hidden="1"/>
    <cellStyle name="Neutral 2 12" xfId="36729" hidden="1"/>
    <cellStyle name="Neutral 2 12" xfId="36797" hidden="1"/>
    <cellStyle name="Neutral 2 12" xfId="36832" hidden="1"/>
    <cellStyle name="Neutral 2 12" xfId="36897" hidden="1"/>
    <cellStyle name="Neutral 2 12" xfId="36958" hidden="1"/>
    <cellStyle name="Neutral 2 12" xfId="36946" hidden="1"/>
    <cellStyle name="Neutral 2 12" xfId="37014" hidden="1"/>
    <cellStyle name="Neutral 2 12" xfId="37049" hidden="1"/>
    <cellStyle name="Neutral 2 12" xfId="37140" hidden="1"/>
    <cellStyle name="Neutral 2 12" xfId="37250" hidden="1"/>
    <cellStyle name="Neutral 2 12" xfId="37238" hidden="1"/>
    <cellStyle name="Neutral 2 12" xfId="37306" hidden="1"/>
    <cellStyle name="Neutral 2 12" xfId="37341" hidden="1"/>
    <cellStyle name="Neutral 2 12" xfId="37132" hidden="1"/>
    <cellStyle name="Neutral 2 12" xfId="37392" hidden="1"/>
    <cellStyle name="Neutral 2 12" xfId="37380" hidden="1"/>
    <cellStyle name="Neutral 2 12" xfId="37448" hidden="1"/>
    <cellStyle name="Neutral 2 12" xfId="37483" hidden="1"/>
    <cellStyle name="Neutral 2 12" xfId="35967" hidden="1"/>
    <cellStyle name="Neutral 2 12" xfId="37532" hidden="1"/>
    <cellStyle name="Neutral 2 12" xfId="37520" hidden="1"/>
    <cellStyle name="Neutral 2 12" xfId="37588" hidden="1"/>
    <cellStyle name="Neutral 2 12" xfId="37623" hidden="1"/>
    <cellStyle name="Neutral 2 12" xfId="37756" hidden="1"/>
    <cellStyle name="Neutral 2 12" xfId="37895" hidden="1"/>
    <cellStyle name="Neutral 2 12" xfId="37883" hidden="1"/>
    <cellStyle name="Neutral 2 12" xfId="37951" hidden="1"/>
    <cellStyle name="Neutral 2 12" xfId="37986" hidden="1"/>
    <cellStyle name="Neutral 2 12" xfId="37743" hidden="1"/>
    <cellStyle name="Neutral 2 12" xfId="38042" hidden="1"/>
    <cellStyle name="Neutral 2 12" xfId="38030" hidden="1"/>
    <cellStyle name="Neutral 2 12" xfId="38098" hidden="1"/>
    <cellStyle name="Neutral 2 12" xfId="38133" hidden="1"/>
    <cellStyle name="Neutral 2 12" xfId="37771" hidden="1"/>
    <cellStyle name="Neutral 2 12" xfId="38183" hidden="1"/>
    <cellStyle name="Neutral 2 12" xfId="38171" hidden="1"/>
    <cellStyle name="Neutral 2 12" xfId="38239" hidden="1"/>
    <cellStyle name="Neutral 2 12" xfId="38274" hidden="1"/>
    <cellStyle name="Neutral 2 12" xfId="38339" hidden="1"/>
    <cellStyle name="Neutral 2 12" xfId="38400" hidden="1"/>
    <cellStyle name="Neutral 2 12" xfId="38388" hidden="1"/>
    <cellStyle name="Neutral 2 12" xfId="38456" hidden="1"/>
    <cellStyle name="Neutral 2 12" xfId="38491" hidden="1"/>
    <cellStyle name="Neutral 2 12" xfId="38582" hidden="1"/>
    <cellStyle name="Neutral 2 12" xfId="38692" hidden="1"/>
    <cellStyle name="Neutral 2 12" xfId="38680" hidden="1"/>
    <cellStyle name="Neutral 2 12" xfId="38748" hidden="1"/>
    <cellStyle name="Neutral 2 12" xfId="38783" hidden="1"/>
    <cellStyle name="Neutral 2 12" xfId="38574" hidden="1"/>
    <cellStyle name="Neutral 2 12" xfId="38834" hidden="1"/>
    <cellStyle name="Neutral 2 12" xfId="38822" hidden="1"/>
    <cellStyle name="Neutral 2 12" xfId="38890" hidden="1"/>
    <cellStyle name="Neutral 2 12" xfId="38925" hidden="1"/>
    <cellStyle name="Neutral 2 12" xfId="39006" hidden="1"/>
    <cellStyle name="Neutral 2 12" xfId="39072" hidden="1"/>
    <cellStyle name="Neutral 2 12" xfId="39060" hidden="1"/>
    <cellStyle name="Neutral 2 12" xfId="39128" hidden="1"/>
    <cellStyle name="Neutral 2 12" xfId="39163" hidden="1"/>
    <cellStyle name="Neutral 2 12" xfId="39296" hidden="1"/>
    <cellStyle name="Neutral 2 12" xfId="39435" hidden="1"/>
    <cellStyle name="Neutral 2 12" xfId="39423" hidden="1"/>
    <cellStyle name="Neutral 2 12" xfId="39491" hidden="1"/>
    <cellStyle name="Neutral 2 12" xfId="39526" hidden="1"/>
    <cellStyle name="Neutral 2 12" xfId="39283" hidden="1"/>
    <cellStyle name="Neutral 2 12" xfId="39582" hidden="1"/>
    <cellStyle name="Neutral 2 12" xfId="39570" hidden="1"/>
    <cellStyle name="Neutral 2 12" xfId="39638" hidden="1"/>
    <cellStyle name="Neutral 2 12" xfId="39673" hidden="1"/>
    <cellStyle name="Neutral 2 12" xfId="39311" hidden="1"/>
    <cellStyle name="Neutral 2 12" xfId="39723" hidden="1"/>
    <cellStyle name="Neutral 2 12" xfId="39711" hidden="1"/>
    <cellStyle name="Neutral 2 12" xfId="39779" hidden="1"/>
    <cellStyle name="Neutral 2 12" xfId="39814" hidden="1"/>
    <cellStyle name="Neutral 2 12" xfId="39879" hidden="1"/>
    <cellStyle name="Neutral 2 12" xfId="39940" hidden="1"/>
    <cellStyle name="Neutral 2 12" xfId="39928" hidden="1"/>
    <cellStyle name="Neutral 2 12" xfId="39996" hidden="1"/>
    <cellStyle name="Neutral 2 12" xfId="40031" hidden="1"/>
    <cellStyle name="Neutral 2 12" xfId="40122" hidden="1"/>
    <cellStyle name="Neutral 2 12" xfId="40232" hidden="1"/>
    <cellStyle name="Neutral 2 12" xfId="40220" hidden="1"/>
    <cellStyle name="Neutral 2 12" xfId="40288" hidden="1"/>
    <cellStyle name="Neutral 2 12" xfId="40323" hidden="1"/>
    <cellStyle name="Neutral 2 12" xfId="40114" hidden="1"/>
    <cellStyle name="Neutral 2 12" xfId="40374" hidden="1"/>
    <cellStyle name="Neutral 2 12" xfId="40362" hidden="1"/>
    <cellStyle name="Neutral 2 12" xfId="40430" hidden="1"/>
    <cellStyle name="Neutral 2 12" xfId="40465" hidden="1"/>
    <cellStyle name="Neutral 2 12" xfId="40530" hidden="1"/>
    <cellStyle name="Neutral 2 12" xfId="40591" hidden="1"/>
    <cellStyle name="Neutral 2 12" xfId="40579" hidden="1"/>
    <cellStyle name="Neutral 2 12" xfId="40647" hidden="1"/>
    <cellStyle name="Neutral 2 12" xfId="40682" hidden="1"/>
    <cellStyle name="Neutral 2 12" xfId="40793" hidden="1"/>
    <cellStyle name="Neutral 2 12" xfId="40982" hidden="1"/>
    <cellStyle name="Neutral 2 12" xfId="40970" hidden="1"/>
    <cellStyle name="Neutral 2 12" xfId="41038" hidden="1"/>
    <cellStyle name="Neutral 2 12" xfId="41073" hidden="1"/>
    <cellStyle name="Neutral 2 12" xfId="41181" hidden="1"/>
    <cellStyle name="Neutral 2 12" xfId="41291" hidden="1"/>
    <cellStyle name="Neutral 2 12" xfId="41279" hidden="1"/>
    <cellStyle name="Neutral 2 12" xfId="41347" hidden="1"/>
    <cellStyle name="Neutral 2 12" xfId="41382" hidden="1"/>
    <cellStyle name="Neutral 2 12" xfId="41173" hidden="1"/>
    <cellStyle name="Neutral 2 12" xfId="41435" hidden="1"/>
    <cellStyle name="Neutral 2 12" xfId="41423" hidden="1"/>
    <cellStyle name="Neutral 2 12" xfId="41491" hidden="1"/>
    <cellStyle name="Neutral 2 12" xfId="41526" hidden="1"/>
    <cellStyle name="Neutral 2 12" xfId="40911" hidden="1"/>
    <cellStyle name="Neutral 2 12" xfId="41592" hidden="1"/>
    <cellStyle name="Neutral 2 12" xfId="41580" hidden="1"/>
    <cellStyle name="Neutral 2 12" xfId="41648" hidden="1"/>
    <cellStyle name="Neutral 2 12" xfId="41683" hidden="1"/>
    <cellStyle name="Neutral 2 12" xfId="41822" hidden="1"/>
    <cellStyle name="Neutral 2 12" xfId="41962" hidden="1"/>
    <cellStyle name="Neutral 2 12" xfId="41950" hidden="1"/>
    <cellStyle name="Neutral 2 12" xfId="42018" hidden="1"/>
    <cellStyle name="Neutral 2 12" xfId="42053" hidden="1"/>
    <cellStyle name="Neutral 2 12" xfId="41809" hidden="1"/>
    <cellStyle name="Neutral 2 12" xfId="42111" hidden="1"/>
    <cellStyle name="Neutral 2 12" xfId="42099" hidden="1"/>
    <cellStyle name="Neutral 2 12" xfId="42167" hidden="1"/>
    <cellStyle name="Neutral 2 12" xfId="42202" hidden="1"/>
    <cellStyle name="Neutral 2 12" xfId="41837" hidden="1"/>
    <cellStyle name="Neutral 2 12" xfId="42254" hidden="1"/>
    <cellStyle name="Neutral 2 12" xfId="42242" hidden="1"/>
    <cellStyle name="Neutral 2 12" xfId="42310" hidden="1"/>
    <cellStyle name="Neutral 2 12" xfId="42345" hidden="1"/>
    <cellStyle name="Neutral 2 12" xfId="42412" hidden="1"/>
    <cellStyle name="Neutral 2 12" xfId="42473" hidden="1"/>
    <cellStyle name="Neutral 2 12" xfId="42461" hidden="1"/>
    <cellStyle name="Neutral 2 12" xfId="42529" hidden="1"/>
    <cellStyle name="Neutral 2 12" xfId="42564" hidden="1"/>
    <cellStyle name="Neutral 2 12" xfId="42655" hidden="1"/>
    <cellStyle name="Neutral 2 12" xfId="42765" hidden="1"/>
    <cellStyle name="Neutral 2 12" xfId="42753" hidden="1"/>
    <cellStyle name="Neutral 2 12" xfId="42821" hidden="1"/>
    <cellStyle name="Neutral 2 12" xfId="42856" hidden="1"/>
    <cellStyle name="Neutral 2 12" xfId="42647" hidden="1"/>
    <cellStyle name="Neutral 2 12" xfId="42907" hidden="1"/>
    <cellStyle name="Neutral 2 12" xfId="42895" hidden="1"/>
    <cellStyle name="Neutral 2 12" xfId="42963" hidden="1"/>
    <cellStyle name="Neutral 2 12" xfId="42998" hidden="1"/>
    <cellStyle name="Neutral 2 12" xfId="40805" hidden="1"/>
    <cellStyle name="Neutral 2 12" xfId="43047" hidden="1"/>
    <cellStyle name="Neutral 2 12" xfId="43035" hidden="1"/>
    <cellStyle name="Neutral 2 12" xfId="43103" hidden="1"/>
    <cellStyle name="Neutral 2 12" xfId="43138" hidden="1"/>
    <cellStyle name="Neutral 2 12" xfId="43274" hidden="1"/>
    <cellStyle name="Neutral 2 12" xfId="43413" hidden="1"/>
    <cellStyle name="Neutral 2 12" xfId="43401" hidden="1"/>
    <cellStyle name="Neutral 2 12" xfId="43469" hidden="1"/>
    <cellStyle name="Neutral 2 12" xfId="43504" hidden="1"/>
    <cellStyle name="Neutral 2 12" xfId="43261" hidden="1"/>
    <cellStyle name="Neutral 2 12" xfId="43562" hidden="1"/>
    <cellStyle name="Neutral 2 12" xfId="43550" hidden="1"/>
    <cellStyle name="Neutral 2 12" xfId="43618" hidden="1"/>
    <cellStyle name="Neutral 2 12" xfId="43653" hidden="1"/>
    <cellStyle name="Neutral 2 12" xfId="43289" hidden="1"/>
    <cellStyle name="Neutral 2 12" xfId="43705" hidden="1"/>
    <cellStyle name="Neutral 2 12" xfId="43693" hidden="1"/>
    <cellStyle name="Neutral 2 12" xfId="43761" hidden="1"/>
    <cellStyle name="Neutral 2 12" xfId="43796" hidden="1"/>
    <cellStyle name="Neutral 2 12" xfId="43862" hidden="1"/>
    <cellStyle name="Neutral 2 12" xfId="43923" hidden="1"/>
    <cellStyle name="Neutral 2 12" xfId="43911" hidden="1"/>
    <cellStyle name="Neutral 2 12" xfId="43979" hidden="1"/>
    <cellStyle name="Neutral 2 12" xfId="44014" hidden="1"/>
    <cellStyle name="Neutral 2 12" xfId="44105" hidden="1"/>
    <cellStyle name="Neutral 2 12" xfId="44215" hidden="1"/>
    <cellStyle name="Neutral 2 12" xfId="44203" hidden="1"/>
    <cellStyle name="Neutral 2 12" xfId="44271" hidden="1"/>
    <cellStyle name="Neutral 2 12" xfId="44306" hidden="1"/>
    <cellStyle name="Neutral 2 12" xfId="44097" hidden="1"/>
    <cellStyle name="Neutral 2 12" xfId="44357" hidden="1"/>
    <cellStyle name="Neutral 2 12" xfId="44345" hidden="1"/>
    <cellStyle name="Neutral 2 12" xfId="44413" hidden="1"/>
    <cellStyle name="Neutral 2 12" xfId="44448" hidden="1"/>
    <cellStyle name="Neutral 2 12" xfId="40909" hidden="1"/>
    <cellStyle name="Neutral 2 12" xfId="44497" hidden="1"/>
    <cellStyle name="Neutral 2 12" xfId="44485" hidden="1"/>
    <cellStyle name="Neutral 2 12" xfId="44553" hidden="1"/>
    <cellStyle name="Neutral 2 12" xfId="44588" hidden="1"/>
    <cellStyle name="Neutral 2 12" xfId="44721" hidden="1"/>
    <cellStyle name="Neutral 2 12" xfId="44860" hidden="1"/>
    <cellStyle name="Neutral 2 12" xfId="44848" hidden="1"/>
    <cellStyle name="Neutral 2 12" xfId="44916" hidden="1"/>
    <cellStyle name="Neutral 2 12" xfId="44951" hidden="1"/>
    <cellStyle name="Neutral 2 12" xfId="44708" hidden="1"/>
    <cellStyle name="Neutral 2 12" xfId="45007" hidden="1"/>
    <cellStyle name="Neutral 2 12" xfId="44995" hidden="1"/>
    <cellStyle name="Neutral 2 12" xfId="45063" hidden="1"/>
    <cellStyle name="Neutral 2 12" xfId="45098" hidden="1"/>
    <cellStyle name="Neutral 2 12" xfId="44736" hidden="1"/>
    <cellStyle name="Neutral 2 12" xfId="45148" hidden="1"/>
    <cellStyle name="Neutral 2 12" xfId="45136" hidden="1"/>
    <cellStyle name="Neutral 2 12" xfId="45204" hidden="1"/>
    <cellStyle name="Neutral 2 12" xfId="45239" hidden="1"/>
    <cellStyle name="Neutral 2 12" xfId="45304" hidden="1"/>
    <cellStyle name="Neutral 2 12" xfId="45365" hidden="1"/>
    <cellStyle name="Neutral 2 12" xfId="45353" hidden="1"/>
    <cellStyle name="Neutral 2 12" xfId="45421" hidden="1"/>
    <cellStyle name="Neutral 2 12" xfId="45456" hidden="1"/>
    <cellStyle name="Neutral 2 12" xfId="45547" hidden="1"/>
    <cellStyle name="Neutral 2 12" xfId="45657" hidden="1"/>
    <cellStyle name="Neutral 2 12" xfId="45645" hidden="1"/>
    <cellStyle name="Neutral 2 12" xfId="45713" hidden="1"/>
    <cellStyle name="Neutral 2 12" xfId="45748" hidden="1"/>
    <cellStyle name="Neutral 2 12" xfId="45539" hidden="1"/>
    <cellStyle name="Neutral 2 12" xfId="45799" hidden="1"/>
    <cellStyle name="Neutral 2 12" xfId="45787" hidden="1"/>
    <cellStyle name="Neutral 2 12" xfId="45855" hidden="1"/>
    <cellStyle name="Neutral 2 12" xfId="45890" hidden="1"/>
    <cellStyle name="Neutral 2 12" xfId="45957" hidden="1"/>
    <cellStyle name="Neutral 2 12" xfId="46092" hidden="1"/>
    <cellStyle name="Neutral 2 12" xfId="46080" hidden="1"/>
    <cellStyle name="Neutral 2 12" xfId="46148" hidden="1"/>
    <cellStyle name="Neutral 2 12" xfId="46183" hidden="1"/>
    <cellStyle name="Neutral 2 12" xfId="46317" hidden="1"/>
    <cellStyle name="Neutral 2 12" xfId="46456" hidden="1"/>
    <cellStyle name="Neutral 2 12" xfId="46444" hidden="1"/>
    <cellStyle name="Neutral 2 12" xfId="46512" hidden="1"/>
    <cellStyle name="Neutral 2 12" xfId="46547" hidden="1"/>
    <cellStyle name="Neutral 2 12" xfId="46304" hidden="1"/>
    <cellStyle name="Neutral 2 12" xfId="46603" hidden="1"/>
    <cellStyle name="Neutral 2 12" xfId="46591" hidden="1"/>
    <cellStyle name="Neutral 2 12" xfId="46659" hidden="1"/>
    <cellStyle name="Neutral 2 12" xfId="46694" hidden="1"/>
    <cellStyle name="Neutral 2 12" xfId="46332" hidden="1"/>
    <cellStyle name="Neutral 2 12" xfId="46744" hidden="1"/>
    <cellStyle name="Neutral 2 12" xfId="46732" hidden="1"/>
    <cellStyle name="Neutral 2 12" xfId="46800" hidden="1"/>
    <cellStyle name="Neutral 2 12" xfId="46835" hidden="1"/>
    <cellStyle name="Neutral 2 12" xfId="46900" hidden="1"/>
    <cellStyle name="Neutral 2 12" xfId="46961" hidden="1"/>
    <cellStyle name="Neutral 2 12" xfId="46949" hidden="1"/>
    <cellStyle name="Neutral 2 12" xfId="47017" hidden="1"/>
    <cellStyle name="Neutral 2 12" xfId="47052" hidden="1"/>
    <cellStyle name="Neutral 2 12" xfId="47143" hidden="1"/>
    <cellStyle name="Neutral 2 12" xfId="47253" hidden="1"/>
    <cellStyle name="Neutral 2 12" xfId="47241" hidden="1"/>
    <cellStyle name="Neutral 2 12" xfId="47309" hidden="1"/>
    <cellStyle name="Neutral 2 12" xfId="47344" hidden="1"/>
    <cellStyle name="Neutral 2 12" xfId="47135" hidden="1"/>
    <cellStyle name="Neutral 2 12" xfId="47395" hidden="1"/>
    <cellStyle name="Neutral 2 12" xfId="47383" hidden="1"/>
    <cellStyle name="Neutral 2 12" xfId="47451" hidden="1"/>
    <cellStyle name="Neutral 2 12" xfId="47486" hidden="1"/>
    <cellStyle name="Neutral 2 12" xfId="45970" hidden="1"/>
    <cellStyle name="Neutral 2 12" xfId="47535" hidden="1"/>
    <cellStyle name="Neutral 2 12" xfId="47523" hidden="1"/>
    <cellStyle name="Neutral 2 12" xfId="47591" hidden="1"/>
    <cellStyle name="Neutral 2 12" xfId="47626" hidden="1"/>
    <cellStyle name="Neutral 2 12" xfId="47759" hidden="1"/>
    <cellStyle name="Neutral 2 12" xfId="47898" hidden="1"/>
    <cellStyle name="Neutral 2 12" xfId="47886" hidden="1"/>
    <cellStyle name="Neutral 2 12" xfId="47954" hidden="1"/>
    <cellStyle name="Neutral 2 12" xfId="47989" hidden="1"/>
    <cellStyle name="Neutral 2 12" xfId="47746" hidden="1"/>
    <cellStyle name="Neutral 2 12" xfId="48045" hidden="1"/>
    <cellStyle name="Neutral 2 12" xfId="48033" hidden="1"/>
    <cellStyle name="Neutral 2 12" xfId="48101" hidden="1"/>
    <cellStyle name="Neutral 2 12" xfId="48136" hidden="1"/>
    <cellStyle name="Neutral 2 12" xfId="47774" hidden="1"/>
    <cellStyle name="Neutral 2 12" xfId="48186" hidden="1"/>
    <cellStyle name="Neutral 2 12" xfId="48174" hidden="1"/>
    <cellStyle name="Neutral 2 12" xfId="48242" hidden="1"/>
    <cellStyle name="Neutral 2 12" xfId="48277" hidden="1"/>
    <cellStyle name="Neutral 2 12" xfId="48342" hidden="1"/>
    <cellStyle name="Neutral 2 12" xfId="48403" hidden="1"/>
    <cellStyle name="Neutral 2 12" xfId="48391" hidden="1"/>
    <cellStyle name="Neutral 2 12" xfId="48459" hidden="1"/>
    <cellStyle name="Neutral 2 12" xfId="48494" hidden="1"/>
    <cellStyle name="Neutral 2 12" xfId="48585" hidden="1"/>
    <cellStyle name="Neutral 2 12" xfId="48695" hidden="1"/>
    <cellStyle name="Neutral 2 12" xfId="48683" hidden="1"/>
    <cellStyle name="Neutral 2 12" xfId="48751" hidden="1"/>
    <cellStyle name="Neutral 2 12" xfId="48786" hidden="1"/>
    <cellStyle name="Neutral 2 12" xfId="48577" hidden="1"/>
    <cellStyle name="Neutral 2 12" xfId="48837" hidden="1"/>
    <cellStyle name="Neutral 2 12" xfId="48825" hidden="1"/>
    <cellStyle name="Neutral 2 12" xfId="48893" hidden="1"/>
    <cellStyle name="Neutral 2 12" xfId="48928" hidden="1"/>
    <cellStyle name="Neutral 2 12" xfId="48993" hidden="1"/>
    <cellStyle name="Neutral 2 12" xfId="49054" hidden="1"/>
    <cellStyle name="Neutral 2 12" xfId="49042" hidden="1"/>
    <cellStyle name="Neutral 2 12" xfId="49110" hidden="1"/>
    <cellStyle name="Neutral 2 12" xfId="49145" hidden="1"/>
    <cellStyle name="Neutral 2 12" xfId="49278" hidden="1"/>
    <cellStyle name="Neutral 2 12" xfId="49417" hidden="1"/>
    <cellStyle name="Neutral 2 12" xfId="49405" hidden="1"/>
    <cellStyle name="Neutral 2 12" xfId="49473" hidden="1"/>
    <cellStyle name="Neutral 2 12" xfId="49508" hidden="1"/>
    <cellStyle name="Neutral 2 12" xfId="49265" hidden="1"/>
    <cellStyle name="Neutral 2 12" xfId="49564" hidden="1"/>
    <cellStyle name="Neutral 2 12" xfId="49552" hidden="1"/>
    <cellStyle name="Neutral 2 12" xfId="49620" hidden="1"/>
    <cellStyle name="Neutral 2 12" xfId="49655" hidden="1"/>
    <cellStyle name="Neutral 2 12" xfId="49293" hidden="1"/>
    <cellStyle name="Neutral 2 12" xfId="49705" hidden="1"/>
    <cellStyle name="Neutral 2 12" xfId="49693" hidden="1"/>
    <cellStyle name="Neutral 2 12" xfId="49761" hidden="1"/>
    <cellStyle name="Neutral 2 12" xfId="49796" hidden="1"/>
    <cellStyle name="Neutral 2 12" xfId="49861" hidden="1"/>
    <cellStyle name="Neutral 2 12" xfId="49922" hidden="1"/>
    <cellStyle name="Neutral 2 12" xfId="49910" hidden="1"/>
    <cellStyle name="Neutral 2 12" xfId="49978" hidden="1"/>
    <cellStyle name="Neutral 2 12" xfId="50013" hidden="1"/>
    <cellStyle name="Neutral 2 12" xfId="50104" hidden="1"/>
    <cellStyle name="Neutral 2 12" xfId="50214" hidden="1"/>
    <cellStyle name="Neutral 2 12" xfId="50202" hidden="1"/>
    <cellStyle name="Neutral 2 12" xfId="50270" hidden="1"/>
    <cellStyle name="Neutral 2 12" xfId="50305" hidden="1"/>
    <cellStyle name="Neutral 2 12" xfId="50096" hidden="1"/>
    <cellStyle name="Neutral 2 12" xfId="50356" hidden="1"/>
    <cellStyle name="Neutral 2 12" xfId="50344" hidden="1"/>
    <cellStyle name="Neutral 2 12" xfId="50412" hidden="1"/>
    <cellStyle name="Neutral 2 12" xfId="50447" hidden="1"/>
    <cellStyle name="Neutral 2 12" xfId="50512" hidden="1"/>
    <cellStyle name="Neutral 2 12" xfId="50573" hidden="1"/>
    <cellStyle name="Neutral 2 12" xfId="50561" hidden="1"/>
    <cellStyle name="Neutral 2 12" xfId="50629" hidden="1"/>
    <cellStyle name="Neutral 2 12" xfId="50664" hidden="1"/>
    <cellStyle name="Neutral 2 12" xfId="50775" hidden="1"/>
    <cellStyle name="Neutral 2 12" xfId="50964" hidden="1"/>
    <cellStyle name="Neutral 2 12" xfId="50952" hidden="1"/>
    <cellStyle name="Neutral 2 12" xfId="51020" hidden="1"/>
    <cellStyle name="Neutral 2 12" xfId="51055" hidden="1"/>
    <cellStyle name="Neutral 2 12" xfId="51163" hidden="1"/>
    <cellStyle name="Neutral 2 12" xfId="51273" hidden="1"/>
    <cellStyle name="Neutral 2 12" xfId="51261" hidden="1"/>
    <cellStyle name="Neutral 2 12" xfId="51329" hidden="1"/>
    <cellStyle name="Neutral 2 12" xfId="51364" hidden="1"/>
    <cellStyle name="Neutral 2 12" xfId="51155" hidden="1"/>
    <cellStyle name="Neutral 2 12" xfId="51417" hidden="1"/>
    <cellStyle name="Neutral 2 12" xfId="51405" hidden="1"/>
    <cellStyle name="Neutral 2 12" xfId="51473" hidden="1"/>
    <cellStyle name="Neutral 2 12" xfId="51508" hidden="1"/>
    <cellStyle name="Neutral 2 12" xfId="50893" hidden="1"/>
    <cellStyle name="Neutral 2 12" xfId="51574" hidden="1"/>
    <cellStyle name="Neutral 2 12" xfId="51562" hidden="1"/>
    <cellStyle name="Neutral 2 12" xfId="51630" hidden="1"/>
    <cellStyle name="Neutral 2 12" xfId="51665" hidden="1"/>
    <cellStyle name="Neutral 2 12" xfId="51804" hidden="1"/>
    <cellStyle name="Neutral 2 12" xfId="51944" hidden="1"/>
    <cellStyle name="Neutral 2 12" xfId="51932" hidden="1"/>
    <cellStyle name="Neutral 2 12" xfId="52000" hidden="1"/>
    <cellStyle name="Neutral 2 12" xfId="52035" hidden="1"/>
    <cellStyle name="Neutral 2 12" xfId="51791" hidden="1"/>
    <cellStyle name="Neutral 2 12" xfId="52093" hidden="1"/>
    <cellStyle name="Neutral 2 12" xfId="52081" hidden="1"/>
    <cellStyle name="Neutral 2 12" xfId="52149" hidden="1"/>
    <cellStyle name="Neutral 2 12" xfId="52184" hidden="1"/>
    <cellStyle name="Neutral 2 12" xfId="51819" hidden="1"/>
    <cellStyle name="Neutral 2 12" xfId="52236" hidden="1"/>
    <cellStyle name="Neutral 2 12" xfId="52224" hidden="1"/>
    <cellStyle name="Neutral 2 12" xfId="52292" hidden="1"/>
    <cellStyle name="Neutral 2 12" xfId="52327" hidden="1"/>
    <cellStyle name="Neutral 2 12" xfId="52394" hidden="1"/>
    <cellStyle name="Neutral 2 12" xfId="52455" hidden="1"/>
    <cellStyle name="Neutral 2 12" xfId="52443" hidden="1"/>
    <cellStyle name="Neutral 2 12" xfId="52511" hidden="1"/>
    <cellStyle name="Neutral 2 12" xfId="52546" hidden="1"/>
    <cellStyle name="Neutral 2 12" xfId="52637" hidden="1"/>
    <cellStyle name="Neutral 2 12" xfId="52747" hidden="1"/>
    <cellStyle name="Neutral 2 12" xfId="52735" hidden="1"/>
    <cellStyle name="Neutral 2 12" xfId="52803" hidden="1"/>
    <cellStyle name="Neutral 2 12" xfId="52838" hidden="1"/>
    <cellStyle name="Neutral 2 12" xfId="52629" hidden="1"/>
    <cellStyle name="Neutral 2 12" xfId="52889" hidden="1"/>
    <cellStyle name="Neutral 2 12" xfId="52877" hidden="1"/>
    <cellStyle name="Neutral 2 12" xfId="52945" hidden="1"/>
    <cellStyle name="Neutral 2 12" xfId="52980" hidden="1"/>
    <cellStyle name="Neutral 2 12" xfId="50787" hidden="1"/>
    <cellStyle name="Neutral 2 12" xfId="53029" hidden="1"/>
    <cellStyle name="Neutral 2 12" xfId="53017" hidden="1"/>
    <cellStyle name="Neutral 2 12" xfId="53085" hidden="1"/>
    <cellStyle name="Neutral 2 12" xfId="53120" hidden="1"/>
    <cellStyle name="Neutral 2 12" xfId="53256" hidden="1"/>
    <cellStyle name="Neutral 2 12" xfId="53395" hidden="1"/>
    <cellStyle name="Neutral 2 12" xfId="53383" hidden="1"/>
    <cellStyle name="Neutral 2 12" xfId="53451" hidden="1"/>
    <cellStyle name="Neutral 2 12" xfId="53486" hidden="1"/>
    <cellStyle name="Neutral 2 12" xfId="53243" hidden="1"/>
    <cellStyle name="Neutral 2 12" xfId="53544" hidden="1"/>
    <cellStyle name="Neutral 2 12" xfId="53532" hidden="1"/>
    <cellStyle name="Neutral 2 12" xfId="53600" hidden="1"/>
    <cellStyle name="Neutral 2 12" xfId="53635" hidden="1"/>
    <cellStyle name="Neutral 2 12" xfId="53271" hidden="1"/>
    <cellStyle name="Neutral 2 12" xfId="53687" hidden="1"/>
    <cellStyle name="Neutral 2 12" xfId="53675" hidden="1"/>
    <cellStyle name="Neutral 2 12" xfId="53743" hidden="1"/>
    <cellStyle name="Neutral 2 12" xfId="53778" hidden="1"/>
    <cellStyle name="Neutral 2 12" xfId="53844" hidden="1"/>
    <cellStyle name="Neutral 2 12" xfId="53905" hidden="1"/>
    <cellStyle name="Neutral 2 12" xfId="53893" hidden="1"/>
    <cellStyle name="Neutral 2 12" xfId="53961" hidden="1"/>
    <cellStyle name="Neutral 2 12" xfId="53996" hidden="1"/>
    <cellStyle name="Neutral 2 12" xfId="54087" hidden="1"/>
    <cellStyle name="Neutral 2 12" xfId="54197" hidden="1"/>
    <cellStyle name="Neutral 2 12" xfId="54185" hidden="1"/>
    <cellStyle name="Neutral 2 12" xfId="54253" hidden="1"/>
    <cellStyle name="Neutral 2 12" xfId="54288" hidden="1"/>
    <cellStyle name="Neutral 2 12" xfId="54079" hidden="1"/>
    <cellStyle name="Neutral 2 12" xfId="54339" hidden="1"/>
    <cellStyle name="Neutral 2 12" xfId="54327" hidden="1"/>
    <cellStyle name="Neutral 2 12" xfId="54395" hidden="1"/>
    <cellStyle name="Neutral 2 12" xfId="54430" hidden="1"/>
    <cellStyle name="Neutral 2 12" xfId="50891" hidden="1"/>
    <cellStyle name="Neutral 2 12" xfId="54479" hidden="1"/>
    <cellStyle name="Neutral 2 12" xfId="54467" hidden="1"/>
    <cellStyle name="Neutral 2 12" xfId="54535" hidden="1"/>
    <cellStyle name="Neutral 2 12" xfId="54570" hidden="1"/>
    <cellStyle name="Neutral 2 12" xfId="54703" hidden="1"/>
    <cellStyle name="Neutral 2 12" xfId="54842" hidden="1"/>
    <cellStyle name="Neutral 2 12" xfId="54830" hidden="1"/>
    <cellStyle name="Neutral 2 12" xfId="54898" hidden="1"/>
    <cellStyle name="Neutral 2 12" xfId="54933" hidden="1"/>
    <cellStyle name="Neutral 2 12" xfId="54690" hidden="1"/>
    <cellStyle name="Neutral 2 12" xfId="54989" hidden="1"/>
    <cellStyle name="Neutral 2 12" xfId="54977" hidden="1"/>
    <cellStyle name="Neutral 2 12" xfId="55045" hidden="1"/>
    <cellStyle name="Neutral 2 12" xfId="55080" hidden="1"/>
    <cellStyle name="Neutral 2 12" xfId="54718" hidden="1"/>
    <cellStyle name="Neutral 2 12" xfId="55130" hidden="1"/>
    <cellStyle name="Neutral 2 12" xfId="55118" hidden="1"/>
    <cellStyle name="Neutral 2 12" xfId="55186" hidden="1"/>
    <cellStyle name="Neutral 2 12" xfId="55221" hidden="1"/>
    <cellStyle name="Neutral 2 12" xfId="55286" hidden="1"/>
    <cellStyle name="Neutral 2 12" xfId="55347" hidden="1"/>
    <cellStyle name="Neutral 2 12" xfId="55335" hidden="1"/>
    <cellStyle name="Neutral 2 12" xfId="55403" hidden="1"/>
    <cellStyle name="Neutral 2 12" xfId="55438" hidden="1"/>
    <cellStyle name="Neutral 2 12" xfId="55529" hidden="1"/>
    <cellStyle name="Neutral 2 12" xfId="55639" hidden="1"/>
    <cellStyle name="Neutral 2 12" xfId="55627" hidden="1"/>
    <cellStyle name="Neutral 2 12" xfId="55695" hidden="1"/>
    <cellStyle name="Neutral 2 12" xfId="55730" hidden="1"/>
    <cellStyle name="Neutral 2 12" xfId="55521" hidden="1"/>
    <cellStyle name="Neutral 2 12" xfId="55781" hidden="1"/>
    <cellStyle name="Neutral 2 12" xfId="55769" hidden="1"/>
    <cellStyle name="Neutral 2 12" xfId="55837" hidden="1"/>
    <cellStyle name="Neutral 2 12" xfId="55872" hidden="1"/>
    <cellStyle name="Neutral 2 12" xfId="55939" hidden="1"/>
    <cellStyle name="Neutral 2 12" xfId="56074" hidden="1"/>
    <cellStyle name="Neutral 2 12" xfId="56062" hidden="1"/>
    <cellStyle name="Neutral 2 12" xfId="56130" hidden="1"/>
    <cellStyle name="Neutral 2 12" xfId="56165" hidden="1"/>
    <cellStyle name="Neutral 2 12" xfId="56299" hidden="1"/>
    <cellStyle name="Neutral 2 12" xfId="56438" hidden="1"/>
    <cellStyle name="Neutral 2 12" xfId="56426" hidden="1"/>
    <cellStyle name="Neutral 2 12" xfId="56494" hidden="1"/>
    <cellStyle name="Neutral 2 12" xfId="56529" hidden="1"/>
    <cellStyle name="Neutral 2 12" xfId="56286" hidden="1"/>
    <cellStyle name="Neutral 2 12" xfId="56585" hidden="1"/>
    <cellStyle name="Neutral 2 12" xfId="56573" hidden="1"/>
    <cellStyle name="Neutral 2 12" xfId="56641" hidden="1"/>
    <cellStyle name="Neutral 2 12" xfId="56676" hidden="1"/>
    <cellStyle name="Neutral 2 12" xfId="56314" hidden="1"/>
    <cellStyle name="Neutral 2 12" xfId="56726" hidden="1"/>
    <cellStyle name="Neutral 2 12" xfId="56714" hidden="1"/>
    <cellStyle name="Neutral 2 12" xfId="56782" hidden="1"/>
    <cellStyle name="Neutral 2 12" xfId="56817" hidden="1"/>
    <cellStyle name="Neutral 2 12" xfId="56882" hidden="1"/>
    <cellStyle name="Neutral 2 12" xfId="56943" hidden="1"/>
    <cellStyle name="Neutral 2 12" xfId="56931" hidden="1"/>
    <cellStyle name="Neutral 2 12" xfId="56999" hidden="1"/>
    <cellStyle name="Neutral 2 12" xfId="57034" hidden="1"/>
    <cellStyle name="Neutral 2 12" xfId="57125" hidden="1"/>
    <cellStyle name="Neutral 2 12" xfId="57235" hidden="1"/>
    <cellStyle name="Neutral 2 12" xfId="57223" hidden="1"/>
    <cellStyle name="Neutral 2 12" xfId="57291" hidden="1"/>
    <cellStyle name="Neutral 2 12" xfId="57326" hidden="1"/>
    <cellStyle name="Neutral 2 12" xfId="57117" hidden="1"/>
    <cellStyle name="Neutral 2 12" xfId="57377" hidden="1"/>
    <cellStyle name="Neutral 2 12" xfId="57365" hidden="1"/>
    <cellStyle name="Neutral 2 12" xfId="57433" hidden="1"/>
    <cellStyle name="Neutral 2 12" xfId="57468" hidden="1"/>
    <cellStyle name="Neutral 2 12" xfId="55952" hidden="1"/>
    <cellStyle name="Neutral 2 12" xfId="57517" hidden="1"/>
    <cellStyle name="Neutral 2 12" xfId="57505" hidden="1"/>
    <cellStyle name="Neutral 2 12" xfId="57573" hidden="1"/>
    <cellStyle name="Neutral 2 12" xfId="57608" hidden="1"/>
    <cellStyle name="Neutral 2 12" xfId="57741" hidden="1"/>
    <cellStyle name="Neutral 2 12" xfId="57880" hidden="1"/>
    <cellStyle name="Neutral 2 12" xfId="57868" hidden="1"/>
    <cellStyle name="Neutral 2 12" xfId="57936" hidden="1"/>
    <cellStyle name="Neutral 2 12" xfId="57971" hidden="1"/>
    <cellStyle name="Neutral 2 12" xfId="57728" hidden="1"/>
    <cellStyle name="Neutral 2 12" xfId="58027" hidden="1"/>
    <cellStyle name="Neutral 2 12" xfId="58015" hidden="1"/>
    <cellStyle name="Neutral 2 12" xfId="58083" hidden="1"/>
    <cellStyle name="Neutral 2 12" xfId="58118" hidden="1"/>
    <cellStyle name="Neutral 2 12" xfId="57756" hidden="1"/>
    <cellStyle name="Neutral 2 12" xfId="58168" hidden="1"/>
    <cellStyle name="Neutral 2 12" xfId="58156" hidden="1"/>
    <cellStyle name="Neutral 2 12" xfId="58224" hidden="1"/>
    <cellStyle name="Neutral 2 12" xfId="58259" hidden="1"/>
    <cellStyle name="Neutral 2 12" xfId="58324" hidden="1"/>
    <cellStyle name="Neutral 2 12" xfId="58385" hidden="1"/>
    <cellStyle name="Neutral 2 12" xfId="58373" hidden="1"/>
    <cellStyle name="Neutral 2 12" xfId="58441" hidden="1"/>
    <cellStyle name="Neutral 2 12" xfId="58476" hidden="1"/>
    <cellStyle name="Neutral 2 12" xfId="58567" hidden="1"/>
    <cellStyle name="Neutral 2 12" xfId="58677" hidden="1"/>
    <cellStyle name="Neutral 2 12" xfId="58665" hidden="1"/>
    <cellStyle name="Neutral 2 12" xfId="58733" hidden="1"/>
    <cellStyle name="Neutral 2 12" xfId="58768" hidden="1"/>
    <cellStyle name="Neutral 2 12" xfId="58559" hidden="1"/>
    <cellStyle name="Neutral 2 12" xfId="58819" hidden="1"/>
    <cellStyle name="Neutral 2 12" xfId="58807" hidden="1"/>
    <cellStyle name="Neutral 2 12" xfId="58875" hidden="1"/>
    <cellStyle name="Neutral 2 12" xfId="58910" hidden="1"/>
    <cellStyle name="Neutral 2 13" xfId="247" hidden="1"/>
    <cellStyle name="Neutral 2 13" xfId="566" hidden="1"/>
    <cellStyle name="Neutral 2 13" xfId="552" hidden="1"/>
    <cellStyle name="Neutral 2 13" xfId="622" hidden="1"/>
    <cellStyle name="Neutral 2 13" xfId="657" hidden="1"/>
    <cellStyle name="Neutral 2 13" xfId="835" hidden="1"/>
    <cellStyle name="Neutral 2 13" xfId="974" hidden="1"/>
    <cellStyle name="Neutral 2 13" xfId="960" hidden="1"/>
    <cellStyle name="Neutral 2 13" xfId="1030" hidden="1"/>
    <cellStyle name="Neutral 2 13" xfId="1065" hidden="1"/>
    <cellStyle name="Neutral 2 13" xfId="1075" hidden="1"/>
    <cellStyle name="Neutral 2 13" xfId="1121" hidden="1"/>
    <cellStyle name="Neutral 2 13" xfId="1107" hidden="1"/>
    <cellStyle name="Neutral 2 13" xfId="1177" hidden="1"/>
    <cellStyle name="Neutral 2 13" xfId="1212" hidden="1"/>
    <cellStyle name="Neutral 2 13" xfId="850" hidden="1"/>
    <cellStyle name="Neutral 2 13" xfId="1262" hidden="1"/>
    <cellStyle name="Neutral 2 13" xfId="1248" hidden="1"/>
    <cellStyle name="Neutral 2 13" xfId="1318" hidden="1"/>
    <cellStyle name="Neutral 2 13" xfId="1353" hidden="1"/>
    <cellStyle name="Neutral 2 13" xfId="1418" hidden="1"/>
    <cellStyle name="Neutral 2 13" xfId="1479" hidden="1"/>
    <cellStyle name="Neutral 2 13" xfId="1465" hidden="1"/>
    <cellStyle name="Neutral 2 13" xfId="1535" hidden="1"/>
    <cellStyle name="Neutral 2 13" xfId="1570" hidden="1"/>
    <cellStyle name="Neutral 2 13" xfId="1661" hidden="1"/>
    <cellStyle name="Neutral 2 13" xfId="1771" hidden="1"/>
    <cellStyle name="Neutral 2 13" xfId="1757" hidden="1"/>
    <cellStyle name="Neutral 2 13" xfId="1827" hidden="1"/>
    <cellStyle name="Neutral 2 13" xfId="1862" hidden="1"/>
    <cellStyle name="Neutral 2 13" xfId="1870" hidden="1"/>
    <cellStyle name="Neutral 2 13" xfId="1913" hidden="1"/>
    <cellStyle name="Neutral 2 13" xfId="1899" hidden="1"/>
    <cellStyle name="Neutral 2 13" xfId="1969" hidden="1"/>
    <cellStyle name="Neutral 2 13" xfId="2004" hidden="1"/>
    <cellStyle name="Neutral 2 13" xfId="2156" hidden="1"/>
    <cellStyle name="Neutral 2 13" xfId="2444" hidden="1"/>
    <cellStyle name="Neutral 2 13" xfId="2430" hidden="1"/>
    <cellStyle name="Neutral 2 13" xfId="2500" hidden="1"/>
    <cellStyle name="Neutral 2 13" xfId="2535" hidden="1"/>
    <cellStyle name="Neutral 2 13" xfId="2705" hidden="1"/>
    <cellStyle name="Neutral 2 13" xfId="2844" hidden="1"/>
    <cellStyle name="Neutral 2 13" xfId="2830" hidden="1"/>
    <cellStyle name="Neutral 2 13" xfId="2900" hidden="1"/>
    <cellStyle name="Neutral 2 13" xfId="2935" hidden="1"/>
    <cellStyle name="Neutral 2 13" xfId="2945" hidden="1"/>
    <cellStyle name="Neutral 2 13" xfId="2991" hidden="1"/>
    <cellStyle name="Neutral 2 13" xfId="2977" hidden="1"/>
    <cellStyle name="Neutral 2 13" xfId="3047" hidden="1"/>
    <cellStyle name="Neutral 2 13" xfId="3082" hidden="1"/>
    <cellStyle name="Neutral 2 13" xfId="2720" hidden="1"/>
    <cellStyle name="Neutral 2 13" xfId="3132" hidden="1"/>
    <cellStyle name="Neutral 2 13" xfId="3118" hidden="1"/>
    <cellStyle name="Neutral 2 13" xfId="3188" hidden="1"/>
    <cellStyle name="Neutral 2 13" xfId="3223" hidden="1"/>
    <cellStyle name="Neutral 2 13" xfId="3288" hidden="1"/>
    <cellStyle name="Neutral 2 13" xfId="3349" hidden="1"/>
    <cellStyle name="Neutral 2 13" xfId="3335" hidden="1"/>
    <cellStyle name="Neutral 2 13" xfId="3405" hidden="1"/>
    <cellStyle name="Neutral 2 13" xfId="3440" hidden="1"/>
    <cellStyle name="Neutral 2 13" xfId="3531" hidden="1"/>
    <cellStyle name="Neutral 2 13" xfId="3641" hidden="1"/>
    <cellStyle name="Neutral 2 13" xfId="3627" hidden="1"/>
    <cellStyle name="Neutral 2 13" xfId="3697" hidden="1"/>
    <cellStyle name="Neutral 2 13" xfId="3732" hidden="1"/>
    <cellStyle name="Neutral 2 13" xfId="3740" hidden="1"/>
    <cellStyle name="Neutral 2 13" xfId="3783" hidden="1"/>
    <cellStyle name="Neutral 2 13" xfId="3769" hidden="1"/>
    <cellStyle name="Neutral 2 13" xfId="3839" hidden="1"/>
    <cellStyle name="Neutral 2 13" xfId="3874" hidden="1"/>
    <cellStyle name="Neutral 2 13" xfId="2544" hidden="1"/>
    <cellStyle name="Neutral 2 13" xfId="3950" hidden="1"/>
    <cellStyle name="Neutral 2 13" xfId="3936" hidden="1"/>
    <cellStyle name="Neutral 2 13" xfId="4006" hidden="1"/>
    <cellStyle name="Neutral 2 13" xfId="4041" hidden="1"/>
    <cellStyle name="Neutral 2 13" xfId="4211" hidden="1"/>
    <cellStyle name="Neutral 2 13" xfId="4350" hidden="1"/>
    <cellStyle name="Neutral 2 13" xfId="4336" hidden="1"/>
    <cellStyle name="Neutral 2 13" xfId="4406" hidden="1"/>
    <cellStyle name="Neutral 2 13" xfId="4441" hidden="1"/>
    <cellStyle name="Neutral 2 13" xfId="4451" hidden="1"/>
    <cellStyle name="Neutral 2 13" xfId="4497" hidden="1"/>
    <cellStyle name="Neutral 2 13" xfId="4483" hidden="1"/>
    <cellStyle name="Neutral 2 13" xfId="4553" hidden="1"/>
    <cellStyle name="Neutral 2 13" xfId="4588" hidden="1"/>
    <cellStyle name="Neutral 2 13" xfId="4226" hidden="1"/>
    <cellStyle name="Neutral 2 13" xfId="4638" hidden="1"/>
    <cellStyle name="Neutral 2 13" xfId="4624" hidden="1"/>
    <cellStyle name="Neutral 2 13" xfId="4694" hidden="1"/>
    <cellStyle name="Neutral 2 13" xfId="4729" hidden="1"/>
    <cellStyle name="Neutral 2 13" xfId="4794" hidden="1"/>
    <cellStyle name="Neutral 2 13" xfId="4855" hidden="1"/>
    <cellStyle name="Neutral 2 13" xfId="4841" hidden="1"/>
    <cellStyle name="Neutral 2 13" xfId="4911" hidden="1"/>
    <cellStyle name="Neutral 2 13" xfId="4946" hidden="1"/>
    <cellStyle name="Neutral 2 13" xfId="5037" hidden="1"/>
    <cellStyle name="Neutral 2 13" xfId="5147" hidden="1"/>
    <cellStyle name="Neutral 2 13" xfId="5133" hidden="1"/>
    <cellStyle name="Neutral 2 13" xfId="5203" hidden="1"/>
    <cellStyle name="Neutral 2 13" xfId="5238" hidden="1"/>
    <cellStyle name="Neutral 2 13" xfId="5246" hidden="1"/>
    <cellStyle name="Neutral 2 13" xfId="5289" hidden="1"/>
    <cellStyle name="Neutral 2 13" xfId="5275" hidden="1"/>
    <cellStyle name="Neutral 2 13" xfId="5345" hidden="1"/>
    <cellStyle name="Neutral 2 13" xfId="5380" hidden="1"/>
    <cellStyle name="Neutral 2 13" xfId="4050" hidden="1"/>
    <cellStyle name="Neutral 2 13" xfId="5455" hidden="1"/>
    <cellStyle name="Neutral 2 13" xfId="5441" hidden="1"/>
    <cellStyle name="Neutral 2 13" xfId="5511" hidden="1"/>
    <cellStyle name="Neutral 2 13" xfId="5546" hidden="1"/>
    <cellStyle name="Neutral 2 13" xfId="5715" hidden="1"/>
    <cellStyle name="Neutral 2 13" xfId="5854" hidden="1"/>
    <cellStyle name="Neutral 2 13" xfId="5840" hidden="1"/>
    <cellStyle name="Neutral 2 13" xfId="5910" hidden="1"/>
    <cellStyle name="Neutral 2 13" xfId="5945" hidden="1"/>
    <cellStyle name="Neutral 2 13" xfId="5955" hidden="1"/>
    <cellStyle name="Neutral 2 13" xfId="6001" hidden="1"/>
    <cellStyle name="Neutral 2 13" xfId="5987" hidden="1"/>
    <cellStyle name="Neutral 2 13" xfId="6057" hidden="1"/>
    <cellStyle name="Neutral 2 13" xfId="6092" hidden="1"/>
    <cellStyle name="Neutral 2 13" xfId="5730" hidden="1"/>
    <cellStyle name="Neutral 2 13" xfId="6142" hidden="1"/>
    <cellStyle name="Neutral 2 13" xfId="6128" hidden="1"/>
    <cellStyle name="Neutral 2 13" xfId="6198" hidden="1"/>
    <cellStyle name="Neutral 2 13" xfId="6233" hidden="1"/>
    <cellStyle name="Neutral 2 13" xfId="6298" hidden="1"/>
    <cellStyle name="Neutral 2 13" xfId="6359" hidden="1"/>
    <cellStyle name="Neutral 2 13" xfId="6345" hidden="1"/>
    <cellStyle name="Neutral 2 13" xfId="6415" hidden="1"/>
    <cellStyle name="Neutral 2 13" xfId="6450" hidden="1"/>
    <cellStyle name="Neutral 2 13" xfId="6541" hidden="1"/>
    <cellStyle name="Neutral 2 13" xfId="6651" hidden="1"/>
    <cellStyle name="Neutral 2 13" xfId="6637" hidden="1"/>
    <cellStyle name="Neutral 2 13" xfId="6707" hidden="1"/>
    <cellStyle name="Neutral 2 13" xfId="6742" hidden="1"/>
    <cellStyle name="Neutral 2 13" xfId="6750" hidden="1"/>
    <cellStyle name="Neutral 2 13" xfId="6793" hidden="1"/>
    <cellStyle name="Neutral 2 13" xfId="6779" hidden="1"/>
    <cellStyle name="Neutral 2 13" xfId="6849" hidden="1"/>
    <cellStyle name="Neutral 2 13" xfId="6884" hidden="1"/>
    <cellStyle name="Neutral 2 13" xfId="5555" hidden="1"/>
    <cellStyle name="Neutral 2 13" xfId="6957" hidden="1"/>
    <cellStyle name="Neutral 2 13" xfId="6943" hidden="1"/>
    <cellStyle name="Neutral 2 13" xfId="7013" hidden="1"/>
    <cellStyle name="Neutral 2 13" xfId="7048" hidden="1"/>
    <cellStyle name="Neutral 2 13" xfId="7213" hidden="1"/>
    <cellStyle name="Neutral 2 13" xfId="7352" hidden="1"/>
    <cellStyle name="Neutral 2 13" xfId="7338" hidden="1"/>
    <cellStyle name="Neutral 2 13" xfId="7408" hidden="1"/>
    <cellStyle name="Neutral 2 13" xfId="7443" hidden="1"/>
    <cellStyle name="Neutral 2 13" xfId="7453" hidden="1"/>
    <cellStyle name="Neutral 2 13" xfId="7499" hidden="1"/>
    <cellStyle name="Neutral 2 13" xfId="7485" hidden="1"/>
    <cellStyle name="Neutral 2 13" xfId="7555" hidden="1"/>
    <cellStyle name="Neutral 2 13" xfId="7590" hidden="1"/>
    <cellStyle name="Neutral 2 13" xfId="7228" hidden="1"/>
    <cellStyle name="Neutral 2 13" xfId="7640" hidden="1"/>
    <cellStyle name="Neutral 2 13" xfId="7626" hidden="1"/>
    <cellStyle name="Neutral 2 13" xfId="7696" hidden="1"/>
    <cellStyle name="Neutral 2 13" xfId="7731" hidden="1"/>
    <cellStyle name="Neutral 2 13" xfId="7796" hidden="1"/>
    <cellStyle name="Neutral 2 13" xfId="7857" hidden="1"/>
    <cellStyle name="Neutral 2 13" xfId="7843" hidden="1"/>
    <cellStyle name="Neutral 2 13" xfId="7913" hidden="1"/>
    <cellStyle name="Neutral 2 13" xfId="7948" hidden="1"/>
    <cellStyle name="Neutral 2 13" xfId="8039" hidden="1"/>
    <cellStyle name="Neutral 2 13" xfId="8149" hidden="1"/>
    <cellStyle name="Neutral 2 13" xfId="8135" hidden="1"/>
    <cellStyle name="Neutral 2 13" xfId="8205" hidden="1"/>
    <cellStyle name="Neutral 2 13" xfId="8240" hidden="1"/>
    <cellStyle name="Neutral 2 13" xfId="8248" hidden="1"/>
    <cellStyle name="Neutral 2 13" xfId="8291" hidden="1"/>
    <cellStyle name="Neutral 2 13" xfId="8277" hidden="1"/>
    <cellStyle name="Neutral 2 13" xfId="8347" hidden="1"/>
    <cellStyle name="Neutral 2 13" xfId="8382" hidden="1"/>
    <cellStyle name="Neutral 2 13" xfId="7057" hidden="1"/>
    <cellStyle name="Neutral 2 13" xfId="8452" hidden="1"/>
    <cellStyle name="Neutral 2 13" xfId="8438" hidden="1"/>
    <cellStyle name="Neutral 2 13" xfId="8508" hidden="1"/>
    <cellStyle name="Neutral 2 13" xfId="8543" hidden="1"/>
    <cellStyle name="Neutral 2 13" xfId="8706" hidden="1"/>
    <cellStyle name="Neutral 2 13" xfId="8845" hidden="1"/>
    <cellStyle name="Neutral 2 13" xfId="8831" hidden="1"/>
    <cellStyle name="Neutral 2 13" xfId="8901" hidden="1"/>
    <cellStyle name="Neutral 2 13" xfId="8936" hidden="1"/>
    <cellStyle name="Neutral 2 13" xfId="8946" hidden="1"/>
    <cellStyle name="Neutral 2 13" xfId="8992" hidden="1"/>
    <cellStyle name="Neutral 2 13" xfId="8978" hidden="1"/>
    <cellStyle name="Neutral 2 13" xfId="9048" hidden="1"/>
    <cellStyle name="Neutral 2 13" xfId="9083" hidden="1"/>
    <cellStyle name="Neutral 2 13" xfId="8721" hidden="1"/>
    <cellStyle name="Neutral 2 13" xfId="9133" hidden="1"/>
    <cellStyle name="Neutral 2 13" xfId="9119" hidden="1"/>
    <cellStyle name="Neutral 2 13" xfId="9189" hidden="1"/>
    <cellStyle name="Neutral 2 13" xfId="9224" hidden="1"/>
    <cellStyle name="Neutral 2 13" xfId="9289" hidden="1"/>
    <cellStyle name="Neutral 2 13" xfId="9350" hidden="1"/>
    <cellStyle name="Neutral 2 13" xfId="9336" hidden="1"/>
    <cellStyle name="Neutral 2 13" xfId="9406" hidden="1"/>
    <cellStyle name="Neutral 2 13" xfId="9441" hidden="1"/>
    <cellStyle name="Neutral 2 13" xfId="9532" hidden="1"/>
    <cellStyle name="Neutral 2 13" xfId="9642" hidden="1"/>
    <cellStyle name="Neutral 2 13" xfId="9628" hidden="1"/>
    <cellStyle name="Neutral 2 13" xfId="9698" hidden="1"/>
    <cellStyle name="Neutral 2 13" xfId="9733" hidden="1"/>
    <cellStyle name="Neutral 2 13" xfId="9741" hidden="1"/>
    <cellStyle name="Neutral 2 13" xfId="9784" hidden="1"/>
    <cellStyle name="Neutral 2 13" xfId="9770" hidden="1"/>
    <cellStyle name="Neutral 2 13" xfId="9840" hidden="1"/>
    <cellStyle name="Neutral 2 13" xfId="9875" hidden="1"/>
    <cellStyle name="Neutral 2 13" xfId="8552" hidden="1"/>
    <cellStyle name="Neutral 2 13" xfId="9943" hidden="1"/>
    <cellStyle name="Neutral 2 13" xfId="9929" hidden="1"/>
    <cellStyle name="Neutral 2 13" xfId="9999" hidden="1"/>
    <cellStyle name="Neutral 2 13" xfId="10034" hidden="1"/>
    <cellStyle name="Neutral 2 13" xfId="10192" hidden="1"/>
    <cellStyle name="Neutral 2 13" xfId="10331" hidden="1"/>
    <cellStyle name="Neutral 2 13" xfId="10317" hidden="1"/>
    <cellStyle name="Neutral 2 13" xfId="10387" hidden="1"/>
    <cellStyle name="Neutral 2 13" xfId="10422" hidden="1"/>
    <cellStyle name="Neutral 2 13" xfId="10432" hidden="1"/>
    <cellStyle name="Neutral 2 13" xfId="10478" hidden="1"/>
    <cellStyle name="Neutral 2 13" xfId="10464" hidden="1"/>
    <cellStyle name="Neutral 2 13" xfId="10534" hidden="1"/>
    <cellStyle name="Neutral 2 13" xfId="10569" hidden="1"/>
    <cellStyle name="Neutral 2 13" xfId="10207" hidden="1"/>
    <cellStyle name="Neutral 2 13" xfId="10619" hidden="1"/>
    <cellStyle name="Neutral 2 13" xfId="10605" hidden="1"/>
    <cellStyle name="Neutral 2 13" xfId="10675" hidden="1"/>
    <cellStyle name="Neutral 2 13" xfId="10710" hidden="1"/>
    <cellStyle name="Neutral 2 13" xfId="10775" hidden="1"/>
    <cellStyle name="Neutral 2 13" xfId="10836" hidden="1"/>
    <cellStyle name="Neutral 2 13" xfId="10822" hidden="1"/>
    <cellStyle name="Neutral 2 13" xfId="10892" hidden="1"/>
    <cellStyle name="Neutral 2 13" xfId="10927" hidden="1"/>
    <cellStyle name="Neutral 2 13" xfId="11018" hidden="1"/>
    <cellStyle name="Neutral 2 13" xfId="11128" hidden="1"/>
    <cellStyle name="Neutral 2 13" xfId="11114" hidden="1"/>
    <cellStyle name="Neutral 2 13" xfId="11184" hidden="1"/>
    <cellStyle name="Neutral 2 13" xfId="11219" hidden="1"/>
    <cellStyle name="Neutral 2 13" xfId="11227" hidden="1"/>
    <cellStyle name="Neutral 2 13" xfId="11270" hidden="1"/>
    <cellStyle name="Neutral 2 13" xfId="11256" hidden="1"/>
    <cellStyle name="Neutral 2 13" xfId="11326" hidden="1"/>
    <cellStyle name="Neutral 2 13" xfId="11361" hidden="1"/>
    <cellStyle name="Neutral 2 13" xfId="10043" hidden="1"/>
    <cellStyle name="Neutral 2 13" xfId="11426" hidden="1"/>
    <cellStyle name="Neutral 2 13" xfId="11412" hidden="1"/>
    <cellStyle name="Neutral 2 13" xfId="11482" hidden="1"/>
    <cellStyle name="Neutral 2 13" xfId="11517" hidden="1"/>
    <cellStyle name="Neutral 2 13" xfId="11672" hidden="1"/>
    <cellStyle name="Neutral 2 13" xfId="11811" hidden="1"/>
    <cellStyle name="Neutral 2 13" xfId="11797" hidden="1"/>
    <cellStyle name="Neutral 2 13" xfId="11867" hidden="1"/>
    <cellStyle name="Neutral 2 13" xfId="11902" hidden="1"/>
    <cellStyle name="Neutral 2 13" xfId="11912" hidden="1"/>
    <cellStyle name="Neutral 2 13" xfId="11958" hidden="1"/>
    <cellStyle name="Neutral 2 13" xfId="11944" hidden="1"/>
    <cellStyle name="Neutral 2 13" xfId="12014" hidden="1"/>
    <cellStyle name="Neutral 2 13" xfId="12049" hidden="1"/>
    <cellStyle name="Neutral 2 13" xfId="11687" hidden="1"/>
    <cellStyle name="Neutral 2 13" xfId="12099" hidden="1"/>
    <cellStyle name="Neutral 2 13" xfId="12085" hidden="1"/>
    <cellStyle name="Neutral 2 13" xfId="12155" hidden="1"/>
    <cellStyle name="Neutral 2 13" xfId="12190" hidden="1"/>
    <cellStyle name="Neutral 2 13" xfId="12255" hidden="1"/>
    <cellStyle name="Neutral 2 13" xfId="12316" hidden="1"/>
    <cellStyle name="Neutral 2 13" xfId="12302" hidden="1"/>
    <cellStyle name="Neutral 2 13" xfId="12372" hidden="1"/>
    <cellStyle name="Neutral 2 13" xfId="12407" hidden="1"/>
    <cellStyle name="Neutral 2 13" xfId="12498" hidden="1"/>
    <cellStyle name="Neutral 2 13" xfId="12608" hidden="1"/>
    <cellStyle name="Neutral 2 13" xfId="12594" hidden="1"/>
    <cellStyle name="Neutral 2 13" xfId="12664" hidden="1"/>
    <cellStyle name="Neutral 2 13" xfId="12699" hidden="1"/>
    <cellStyle name="Neutral 2 13" xfId="12707" hidden="1"/>
    <cellStyle name="Neutral 2 13" xfId="12750" hidden="1"/>
    <cellStyle name="Neutral 2 13" xfId="12736" hidden="1"/>
    <cellStyle name="Neutral 2 13" xfId="12806" hidden="1"/>
    <cellStyle name="Neutral 2 13" xfId="12841" hidden="1"/>
    <cellStyle name="Neutral 2 13" xfId="11526" hidden="1"/>
    <cellStyle name="Neutral 2 13" xfId="12905" hidden="1"/>
    <cellStyle name="Neutral 2 13" xfId="12891" hidden="1"/>
    <cellStyle name="Neutral 2 13" xfId="12961" hidden="1"/>
    <cellStyle name="Neutral 2 13" xfId="12996" hidden="1"/>
    <cellStyle name="Neutral 2 13" xfId="13143" hidden="1"/>
    <cellStyle name="Neutral 2 13" xfId="13282" hidden="1"/>
    <cellStyle name="Neutral 2 13" xfId="13268" hidden="1"/>
    <cellStyle name="Neutral 2 13" xfId="13338" hidden="1"/>
    <cellStyle name="Neutral 2 13" xfId="13373" hidden="1"/>
    <cellStyle name="Neutral 2 13" xfId="13383" hidden="1"/>
    <cellStyle name="Neutral 2 13" xfId="13429" hidden="1"/>
    <cellStyle name="Neutral 2 13" xfId="13415" hidden="1"/>
    <cellStyle name="Neutral 2 13" xfId="13485" hidden="1"/>
    <cellStyle name="Neutral 2 13" xfId="13520" hidden="1"/>
    <cellStyle name="Neutral 2 13" xfId="13158" hidden="1"/>
    <cellStyle name="Neutral 2 13" xfId="13570" hidden="1"/>
    <cellStyle name="Neutral 2 13" xfId="13556" hidden="1"/>
    <cellStyle name="Neutral 2 13" xfId="13626" hidden="1"/>
    <cellStyle name="Neutral 2 13" xfId="13661" hidden="1"/>
    <cellStyle name="Neutral 2 13" xfId="13726" hidden="1"/>
    <cellStyle name="Neutral 2 13" xfId="13787" hidden="1"/>
    <cellStyle name="Neutral 2 13" xfId="13773" hidden="1"/>
    <cellStyle name="Neutral 2 13" xfId="13843" hidden="1"/>
    <cellStyle name="Neutral 2 13" xfId="13878" hidden="1"/>
    <cellStyle name="Neutral 2 13" xfId="13969" hidden="1"/>
    <cellStyle name="Neutral 2 13" xfId="14079" hidden="1"/>
    <cellStyle name="Neutral 2 13" xfId="14065" hidden="1"/>
    <cellStyle name="Neutral 2 13" xfId="14135" hidden="1"/>
    <cellStyle name="Neutral 2 13" xfId="14170" hidden="1"/>
    <cellStyle name="Neutral 2 13" xfId="14178" hidden="1"/>
    <cellStyle name="Neutral 2 13" xfId="14221" hidden="1"/>
    <cellStyle name="Neutral 2 13" xfId="14207" hidden="1"/>
    <cellStyle name="Neutral 2 13" xfId="14277" hidden="1"/>
    <cellStyle name="Neutral 2 13" xfId="14312" hidden="1"/>
    <cellStyle name="Neutral 2 13" xfId="13004" hidden="1"/>
    <cellStyle name="Neutral 2 13" xfId="14372" hidden="1"/>
    <cellStyle name="Neutral 2 13" xfId="14358" hidden="1"/>
    <cellStyle name="Neutral 2 13" xfId="14428" hidden="1"/>
    <cellStyle name="Neutral 2 13" xfId="14463" hidden="1"/>
    <cellStyle name="Neutral 2 13" xfId="14605" hidden="1"/>
    <cellStyle name="Neutral 2 13" xfId="14744" hidden="1"/>
    <cellStyle name="Neutral 2 13" xfId="14730" hidden="1"/>
    <cellStyle name="Neutral 2 13" xfId="14800" hidden="1"/>
    <cellStyle name="Neutral 2 13" xfId="14835" hidden="1"/>
    <cellStyle name="Neutral 2 13" xfId="14845" hidden="1"/>
    <cellStyle name="Neutral 2 13" xfId="14891" hidden="1"/>
    <cellStyle name="Neutral 2 13" xfId="14877" hidden="1"/>
    <cellStyle name="Neutral 2 13" xfId="14947" hidden="1"/>
    <cellStyle name="Neutral 2 13" xfId="14982" hidden="1"/>
    <cellStyle name="Neutral 2 13" xfId="14620" hidden="1"/>
    <cellStyle name="Neutral 2 13" xfId="15032" hidden="1"/>
    <cellStyle name="Neutral 2 13" xfId="15018" hidden="1"/>
    <cellStyle name="Neutral 2 13" xfId="15088" hidden="1"/>
    <cellStyle name="Neutral 2 13" xfId="15123" hidden="1"/>
    <cellStyle name="Neutral 2 13" xfId="15188" hidden="1"/>
    <cellStyle name="Neutral 2 13" xfId="15249" hidden="1"/>
    <cellStyle name="Neutral 2 13" xfId="15235" hidden="1"/>
    <cellStyle name="Neutral 2 13" xfId="15305" hidden="1"/>
    <cellStyle name="Neutral 2 13" xfId="15340" hidden="1"/>
    <cellStyle name="Neutral 2 13" xfId="15431" hidden="1"/>
    <cellStyle name="Neutral 2 13" xfId="15541" hidden="1"/>
    <cellStyle name="Neutral 2 13" xfId="15527" hidden="1"/>
    <cellStyle name="Neutral 2 13" xfId="15597" hidden="1"/>
    <cellStyle name="Neutral 2 13" xfId="15632" hidden="1"/>
    <cellStyle name="Neutral 2 13" xfId="15640" hidden="1"/>
    <cellStyle name="Neutral 2 13" xfId="15683" hidden="1"/>
    <cellStyle name="Neutral 2 13" xfId="15669" hidden="1"/>
    <cellStyle name="Neutral 2 13" xfId="15739" hidden="1"/>
    <cellStyle name="Neutral 2 13" xfId="15774" hidden="1"/>
    <cellStyle name="Neutral 2 13" xfId="14471" hidden="1"/>
    <cellStyle name="Neutral 2 13" xfId="15834" hidden="1"/>
    <cellStyle name="Neutral 2 13" xfId="15820" hidden="1"/>
    <cellStyle name="Neutral 2 13" xfId="15890" hidden="1"/>
    <cellStyle name="Neutral 2 13" xfId="15925" hidden="1"/>
    <cellStyle name="Neutral 2 13" xfId="16061" hidden="1"/>
    <cellStyle name="Neutral 2 13" xfId="16200" hidden="1"/>
    <cellStyle name="Neutral 2 13" xfId="16186" hidden="1"/>
    <cellStyle name="Neutral 2 13" xfId="16256" hidden="1"/>
    <cellStyle name="Neutral 2 13" xfId="16291" hidden="1"/>
    <cellStyle name="Neutral 2 13" xfId="16301" hidden="1"/>
    <cellStyle name="Neutral 2 13" xfId="16347" hidden="1"/>
    <cellStyle name="Neutral 2 13" xfId="16333" hidden="1"/>
    <cellStyle name="Neutral 2 13" xfId="16403" hidden="1"/>
    <cellStyle name="Neutral 2 13" xfId="16438" hidden="1"/>
    <cellStyle name="Neutral 2 13" xfId="16076" hidden="1"/>
    <cellStyle name="Neutral 2 13" xfId="16488" hidden="1"/>
    <cellStyle name="Neutral 2 13" xfId="16474" hidden="1"/>
    <cellStyle name="Neutral 2 13" xfId="16544" hidden="1"/>
    <cellStyle name="Neutral 2 13" xfId="16579" hidden="1"/>
    <cellStyle name="Neutral 2 13" xfId="16644" hidden="1"/>
    <cellStyle name="Neutral 2 13" xfId="16705" hidden="1"/>
    <cellStyle name="Neutral 2 13" xfId="16691" hidden="1"/>
    <cellStyle name="Neutral 2 13" xfId="16761" hidden="1"/>
    <cellStyle name="Neutral 2 13" xfId="16796" hidden="1"/>
    <cellStyle name="Neutral 2 13" xfId="16887" hidden="1"/>
    <cellStyle name="Neutral 2 13" xfId="16997" hidden="1"/>
    <cellStyle name="Neutral 2 13" xfId="16983" hidden="1"/>
    <cellStyle name="Neutral 2 13" xfId="17053" hidden="1"/>
    <cellStyle name="Neutral 2 13" xfId="17088" hidden="1"/>
    <cellStyle name="Neutral 2 13" xfId="17096" hidden="1"/>
    <cellStyle name="Neutral 2 13" xfId="17139" hidden="1"/>
    <cellStyle name="Neutral 2 13" xfId="17125" hidden="1"/>
    <cellStyle name="Neutral 2 13" xfId="17195" hidden="1"/>
    <cellStyle name="Neutral 2 13" xfId="17230" hidden="1"/>
    <cellStyle name="Neutral 2 13" xfId="15933" hidden="1"/>
    <cellStyle name="Neutral 2 13" xfId="17279" hidden="1"/>
    <cellStyle name="Neutral 2 13" xfId="17265" hidden="1"/>
    <cellStyle name="Neutral 2 13" xfId="17335" hidden="1"/>
    <cellStyle name="Neutral 2 13" xfId="17370" hidden="1"/>
    <cellStyle name="Neutral 2 13" xfId="17503" hidden="1"/>
    <cellStyle name="Neutral 2 13" xfId="17642" hidden="1"/>
    <cellStyle name="Neutral 2 13" xfId="17628" hidden="1"/>
    <cellStyle name="Neutral 2 13" xfId="17698" hidden="1"/>
    <cellStyle name="Neutral 2 13" xfId="17733" hidden="1"/>
    <cellStyle name="Neutral 2 13" xfId="17743" hidden="1"/>
    <cellStyle name="Neutral 2 13" xfId="17789" hidden="1"/>
    <cellStyle name="Neutral 2 13" xfId="17775" hidden="1"/>
    <cellStyle name="Neutral 2 13" xfId="17845" hidden="1"/>
    <cellStyle name="Neutral 2 13" xfId="17880" hidden="1"/>
    <cellStyle name="Neutral 2 13" xfId="17518" hidden="1"/>
    <cellStyle name="Neutral 2 13" xfId="17930" hidden="1"/>
    <cellStyle name="Neutral 2 13" xfId="17916" hidden="1"/>
    <cellStyle name="Neutral 2 13" xfId="17986" hidden="1"/>
    <cellStyle name="Neutral 2 13" xfId="18021" hidden="1"/>
    <cellStyle name="Neutral 2 13" xfId="18086" hidden="1"/>
    <cellStyle name="Neutral 2 13" xfId="18147" hidden="1"/>
    <cellStyle name="Neutral 2 13" xfId="18133" hidden="1"/>
    <cellStyle name="Neutral 2 13" xfId="18203" hidden="1"/>
    <cellStyle name="Neutral 2 13" xfId="18238" hidden="1"/>
    <cellStyle name="Neutral 2 13" xfId="18329" hidden="1"/>
    <cellStyle name="Neutral 2 13" xfId="18439" hidden="1"/>
    <cellStyle name="Neutral 2 13" xfId="18425" hidden="1"/>
    <cellStyle name="Neutral 2 13" xfId="18495" hidden="1"/>
    <cellStyle name="Neutral 2 13" xfId="18530" hidden="1"/>
    <cellStyle name="Neutral 2 13" xfId="18538" hidden="1"/>
    <cellStyle name="Neutral 2 13" xfId="18581" hidden="1"/>
    <cellStyle name="Neutral 2 13" xfId="18567" hidden="1"/>
    <cellStyle name="Neutral 2 13" xfId="18637" hidden="1"/>
    <cellStyle name="Neutral 2 13" xfId="18672" hidden="1"/>
    <cellStyle name="Neutral 2 13" xfId="18976" hidden="1"/>
    <cellStyle name="Neutral 2 13" xfId="19079" hidden="1"/>
    <cellStyle name="Neutral 2 13" xfId="19065" hidden="1"/>
    <cellStyle name="Neutral 2 13" xfId="19135" hidden="1"/>
    <cellStyle name="Neutral 2 13" xfId="19170" hidden="1"/>
    <cellStyle name="Neutral 2 13" xfId="19310" hidden="1"/>
    <cellStyle name="Neutral 2 13" xfId="19449" hidden="1"/>
    <cellStyle name="Neutral 2 13" xfId="19435" hidden="1"/>
    <cellStyle name="Neutral 2 13" xfId="19505" hidden="1"/>
    <cellStyle name="Neutral 2 13" xfId="19540" hidden="1"/>
    <cellStyle name="Neutral 2 13" xfId="19550" hidden="1"/>
    <cellStyle name="Neutral 2 13" xfId="19596" hidden="1"/>
    <cellStyle name="Neutral 2 13" xfId="19582" hidden="1"/>
    <cellStyle name="Neutral 2 13" xfId="19652" hidden="1"/>
    <cellStyle name="Neutral 2 13" xfId="19687" hidden="1"/>
    <cellStyle name="Neutral 2 13" xfId="19325" hidden="1"/>
    <cellStyle name="Neutral 2 13" xfId="19737" hidden="1"/>
    <cellStyle name="Neutral 2 13" xfId="19723" hidden="1"/>
    <cellStyle name="Neutral 2 13" xfId="19793" hidden="1"/>
    <cellStyle name="Neutral 2 13" xfId="19828" hidden="1"/>
    <cellStyle name="Neutral 2 13" xfId="19893" hidden="1"/>
    <cellStyle name="Neutral 2 13" xfId="19954" hidden="1"/>
    <cellStyle name="Neutral 2 13" xfId="19940" hidden="1"/>
    <cellStyle name="Neutral 2 13" xfId="20010" hidden="1"/>
    <cellStyle name="Neutral 2 13" xfId="20045" hidden="1"/>
    <cellStyle name="Neutral 2 13" xfId="20136" hidden="1"/>
    <cellStyle name="Neutral 2 13" xfId="20246" hidden="1"/>
    <cellStyle name="Neutral 2 13" xfId="20232" hidden="1"/>
    <cellStyle name="Neutral 2 13" xfId="20302" hidden="1"/>
    <cellStyle name="Neutral 2 13" xfId="20337" hidden="1"/>
    <cellStyle name="Neutral 2 13" xfId="20345" hidden="1"/>
    <cellStyle name="Neutral 2 13" xfId="20388" hidden="1"/>
    <cellStyle name="Neutral 2 13" xfId="20374" hidden="1"/>
    <cellStyle name="Neutral 2 13" xfId="20444" hidden="1"/>
    <cellStyle name="Neutral 2 13" xfId="20479" hidden="1"/>
    <cellStyle name="Neutral 2 13" xfId="20544" hidden="1"/>
    <cellStyle name="Neutral 2 13" xfId="20605" hidden="1"/>
    <cellStyle name="Neutral 2 13" xfId="20591" hidden="1"/>
    <cellStyle name="Neutral 2 13" xfId="20661" hidden="1"/>
    <cellStyle name="Neutral 2 13" xfId="20696" hidden="1"/>
    <cellStyle name="Neutral 2 13" xfId="20807" hidden="1"/>
    <cellStyle name="Neutral 2 13" xfId="20996" hidden="1"/>
    <cellStyle name="Neutral 2 13" xfId="20982" hidden="1"/>
    <cellStyle name="Neutral 2 13" xfId="21052" hidden="1"/>
    <cellStyle name="Neutral 2 13" xfId="21087" hidden="1"/>
    <cellStyle name="Neutral 2 13" xfId="21195" hidden="1"/>
    <cellStyle name="Neutral 2 13" xfId="21305" hidden="1"/>
    <cellStyle name="Neutral 2 13" xfId="21291" hidden="1"/>
    <cellStyle name="Neutral 2 13" xfId="21361" hidden="1"/>
    <cellStyle name="Neutral 2 13" xfId="21396" hidden="1"/>
    <cellStyle name="Neutral 2 13" xfId="21406" hidden="1"/>
    <cellStyle name="Neutral 2 13" xfId="21449" hidden="1"/>
    <cellStyle name="Neutral 2 13" xfId="21435" hidden="1"/>
    <cellStyle name="Neutral 2 13" xfId="21505" hidden="1"/>
    <cellStyle name="Neutral 2 13" xfId="21540" hidden="1"/>
    <cellStyle name="Neutral 2 13" xfId="20826" hidden="1"/>
    <cellStyle name="Neutral 2 13" xfId="21606" hidden="1"/>
    <cellStyle name="Neutral 2 13" xfId="21592" hidden="1"/>
    <cellStyle name="Neutral 2 13" xfId="21662" hidden="1"/>
    <cellStyle name="Neutral 2 13" xfId="21697" hidden="1"/>
    <cellStyle name="Neutral 2 13" xfId="21836" hidden="1"/>
    <cellStyle name="Neutral 2 13" xfId="21976" hidden="1"/>
    <cellStyle name="Neutral 2 13" xfId="21962" hidden="1"/>
    <cellStyle name="Neutral 2 13" xfId="22032" hidden="1"/>
    <cellStyle name="Neutral 2 13" xfId="22067" hidden="1"/>
    <cellStyle name="Neutral 2 13" xfId="22079" hidden="1"/>
    <cellStyle name="Neutral 2 13" xfId="22125" hidden="1"/>
    <cellStyle name="Neutral 2 13" xfId="22111" hidden="1"/>
    <cellStyle name="Neutral 2 13" xfId="22181" hidden="1"/>
    <cellStyle name="Neutral 2 13" xfId="22216" hidden="1"/>
    <cellStyle name="Neutral 2 13" xfId="21851" hidden="1"/>
    <cellStyle name="Neutral 2 13" xfId="22268" hidden="1"/>
    <cellStyle name="Neutral 2 13" xfId="22254" hidden="1"/>
    <cellStyle name="Neutral 2 13" xfId="22324" hidden="1"/>
    <cellStyle name="Neutral 2 13" xfId="22359" hidden="1"/>
    <cellStyle name="Neutral 2 13" xfId="22426" hidden="1"/>
    <cellStyle name="Neutral 2 13" xfId="22487" hidden="1"/>
    <cellStyle name="Neutral 2 13" xfId="22473" hidden="1"/>
    <cellStyle name="Neutral 2 13" xfId="22543" hidden="1"/>
    <cellStyle name="Neutral 2 13" xfId="22578" hidden="1"/>
    <cellStyle name="Neutral 2 13" xfId="22669" hidden="1"/>
    <cellStyle name="Neutral 2 13" xfId="22779" hidden="1"/>
    <cellStyle name="Neutral 2 13" xfId="22765" hidden="1"/>
    <cellStyle name="Neutral 2 13" xfId="22835" hidden="1"/>
    <cellStyle name="Neutral 2 13" xfId="22870" hidden="1"/>
    <cellStyle name="Neutral 2 13" xfId="22878" hidden="1"/>
    <cellStyle name="Neutral 2 13" xfId="22921" hidden="1"/>
    <cellStyle name="Neutral 2 13" xfId="22907" hidden="1"/>
    <cellStyle name="Neutral 2 13" xfId="22977" hidden="1"/>
    <cellStyle name="Neutral 2 13" xfId="23012" hidden="1"/>
    <cellStyle name="Neutral 2 13" xfId="20819" hidden="1"/>
    <cellStyle name="Neutral 2 13" xfId="23061" hidden="1"/>
    <cellStyle name="Neutral 2 13" xfId="23047" hidden="1"/>
    <cellStyle name="Neutral 2 13" xfId="23117" hidden="1"/>
    <cellStyle name="Neutral 2 13" xfId="23152" hidden="1"/>
    <cellStyle name="Neutral 2 13" xfId="23289" hidden="1"/>
    <cellStyle name="Neutral 2 13" xfId="23428" hidden="1"/>
    <cellStyle name="Neutral 2 13" xfId="23414" hidden="1"/>
    <cellStyle name="Neutral 2 13" xfId="23484" hidden="1"/>
    <cellStyle name="Neutral 2 13" xfId="23519" hidden="1"/>
    <cellStyle name="Neutral 2 13" xfId="23531" hidden="1"/>
    <cellStyle name="Neutral 2 13" xfId="23577" hidden="1"/>
    <cellStyle name="Neutral 2 13" xfId="23563" hidden="1"/>
    <cellStyle name="Neutral 2 13" xfId="23633" hidden="1"/>
    <cellStyle name="Neutral 2 13" xfId="23668" hidden="1"/>
    <cellStyle name="Neutral 2 13" xfId="23304" hidden="1"/>
    <cellStyle name="Neutral 2 13" xfId="23720" hidden="1"/>
    <cellStyle name="Neutral 2 13" xfId="23706" hidden="1"/>
    <cellStyle name="Neutral 2 13" xfId="23776" hidden="1"/>
    <cellStyle name="Neutral 2 13" xfId="23811" hidden="1"/>
    <cellStyle name="Neutral 2 13" xfId="23877" hidden="1"/>
    <cellStyle name="Neutral 2 13" xfId="23938" hidden="1"/>
    <cellStyle name="Neutral 2 13" xfId="23924" hidden="1"/>
    <cellStyle name="Neutral 2 13" xfId="23994" hidden="1"/>
    <cellStyle name="Neutral 2 13" xfId="24029" hidden="1"/>
    <cellStyle name="Neutral 2 13" xfId="24120" hidden="1"/>
    <cellStyle name="Neutral 2 13" xfId="24230" hidden="1"/>
    <cellStyle name="Neutral 2 13" xfId="24216" hidden="1"/>
    <cellStyle name="Neutral 2 13" xfId="24286" hidden="1"/>
    <cellStyle name="Neutral 2 13" xfId="24321" hidden="1"/>
    <cellStyle name="Neutral 2 13" xfId="24329" hidden="1"/>
    <cellStyle name="Neutral 2 13" xfId="24372" hidden="1"/>
    <cellStyle name="Neutral 2 13" xfId="24358" hidden="1"/>
    <cellStyle name="Neutral 2 13" xfId="24428" hidden="1"/>
    <cellStyle name="Neutral 2 13" xfId="24463" hidden="1"/>
    <cellStyle name="Neutral 2 13" xfId="20820" hidden="1"/>
    <cellStyle name="Neutral 2 13" xfId="24512" hidden="1"/>
    <cellStyle name="Neutral 2 13" xfId="24498" hidden="1"/>
    <cellStyle name="Neutral 2 13" xfId="24568" hidden="1"/>
    <cellStyle name="Neutral 2 13" xfId="24603" hidden="1"/>
    <cellStyle name="Neutral 2 13" xfId="24736" hidden="1"/>
    <cellStyle name="Neutral 2 13" xfId="24875" hidden="1"/>
    <cellStyle name="Neutral 2 13" xfId="24861" hidden="1"/>
    <cellStyle name="Neutral 2 13" xfId="24931" hidden="1"/>
    <cellStyle name="Neutral 2 13" xfId="24966" hidden="1"/>
    <cellStyle name="Neutral 2 13" xfId="24976" hidden="1"/>
    <cellStyle name="Neutral 2 13" xfId="25022" hidden="1"/>
    <cellStyle name="Neutral 2 13" xfId="25008" hidden="1"/>
    <cellStyle name="Neutral 2 13" xfId="25078" hidden="1"/>
    <cellStyle name="Neutral 2 13" xfId="25113" hidden="1"/>
    <cellStyle name="Neutral 2 13" xfId="24751" hidden="1"/>
    <cellStyle name="Neutral 2 13" xfId="25163" hidden="1"/>
    <cellStyle name="Neutral 2 13" xfId="25149" hidden="1"/>
    <cellStyle name="Neutral 2 13" xfId="25219" hidden="1"/>
    <cellStyle name="Neutral 2 13" xfId="25254" hidden="1"/>
    <cellStyle name="Neutral 2 13" xfId="25319" hidden="1"/>
    <cellStyle name="Neutral 2 13" xfId="25380" hidden="1"/>
    <cellStyle name="Neutral 2 13" xfId="25366" hidden="1"/>
    <cellStyle name="Neutral 2 13" xfId="25436" hidden="1"/>
    <cellStyle name="Neutral 2 13" xfId="25471" hidden="1"/>
    <cellStyle name="Neutral 2 13" xfId="25562" hidden="1"/>
    <cellStyle name="Neutral 2 13" xfId="25672" hidden="1"/>
    <cellStyle name="Neutral 2 13" xfId="25658" hidden="1"/>
    <cellStyle name="Neutral 2 13" xfId="25728" hidden="1"/>
    <cellStyle name="Neutral 2 13" xfId="25763" hidden="1"/>
    <cellStyle name="Neutral 2 13" xfId="25771" hidden="1"/>
    <cellStyle name="Neutral 2 13" xfId="25814" hidden="1"/>
    <cellStyle name="Neutral 2 13" xfId="25800" hidden="1"/>
    <cellStyle name="Neutral 2 13" xfId="25870" hidden="1"/>
    <cellStyle name="Neutral 2 13" xfId="25905" hidden="1"/>
    <cellStyle name="Neutral 2 13" xfId="25972" hidden="1"/>
    <cellStyle name="Neutral 2 13" xfId="26107" hidden="1"/>
    <cellStyle name="Neutral 2 13" xfId="26093" hidden="1"/>
    <cellStyle name="Neutral 2 13" xfId="26163" hidden="1"/>
    <cellStyle name="Neutral 2 13" xfId="26198" hidden="1"/>
    <cellStyle name="Neutral 2 13" xfId="26332" hidden="1"/>
    <cellStyle name="Neutral 2 13" xfId="26471" hidden="1"/>
    <cellStyle name="Neutral 2 13" xfId="26457" hidden="1"/>
    <cellStyle name="Neutral 2 13" xfId="26527" hidden="1"/>
    <cellStyle name="Neutral 2 13" xfId="26562" hidden="1"/>
    <cellStyle name="Neutral 2 13" xfId="26572" hidden="1"/>
    <cellStyle name="Neutral 2 13" xfId="26618" hidden="1"/>
    <cellStyle name="Neutral 2 13" xfId="26604" hidden="1"/>
    <cellStyle name="Neutral 2 13" xfId="26674" hidden="1"/>
    <cellStyle name="Neutral 2 13" xfId="26709" hidden="1"/>
    <cellStyle name="Neutral 2 13" xfId="26347" hidden="1"/>
    <cellStyle name="Neutral 2 13" xfId="26759" hidden="1"/>
    <cellStyle name="Neutral 2 13" xfId="26745" hidden="1"/>
    <cellStyle name="Neutral 2 13" xfId="26815" hidden="1"/>
    <cellStyle name="Neutral 2 13" xfId="26850" hidden="1"/>
    <cellStyle name="Neutral 2 13" xfId="26915" hidden="1"/>
    <cellStyle name="Neutral 2 13" xfId="26976" hidden="1"/>
    <cellStyle name="Neutral 2 13" xfId="26962" hidden="1"/>
    <cellStyle name="Neutral 2 13" xfId="27032" hidden="1"/>
    <cellStyle name="Neutral 2 13" xfId="27067" hidden="1"/>
    <cellStyle name="Neutral 2 13" xfId="27158" hidden="1"/>
    <cellStyle name="Neutral 2 13" xfId="27268" hidden="1"/>
    <cellStyle name="Neutral 2 13" xfId="27254" hidden="1"/>
    <cellStyle name="Neutral 2 13" xfId="27324" hidden="1"/>
    <cellStyle name="Neutral 2 13" xfId="27359" hidden="1"/>
    <cellStyle name="Neutral 2 13" xfId="27367" hidden="1"/>
    <cellStyle name="Neutral 2 13" xfId="27410" hidden="1"/>
    <cellStyle name="Neutral 2 13" xfId="27396" hidden="1"/>
    <cellStyle name="Neutral 2 13" xfId="27466" hidden="1"/>
    <cellStyle name="Neutral 2 13" xfId="27501" hidden="1"/>
    <cellStyle name="Neutral 2 13" xfId="26205" hidden="1"/>
    <cellStyle name="Neutral 2 13" xfId="27550" hidden="1"/>
    <cellStyle name="Neutral 2 13" xfId="27536" hidden="1"/>
    <cellStyle name="Neutral 2 13" xfId="27606" hidden="1"/>
    <cellStyle name="Neutral 2 13" xfId="27641" hidden="1"/>
    <cellStyle name="Neutral 2 13" xfId="27774" hidden="1"/>
    <cellStyle name="Neutral 2 13" xfId="27913" hidden="1"/>
    <cellStyle name="Neutral 2 13" xfId="27899" hidden="1"/>
    <cellStyle name="Neutral 2 13" xfId="27969" hidden="1"/>
    <cellStyle name="Neutral 2 13" xfId="28004" hidden="1"/>
    <cellStyle name="Neutral 2 13" xfId="28014" hidden="1"/>
    <cellStyle name="Neutral 2 13" xfId="28060" hidden="1"/>
    <cellStyle name="Neutral 2 13" xfId="28046" hidden="1"/>
    <cellStyle name="Neutral 2 13" xfId="28116" hidden="1"/>
    <cellStyle name="Neutral 2 13" xfId="28151" hidden="1"/>
    <cellStyle name="Neutral 2 13" xfId="27789" hidden="1"/>
    <cellStyle name="Neutral 2 13" xfId="28201" hidden="1"/>
    <cellStyle name="Neutral 2 13" xfId="28187" hidden="1"/>
    <cellStyle name="Neutral 2 13" xfId="28257" hidden="1"/>
    <cellStyle name="Neutral 2 13" xfId="28292" hidden="1"/>
    <cellStyle name="Neutral 2 13" xfId="28357" hidden="1"/>
    <cellStyle name="Neutral 2 13" xfId="28418" hidden="1"/>
    <cellStyle name="Neutral 2 13" xfId="28404" hidden="1"/>
    <cellStyle name="Neutral 2 13" xfId="28474" hidden="1"/>
    <cellStyle name="Neutral 2 13" xfId="28509" hidden="1"/>
    <cellStyle name="Neutral 2 13" xfId="28600" hidden="1"/>
    <cellStyle name="Neutral 2 13" xfId="28710" hidden="1"/>
    <cellStyle name="Neutral 2 13" xfId="28696" hidden="1"/>
    <cellStyle name="Neutral 2 13" xfId="28766" hidden="1"/>
    <cellStyle name="Neutral 2 13" xfId="28801" hidden="1"/>
    <cellStyle name="Neutral 2 13" xfId="28809" hidden="1"/>
    <cellStyle name="Neutral 2 13" xfId="28852" hidden="1"/>
    <cellStyle name="Neutral 2 13" xfId="28838" hidden="1"/>
    <cellStyle name="Neutral 2 13" xfId="28908" hidden="1"/>
    <cellStyle name="Neutral 2 13" xfId="28943" hidden="1"/>
    <cellStyle name="Neutral 2 13" xfId="29009" hidden="1"/>
    <cellStyle name="Neutral 2 13" xfId="29070" hidden="1"/>
    <cellStyle name="Neutral 2 13" xfId="29056" hidden="1"/>
    <cellStyle name="Neutral 2 13" xfId="29126" hidden="1"/>
    <cellStyle name="Neutral 2 13" xfId="29161" hidden="1"/>
    <cellStyle name="Neutral 2 13" xfId="29294" hidden="1"/>
    <cellStyle name="Neutral 2 13" xfId="29433" hidden="1"/>
    <cellStyle name="Neutral 2 13" xfId="29419" hidden="1"/>
    <cellStyle name="Neutral 2 13" xfId="29489" hidden="1"/>
    <cellStyle name="Neutral 2 13" xfId="29524" hidden="1"/>
    <cellStyle name="Neutral 2 13" xfId="29534" hidden="1"/>
    <cellStyle name="Neutral 2 13" xfId="29580" hidden="1"/>
    <cellStyle name="Neutral 2 13" xfId="29566" hidden="1"/>
    <cellStyle name="Neutral 2 13" xfId="29636" hidden="1"/>
    <cellStyle name="Neutral 2 13" xfId="29671" hidden="1"/>
    <cellStyle name="Neutral 2 13" xfId="29309" hidden="1"/>
    <cellStyle name="Neutral 2 13" xfId="29721" hidden="1"/>
    <cellStyle name="Neutral 2 13" xfId="29707" hidden="1"/>
    <cellStyle name="Neutral 2 13" xfId="29777" hidden="1"/>
    <cellStyle name="Neutral 2 13" xfId="29812" hidden="1"/>
    <cellStyle name="Neutral 2 13" xfId="29877" hidden="1"/>
    <cellStyle name="Neutral 2 13" xfId="29938" hidden="1"/>
    <cellStyle name="Neutral 2 13" xfId="29924" hidden="1"/>
    <cellStyle name="Neutral 2 13" xfId="29994" hidden="1"/>
    <cellStyle name="Neutral 2 13" xfId="30029" hidden="1"/>
    <cellStyle name="Neutral 2 13" xfId="30120" hidden="1"/>
    <cellStyle name="Neutral 2 13" xfId="30230" hidden="1"/>
    <cellStyle name="Neutral 2 13" xfId="30216" hidden="1"/>
    <cellStyle name="Neutral 2 13" xfId="30286" hidden="1"/>
    <cellStyle name="Neutral 2 13" xfId="30321" hidden="1"/>
    <cellStyle name="Neutral 2 13" xfId="30329" hidden="1"/>
    <cellStyle name="Neutral 2 13" xfId="30372" hidden="1"/>
    <cellStyle name="Neutral 2 13" xfId="30358" hidden="1"/>
    <cellStyle name="Neutral 2 13" xfId="30428" hidden="1"/>
    <cellStyle name="Neutral 2 13" xfId="30463" hidden="1"/>
    <cellStyle name="Neutral 2 13" xfId="30528" hidden="1"/>
    <cellStyle name="Neutral 2 13" xfId="30589" hidden="1"/>
    <cellStyle name="Neutral 2 13" xfId="30575" hidden="1"/>
    <cellStyle name="Neutral 2 13" xfId="30645" hidden="1"/>
    <cellStyle name="Neutral 2 13" xfId="30680" hidden="1"/>
    <cellStyle name="Neutral 2 13" xfId="30791" hidden="1"/>
    <cellStyle name="Neutral 2 13" xfId="30980" hidden="1"/>
    <cellStyle name="Neutral 2 13" xfId="30966" hidden="1"/>
    <cellStyle name="Neutral 2 13" xfId="31036" hidden="1"/>
    <cellStyle name="Neutral 2 13" xfId="31071" hidden="1"/>
    <cellStyle name="Neutral 2 13" xfId="31179" hidden="1"/>
    <cellStyle name="Neutral 2 13" xfId="31289" hidden="1"/>
    <cellStyle name="Neutral 2 13" xfId="31275" hidden="1"/>
    <cellStyle name="Neutral 2 13" xfId="31345" hidden="1"/>
    <cellStyle name="Neutral 2 13" xfId="31380" hidden="1"/>
    <cellStyle name="Neutral 2 13" xfId="31390" hidden="1"/>
    <cellStyle name="Neutral 2 13" xfId="31433" hidden="1"/>
    <cellStyle name="Neutral 2 13" xfId="31419" hidden="1"/>
    <cellStyle name="Neutral 2 13" xfId="31489" hidden="1"/>
    <cellStyle name="Neutral 2 13" xfId="31524" hidden="1"/>
    <cellStyle name="Neutral 2 13" xfId="30810" hidden="1"/>
    <cellStyle name="Neutral 2 13" xfId="31590" hidden="1"/>
    <cellStyle name="Neutral 2 13" xfId="31576" hidden="1"/>
    <cellStyle name="Neutral 2 13" xfId="31646" hidden="1"/>
    <cellStyle name="Neutral 2 13" xfId="31681" hidden="1"/>
    <cellStyle name="Neutral 2 13" xfId="31820" hidden="1"/>
    <cellStyle name="Neutral 2 13" xfId="31960" hidden="1"/>
    <cellStyle name="Neutral 2 13" xfId="31946" hidden="1"/>
    <cellStyle name="Neutral 2 13" xfId="32016" hidden="1"/>
    <cellStyle name="Neutral 2 13" xfId="32051" hidden="1"/>
    <cellStyle name="Neutral 2 13" xfId="32063" hidden="1"/>
    <cellStyle name="Neutral 2 13" xfId="32109" hidden="1"/>
    <cellStyle name="Neutral 2 13" xfId="32095" hidden="1"/>
    <cellStyle name="Neutral 2 13" xfId="32165" hidden="1"/>
    <cellStyle name="Neutral 2 13" xfId="32200" hidden="1"/>
    <cellStyle name="Neutral 2 13" xfId="31835" hidden="1"/>
    <cellStyle name="Neutral 2 13" xfId="32252" hidden="1"/>
    <cellStyle name="Neutral 2 13" xfId="32238" hidden="1"/>
    <cellStyle name="Neutral 2 13" xfId="32308" hidden="1"/>
    <cellStyle name="Neutral 2 13" xfId="32343" hidden="1"/>
    <cellStyle name="Neutral 2 13" xfId="32410" hidden="1"/>
    <cellStyle name="Neutral 2 13" xfId="32471" hidden="1"/>
    <cellStyle name="Neutral 2 13" xfId="32457" hidden="1"/>
    <cellStyle name="Neutral 2 13" xfId="32527" hidden="1"/>
    <cellStyle name="Neutral 2 13" xfId="32562" hidden="1"/>
    <cellStyle name="Neutral 2 13" xfId="32653" hidden="1"/>
    <cellStyle name="Neutral 2 13" xfId="32763" hidden="1"/>
    <cellStyle name="Neutral 2 13" xfId="32749" hidden="1"/>
    <cellStyle name="Neutral 2 13" xfId="32819" hidden="1"/>
    <cellStyle name="Neutral 2 13" xfId="32854" hidden="1"/>
    <cellStyle name="Neutral 2 13" xfId="32862" hidden="1"/>
    <cellStyle name="Neutral 2 13" xfId="32905" hidden="1"/>
    <cellStyle name="Neutral 2 13" xfId="32891" hidden="1"/>
    <cellStyle name="Neutral 2 13" xfId="32961" hidden="1"/>
    <cellStyle name="Neutral 2 13" xfId="32996" hidden="1"/>
    <cellStyle name="Neutral 2 13" xfId="30803" hidden="1"/>
    <cellStyle name="Neutral 2 13" xfId="33045" hidden="1"/>
    <cellStyle name="Neutral 2 13" xfId="33031" hidden="1"/>
    <cellStyle name="Neutral 2 13" xfId="33101" hidden="1"/>
    <cellStyle name="Neutral 2 13" xfId="33136" hidden="1"/>
    <cellStyle name="Neutral 2 13" xfId="33272" hidden="1"/>
    <cellStyle name="Neutral 2 13" xfId="33411" hidden="1"/>
    <cellStyle name="Neutral 2 13" xfId="33397" hidden="1"/>
    <cellStyle name="Neutral 2 13" xfId="33467" hidden="1"/>
    <cellStyle name="Neutral 2 13" xfId="33502" hidden="1"/>
    <cellStyle name="Neutral 2 13" xfId="33514" hidden="1"/>
    <cellStyle name="Neutral 2 13" xfId="33560" hidden="1"/>
    <cellStyle name="Neutral 2 13" xfId="33546" hidden="1"/>
    <cellStyle name="Neutral 2 13" xfId="33616" hidden="1"/>
    <cellStyle name="Neutral 2 13" xfId="33651" hidden="1"/>
    <cellStyle name="Neutral 2 13" xfId="33287" hidden="1"/>
    <cellStyle name="Neutral 2 13" xfId="33703" hidden="1"/>
    <cellStyle name="Neutral 2 13" xfId="33689" hidden="1"/>
    <cellStyle name="Neutral 2 13" xfId="33759" hidden="1"/>
    <cellStyle name="Neutral 2 13" xfId="33794" hidden="1"/>
    <cellStyle name="Neutral 2 13" xfId="33860" hidden="1"/>
    <cellStyle name="Neutral 2 13" xfId="33921" hidden="1"/>
    <cellStyle name="Neutral 2 13" xfId="33907" hidden="1"/>
    <cellStyle name="Neutral 2 13" xfId="33977" hidden="1"/>
    <cellStyle name="Neutral 2 13" xfId="34012" hidden="1"/>
    <cellStyle name="Neutral 2 13" xfId="34103" hidden="1"/>
    <cellStyle name="Neutral 2 13" xfId="34213" hidden="1"/>
    <cellStyle name="Neutral 2 13" xfId="34199" hidden="1"/>
    <cellStyle name="Neutral 2 13" xfId="34269" hidden="1"/>
    <cellStyle name="Neutral 2 13" xfId="34304" hidden="1"/>
    <cellStyle name="Neutral 2 13" xfId="34312" hidden="1"/>
    <cellStyle name="Neutral 2 13" xfId="34355" hidden="1"/>
    <cellStyle name="Neutral 2 13" xfId="34341" hidden="1"/>
    <cellStyle name="Neutral 2 13" xfId="34411" hidden="1"/>
    <cellStyle name="Neutral 2 13" xfId="34446" hidden="1"/>
    <cellStyle name="Neutral 2 13" xfId="30804" hidden="1"/>
    <cellStyle name="Neutral 2 13" xfId="34495" hidden="1"/>
    <cellStyle name="Neutral 2 13" xfId="34481" hidden="1"/>
    <cellStyle name="Neutral 2 13" xfId="34551" hidden="1"/>
    <cellStyle name="Neutral 2 13" xfId="34586" hidden="1"/>
    <cellStyle name="Neutral 2 13" xfId="34719" hidden="1"/>
    <cellStyle name="Neutral 2 13" xfId="34858" hidden="1"/>
    <cellStyle name="Neutral 2 13" xfId="34844" hidden="1"/>
    <cellStyle name="Neutral 2 13" xfId="34914" hidden="1"/>
    <cellStyle name="Neutral 2 13" xfId="34949" hidden="1"/>
    <cellStyle name="Neutral 2 13" xfId="34959" hidden="1"/>
    <cellStyle name="Neutral 2 13" xfId="35005" hidden="1"/>
    <cellStyle name="Neutral 2 13" xfId="34991" hidden="1"/>
    <cellStyle name="Neutral 2 13" xfId="35061" hidden="1"/>
    <cellStyle name="Neutral 2 13" xfId="35096" hidden="1"/>
    <cellStyle name="Neutral 2 13" xfId="34734" hidden="1"/>
    <cellStyle name="Neutral 2 13" xfId="35146" hidden="1"/>
    <cellStyle name="Neutral 2 13" xfId="35132" hidden="1"/>
    <cellStyle name="Neutral 2 13" xfId="35202" hidden="1"/>
    <cellStyle name="Neutral 2 13" xfId="35237" hidden="1"/>
    <cellStyle name="Neutral 2 13" xfId="35302" hidden="1"/>
    <cellStyle name="Neutral 2 13" xfId="35363" hidden="1"/>
    <cellStyle name="Neutral 2 13" xfId="35349" hidden="1"/>
    <cellStyle name="Neutral 2 13" xfId="35419" hidden="1"/>
    <cellStyle name="Neutral 2 13" xfId="35454" hidden="1"/>
    <cellStyle name="Neutral 2 13" xfId="35545" hidden="1"/>
    <cellStyle name="Neutral 2 13" xfId="35655" hidden="1"/>
    <cellStyle name="Neutral 2 13" xfId="35641" hidden="1"/>
    <cellStyle name="Neutral 2 13" xfId="35711" hidden="1"/>
    <cellStyle name="Neutral 2 13" xfId="35746" hidden="1"/>
    <cellStyle name="Neutral 2 13" xfId="35754" hidden="1"/>
    <cellStyle name="Neutral 2 13" xfId="35797" hidden="1"/>
    <cellStyle name="Neutral 2 13" xfId="35783" hidden="1"/>
    <cellStyle name="Neutral 2 13" xfId="35853" hidden="1"/>
    <cellStyle name="Neutral 2 13" xfId="35888" hidden="1"/>
    <cellStyle name="Neutral 2 13" xfId="35955" hidden="1"/>
    <cellStyle name="Neutral 2 13" xfId="36090" hidden="1"/>
    <cellStyle name="Neutral 2 13" xfId="36076" hidden="1"/>
    <cellStyle name="Neutral 2 13" xfId="36146" hidden="1"/>
    <cellStyle name="Neutral 2 13" xfId="36181" hidden="1"/>
    <cellStyle name="Neutral 2 13" xfId="36315" hidden="1"/>
    <cellStyle name="Neutral 2 13" xfId="36454" hidden="1"/>
    <cellStyle name="Neutral 2 13" xfId="36440" hidden="1"/>
    <cellStyle name="Neutral 2 13" xfId="36510" hidden="1"/>
    <cellStyle name="Neutral 2 13" xfId="36545" hidden="1"/>
    <cellStyle name="Neutral 2 13" xfId="36555" hidden="1"/>
    <cellStyle name="Neutral 2 13" xfId="36601" hidden="1"/>
    <cellStyle name="Neutral 2 13" xfId="36587" hidden="1"/>
    <cellStyle name="Neutral 2 13" xfId="36657" hidden="1"/>
    <cellStyle name="Neutral 2 13" xfId="36692" hidden="1"/>
    <cellStyle name="Neutral 2 13" xfId="36330" hidden="1"/>
    <cellStyle name="Neutral 2 13" xfId="36742" hidden="1"/>
    <cellStyle name="Neutral 2 13" xfId="36728" hidden="1"/>
    <cellStyle name="Neutral 2 13" xfId="36798" hidden="1"/>
    <cellStyle name="Neutral 2 13" xfId="36833" hidden="1"/>
    <cellStyle name="Neutral 2 13" xfId="36898" hidden="1"/>
    <cellStyle name="Neutral 2 13" xfId="36959" hidden="1"/>
    <cellStyle name="Neutral 2 13" xfId="36945" hidden="1"/>
    <cellStyle name="Neutral 2 13" xfId="37015" hidden="1"/>
    <cellStyle name="Neutral 2 13" xfId="37050" hidden="1"/>
    <cellStyle name="Neutral 2 13" xfId="37141" hidden="1"/>
    <cellStyle name="Neutral 2 13" xfId="37251" hidden="1"/>
    <cellStyle name="Neutral 2 13" xfId="37237" hidden="1"/>
    <cellStyle name="Neutral 2 13" xfId="37307" hidden="1"/>
    <cellStyle name="Neutral 2 13" xfId="37342" hidden="1"/>
    <cellStyle name="Neutral 2 13" xfId="37350" hidden="1"/>
    <cellStyle name="Neutral 2 13" xfId="37393" hidden="1"/>
    <cellStyle name="Neutral 2 13" xfId="37379" hidden="1"/>
    <cellStyle name="Neutral 2 13" xfId="37449" hidden="1"/>
    <cellStyle name="Neutral 2 13" xfId="37484" hidden="1"/>
    <cellStyle name="Neutral 2 13" xfId="36188" hidden="1"/>
    <cellStyle name="Neutral 2 13" xfId="37533" hidden="1"/>
    <cellStyle name="Neutral 2 13" xfId="37519" hidden="1"/>
    <cellStyle name="Neutral 2 13" xfId="37589" hidden="1"/>
    <cellStyle name="Neutral 2 13" xfId="37624" hidden="1"/>
    <cellStyle name="Neutral 2 13" xfId="37757" hidden="1"/>
    <cellStyle name="Neutral 2 13" xfId="37896" hidden="1"/>
    <cellStyle name="Neutral 2 13" xfId="37882" hidden="1"/>
    <cellStyle name="Neutral 2 13" xfId="37952" hidden="1"/>
    <cellStyle name="Neutral 2 13" xfId="37987" hidden="1"/>
    <cellStyle name="Neutral 2 13" xfId="37997" hidden="1"/>
    <cellStyle name="Neutral 2 13" xfId="38043" hidden="1"/>
    <cellStyle name="Neutral 2 13" xfId="38029" hidden="1"/>
    <cellStyle name="Neutral 2 13" xfId="38099" hidden="1"/>
    <cellStyle name="Neutral 2 13" xfId="38134" hidden="1"/>
    <cellStyle name="Neutral 2 13" xfId="37772" hidden="1"/>
    <cellStyle name="Neutral 2 13" xfId="38184" hidden="1"/>
    <cellStyle name="Neutral 2 13" xfId="38170" hidden="1"/>
    <cellStyle name="Neutral 2 13" xfId="38240" hidden="1"/>
    <cellStyle name="Neutral 2 13" xfId="38275" hidden="1"/>
    <cellStyle name="Neutral 2 13" xfId="38340" hidden="1"/>
    <cellStyle name="Neutral 2 13" xfId="38401" hidden="1"/>
    <cellStyle name="Neutral 2 13" xfId="38387" hidden="1"/>
    <cellStyle name="Neutral 2 13" xfId="38457" hidden="1"/>
    <cellStyle name="Neutral 2 13" xfId="38492" hidden="1"/>
    <cellStyle name="Neutral 2 13" xfId="38583" hidden="1"/>
    <cellStyle name="Neutral 2 13" xfId="38693" hidden="1"/>
    <cellStyle name="Neutral 2 13" xfId="38679" hidden="1"/>
    <cellStyle name="Neutral 2 13" xfId="38749" hidden="1"/>
    <cellStyle name="Neutral 2 13" xfId="38784" hidden="1"/>
    <cellStyle name="Neutral 2 13" xfId="38792" hidden="1"/>
    <cellStyle name="Neutral 2 13" xfId="38835" hidden="1"/>
    <cellStyle name="Neutral 2 13" xfId="38821" hidden="1"/>
    <cellStyle name="Neutral 2 13" xfId="38891" hidden="1"/>
    <cellStyle name="Neutral 2 13" xfId="38926" hidden="1"/>
    <cellStyle name="Neutral 2 13" xfId="39007" hidden="1"/>
    <cellStyle name="Neutral 2 13" xfId="39073" hidden="1"/>
    <cellStyle name="Neutral 2 13" xfId="39059" hidden="1"/>
    <cellStyle name="Neutral 2 13" xfId="39129" hidden="1"/>
    <cellStyle name="Neutral 2 13" xfId="39164" hidden="1"/>
    <cellStyle name="Neutral 2 13" xfId="39297" hidden="1"/>
    <cellStyle name="Neutral 2 13" xfId="39436" hidden="1"/>
    <cellStyle name="Neutral 2 13" xfId="39422" hidden="1"/>
    <cellStyle name="Neutral 2 13" xfId="39492" hidden="1"/>
    <cellStyle name="Neutral 2 13" xfId="39527" hidden="1"/>
    <cellStyle name="Neutral 2 13" xfId="39537" hidden="1"/>
    <cellStyle name="Neutral 2 13" xfId="39583" hidden="1"/>
    <cellStyle name="Neutral 2 13" xfId="39569" hidden="1"/>
    <cellStyle name="Neutral 2 13" xfId="39639" hidden="1"/>
    <cellStyle name="Neutral 2 13" xfId="39674" hidden="1"/>
    <cellStyle name="Neutral 2 13" xfId="39312" hidden="1"/>
    <cellStyle name="Neutral 2 13" xfId="39724" hidden="1"/>
    <cellStyle name="Neutral 2 13" xfId="39710" hidden="1"/>
    <cellStyle name="Neutral 2 13" xfId="39780" hidden="1"/>
    <cellStyle name="Neutral 2 13" xfId="39815" hidden="1"/>
    <cellStyle name="Neutral 2 13" xfId="39880" hidden="1"/>
    <cellStyle name="Neutral 2 13" xfId="39941" hidden="1"/>
    <cellStyle name="Neutral 2 13" xfId="39927" hidden="1"/>
    <cellStyle name="Neutral 2 13" xfId="39997" hidden="1"/>
    <cellStyle name="Neutral 2 13" xfId="40032" hidden="1"/>
    <cellStyle name="Neutral 2 13" xfId="40123" hidden="1"/>
    <cellStyle name="Neutral 2 13" xfId="40233" hidden="1"/>
    <cellStyle name="Neutral 2 13" xfId="40219" hidden="1"/>
    <cellStyle name="Neutral 2 13" xfId="40289" hidden="1"/>
    <cellStyle name="Neutral 2 13" xfId="40324" hidden="1"/>
    <cellStyle name="Neutral 2 13" xfId="40332" hidden="1"/>
    <cellStyle name="Neutral 2 13" xfId="40375" hidden="1"/>
    <cellStyle name="Neutral 2 13" xfId="40361" hidden="1"/>
    <cellStyle name="Neutral 2 13" xfId="40431" hidden="1"/>
    <cellStyle name="Neutral 2 13" xfId="40466" hidden="1"/>
    <cellStyle name="Neutral 2 13" xfId="40531" hidden="1"/>
    <cellStyle name="Neutral 2 13" xfId="40592" hidden="1"/>
    <cellStyle name="Neutral 2 13" xfId="40578" hidden="1"/>
    <cellStyle name="Neutral 2 13" xfId="40648" hidden="1"/>
    <cellStyle name="Neutral 2 13" xfId="40683" hidden="1"/>
    <cellStyle name="Neutral 2 13" xfId="40794" hidden="1"/>
    <cellStyle name="Neutral 2 13" xfId="40983" hidden="1"/>
    <cellStyle name="Neutral 2 13" xfId="40969" hidden="1"/>
    <cellStyle name="Neutral 2 13" xfId="41039" hidden="1"/>
    <cellStyle name="Neutral 2 13" xfId="41074" hidden="1"/>
    <cellStyle name="Neutral 2 13" xfId="41182" hidden="1"/>
    <cellStyle name="Neutral 2 13" xfId="41292" hidden="1"/>
    <cellStyle name="Neutral 2 13" xfId="41278" hidden="1"/>
    <cellStyle name="Neutral 2 13" xfId="41348" hidden="1"/>
    <cellStyle name="Neutral 2 13" xfId="41383" hidden="1"/>
    <cellStyle name="Neutral 2 13" xfId="41393" hidden="1"/>
    <cellStyle name="Neutral 2 13" xfId="41436" hidden="1"/>
    <cellStyle name="Neutral 2 13" xfId="41422" hidden="1"/>
    <cellStyle name="Neutral 2 13" xfId="41492" hidden="1"/>
    <cellStyle name="Neutral 2 13" xfId="41527" hidden="1"/>
    <cellStyle name="Neutral 2 13" xfId="40813" hidden="1"/>
    <cellStyle name="Neutral 2 13" xfId="41593" hidden="1"/>
    <cellStyle name="Neutral 2 13" xfId="41579" hidden="1"/>
    <cellStyle name="Neutral 2 13" xfId="41649" hidden="1"/>
    <cellStyle name="Neutral 2 13" xfId="41684" hidden="1"/>
    <cellStyle name="Neutral 2 13" xfId="41823" hidden="1"/>
    <cellStyle name="Neutral 2 13" xfId="41963" hidden="1"/>
    <cellStyle name="Neutral 2 13" xfId="41949" hidden="1"/>
    <cellStyle name="Neutral 2 13" xfId="42019" hidden="1"/>
    <cellStyle name="Neutral 2 13" xfId="42054" hidden="1"/>
    <cellStyle name="Neutral 2 13" xfId="42066" hidden="1"/>
    <cellStyle name="Neutral 2 13" xfId="42112" hidden="1"/>
    <cellStyle name="Neutral 2 13" xfId="42098" hidden="1"/>
    <cellStyle name="Neutral 2 13" xfId="42168" hidden="1"/>
    <cellStyle name="Neutral 2 13" xfId="42203" hidden="1"/>
    <cellStyle name="Neutral 2 13" xfId="41838" hidden="1"/>
    <cellStyle name="Neutral 2 13" xfId="42255" hidden="1"/>
    <cellStyle name="Neutral 2 13" xfId="42241" hidden="1"/>
    <cellStyle name="Neutral 2 13" xfId="42311" hidden="1"/>
    <cellStyle name="Neutral 2 13" xfId="42346" hidden="1"/>
    <cellStyle name="Neutral 2 13" xfId="42413" hidden="1"/>
    <cellStyle name="Neutral 2 13" xfId="42474" hidden="1"/>
    <cellStyle name="Neutral 2 13" xfId="42460" hidden="1"/>
    <cellStyle name="Neutral 2 13" xfId="42530" hidden="1"/>
    <cellStyle name="Neutral 2 13" xfId="42565" hidden="1"/>
    <cellStyle name="Neutral 2 13" xfId="42656" hidden="1"/>
    <cellStyle name="Neutral 2 13" xfId="42766" hidden="1"/>
    <cellStyle name="Neutral 2 13" xfId="42752" hidden="1"/>
    <cellStyle name="Neutral 2 13" xfId="42822" hidden="1"/>
    <cellStyle name="Neutral 2 13" xfId="42857" hidden="1"/>
    <cellStyle name="Neutral 2 13" xfId="42865" hidden="1"/>
    <cellStyle name="Neutral 2 13" xfId="42908" hidden="1"/>
    <cellStyle name="Neutral 2 13" xfId="42894" hidden="1"/>
    <cellStyle name="Neutral 2 13" xfId="42964" hidden="1"/>
    <cellStyle name="Neutral 2 13" xfId="42999" hidden="1"/>
    <cellStyle name="Neutral 2 13" xfId="40806" hidden="1"/>
    <cellStyle name="Neutral 2 13" xfId="43048" hidden="1"/>
    <cellStyle name="Neutral 2 13" xfId="43034" hidden="1"/>
    <cellStyle name="Neutral 2 13" xfId="43104" hidden="1"/>
    <cellStyle name="Neutral 2 13" xfId="43139" hidden="1"/>
    <cellStyle name="Neutral 2 13" xfId="43275" hidden="1"/>
    <cellStyle name="Neutral 2 13" xfId="43414" hidden="1"/>
    <cellStyle name="Neutral 2 13" xfId="43400" hidden="1"/>
    <cellStyle name="Neutral 2 13" xfId="43470" hidden="1"/>
    <cellStyle name="Neutral 2 13" xfId="43505" hidden="1"/>
    <cellStyle name="Neutral 2 13" xfId="43517" hidden="1"/>
    <cellStyle name="Neutral 2 13" xfId="43563" hidden="1"/>
    <cellStyle name="Neutral 2 13" xfId="43549" hidden="1"/>
    <cellStyle name="Neutral 2 13" xfId="43619" hidden="1"/>
    <cellStyle name="Neutral 2 13" xfId="43654" hidden="1"/>
    <cellStyle name="Neutral 2 13" xfId="43290" hidden="1"/>
    <cellStyle name="Neutral 2 13" xfId="43706" hidden="1"/>
    <cellStyle name="Neutral 2 13" xfId="43692" hidden="1"/>
    <cellStyle name="Neutral 2 13" xfId="43762" hidden="1"/>
    <cellStyle name="Neutral 2 13" xfId="43797" hidden="1"/>
    <cellStyle name="Neutral 2 13" xfId="43863" hidden="1"/>
    <cellStyle name="Neutral 2 13" xfId="43924" hidden="1"/>
    <cellStyle name="Neutral 2 13" xfId="43910" hidden="1"/>
    <cellStyle name="Neutral 2 13" xfId="43980" hidden="1"/>
    <cellStyle name="Neutral 2 13" xfId="44015" hidden="1"/>
    <cellStyle name="Neutral 2 13" xfId="44106" hidden="1"/>
    <cellStyle name="Neutral 2 13" xfId="44216" hidden="1"/>
    <cellStyle name="Neutral 2 13" xfId="44202" hidden="1"/>
    <cellStyle name="Neutral 2 13" xfId="44272" hidden="1"/>
    <cellStyle name="Neutral 2 13" xfId="44307" hidden="1"/>
    <cellStyle name="Neutral 2 13" xfId="44315" hidden="1"/>
    <cellStyle name="Neutral 2 13" xfId="44358" hidden="1"/>
    <cellStyle name="Neutral 2 13" xfId="44344" hidden="1"/>
    <cellStyle name="Neutral 2 13" xfId="44414" hidden="1"/>
    <cellStyle name="Neutral 2 13" xfId="44449" hidden="1"/>
    <cellStyle name="Neutral 2 13" xfId="40807" hidden="1"/>
    <cellStyle name="Neutral 2 13" xfId="44498" hidden="1"/>
    <cellStyle name="Neutral 2 13" xfId="44484" hidden="1"/>
    <cellStyle name="Neutral 2 13" xfId="44554" hidden="1"/>
    <cellStyle name="Neutral 2 13" xfId="44589" hidden="1"/>
    <cellStyle name="Neutral 2 13" xfId="44722" hidden="1"/>
    <cellStyle name="Neutral 2 13" xfId="44861" hidden="1"/>
    <cellStyle name="Neutral 2 13" xfId="44847" hidden="1"/>
    <cellStyle name="Neutral 2 13" xfId="44917" hidden="1"/>
    <cellStyle name="Neutral 2 13" xfId="44952" hidden="1"/>
    <cellStyle name="Neutral 2 13" xfId="44962" hidden="1"/>
    <cellStyle name="Neutral 2 13" xfId="45008" hidden="1"/>
    <cellStyle name="Neutral 2 13" xfId="44994" hidden="1"/>
    <cellStyle name="Neutral 2 13" xfId="45064" hidden="1"/>
    <cellStyle name="Neutral 2 13" xfId="45099" hidden="1"/>
    <cellStyle name="Neutral 2 13" xfId="44737" hidden="1"/>
    <cellStyle name="Neutral 2 13" xfId="45149" hidden="1"/>
    <cellStyle name="Neutral 2 13" xfId="45135" hidden="1"/>
    <cellStyle name="Neutral 2 13" xfId="45205" hidden="1"/>
    <cellStyle name="Neutral 2 13" xfId="45240" hidden="1"/>
    <cellStyle name="Neutral 2 13" xfId="45305" hidden="1"/>
    <cellStyle name="Neutral 2 13" xfId="45366" hidden="1"/>
    <cellStyle name="Neutral 2 13" xfId="45352" hidden="1"/>
    <cellStyle name="Neutral 2 13" xfId="45422" hidden="1"/>
    <cellStyle name="Neutral 2 13" xfId="45457" hidden="1"/>
    <cellStyle name="Neutral 2 13" xfId="45548" hidden="1"/>
    <cellStyle name="Neutral 2 13" xfId="45658" hidden="1"/>
    <cellStyle name="Neutral 2 13" xfId="45644" hidden="1"/>
    <cellStyle name="Neutral 2 13" xfId="45714" hidden="1"/>
    <cellStyle name="Neutral 2 13" xfId="45749" hidden="1"/>
    <cellStyle name="Neutral 2 13" xfId="45757" hidden="1"/>
    <cellStyle name="Neutral 2 13" xfId="45800" hidden="1"/>
    <cellStyle name="Neutral 2 13" xfId="45786" hidden="1"/>
    <cellStyle name="Neutral 2 13" xfId="45856" hidden="1"/>
    <cellStyle name="Neutral 2 13" xfId="45891" hidden="1"/>
    <cellStyle name="Neutral 2 13" xfId="45958" hidden="1"/>
    <cellStyle name="Neutral 2 13" xfId="46093" hidden="1"/>
    <cellStyle name="Neutral 2 13" xfId="46079" hidden="1"/>
    <cellStyle name="Neutral 2 13" xfId="46149" hidden="1"/>
    <cellStyle name="Neutral 2 13" xfId="46184" hidden="1"/>
    <cellStyle name="Neutral 2 13" xfId="46318" hidden="1"/>
    <cellStyle name="Neutral 2 13" xfId="46457" hidden="1"/>
    <cellStyle name="Neutral 2 13" xfId="46443" hidden="1"/>
    <cellStyle name="Neutral 2 13" xfId="46513" hidden="1"/>
    <cellStyle name="Neutral 2 13" xfId="46548" hidden="1"/>
    <cellStyle name="Neutral 2 13" xfId="46558" hidden="1"/>
    <cellStyle name="Neutral 2 13" xfId="46604" hidden="1"/>
    <cellStyle name="Neutral 2 13" xfId="46590" hidden="1"/>
    <cellStyle name="Neutral 2 13" xfId="46660" hidden="1"/>
    <cellStyle name="Neutral 2 13" xfId="46695" hidden="1"/>
    <cellStyle name="Neutral 2 13" xfId="46333" hidden="1"/>
    <cellStyle name="Neutral 2 13" xfId="46745" hidden="1"/>
    <cellStyle name="Neutral 2 13" xfId="46731" hidden="1"/>
    <cellStyle name="Neutral 2 13" xfId="46801" hidden="1"/>
    <cellStyle name="Neutral 2 13" xfId="46836" hidden="1"/>
    <cellStyle name="Neutral 2 13" xfId="46901" hidden="1"/>
    <cellStyle name="Neutral 2 13" xfId="46962" hidden="1"/>
    <cellStyle name="Neutral 2 13" xfId="46948" hidden="1"/>
    <cellStyle name="Neutral 2 13" xfId="47018" hidden="1"/>
    <cellStyle name="Neutral 2 13" xfId="47053" hidden="1"/>
    <cellStyle name="Neutral 2 13" xfId="47144" hidden="1"/>
    <cellStyle name="Neutral 2 13" xfId="47254" hidden="1"/>
    <cellStyle name="Neutral 2 13" xfId="47240" hidden="1"/>
    <cellStyle name="Neutral 2 13" xfId="47310" hidden="1"/>
    <cellStyle name="Neutral 2 13" xfId="47345" hidden="1"/>
    <cellStyle name="Neutral 2 13" xfId="47353" hidden="1"/>
    <cellStyle name="Neutral 2 13" xfId="47396" hidden="1"/>
    <cellStyle name="Neutral 2 13" xfId="47382" hidden="1"/>
    <cellStyle name="Neutral 2 13" xfId="47452" hidden="1"/>
    <cellStyle name="Neutral 2 13" xfId="47487" hidden="1"/>
    <cellStyle name="Neutral 2 13" xfId="46191" hidden="1"/>
    <cellStyle name="Neutral 2 13" xfId="47536" hidden="1"/>
    <cellStyle name="Neutral 2 13" xfId="47522" hidden="1"/>
    <cellStyle name="Neutral 2 13" xfId="47592" hidden="1"/>
    <cellStyle name="Neutral 2 13" xfId="47627" hidden="1"/>
    <cellStyle name="Neutral 2 13" xfId="47760" hidden="1"/>
    <cellStyle name="Neutral 2 13" xfId="47899" hidden="1"/>
    <cellStyle name="Neutral 2 13" xfId="47885" hidden="1"/>
    <cellStyle name="Neutral 2 13" xfId="47955" hidden="1"/>
    <cellStyle name="Neutral 2 13" xfId="47990" hidden="1"/>
    <cellStyle name="Neutral 2 13" xfId="48000" hidden="1"/>
    <cellStyle name="Neutral 2 13" xfId="48046" hidden="1"/>
    <cellStyle name="Neutral 2 13" xfId="48032" hidden="1"/>
    <cellStyle name="Neutral 2 13" xfId="48102" hidden="1"/>
    <cellStyle name="Neutral 2 13" xfId="48137" hidden="1"/>
    <cellStyle name="Neutral 2 13" xfId="47775" hidden="1"/>
    <cellStyle name="Neutral 2 13" xfId="48187" hidden="1"/>
    <cellStyle name="Neutral 2 13" xfId="48173" hidden="1"/>
    <cellStyle name="Neutral 2 13" xfId="48243" hidden="1"/>
    <cellStyle name="Neutral 2 13" xfId="48278" hidden="1"/>
    <cellStyle name="Neutral 2 13" xfId="48343" hidden="1"/>
    <cellStyle name="Neutral 2 13" xfId="48404" hidden="1"/>
    <cellStyle name="Neutral 2 13" xfId="48390" hidden="1"/>
    <cellStyle name="Neutral 2 13" xfId="48460" hidden="1"/>
    <cellStyle name="Neutral 2 13" xfId="48495" hidden="1"/>
    <cellStyle name="Neutral 2 13" xfId="48586" hidden="1"/>
    <cellStyle name="Neutral 2 13" xfId="48696" hidden="1"/>
    <cellStyle name="Neutral 2 13" xfId="48682" hidden="1"/>
    <cellStyle name="Neutral 2 13" xfId="48752" hidden="1"/>
    <cellStyle name="Neutral 2 13" xfId="48787" hidden="1"/>
    <cellStyle name="Neutral 2 13" xfId="48795" hidden="1"/>
    <cellStyle name="Neutral 2 13" xfId="48838" hidden="1"/>
    <cellStyle name="Neutral 2 13" xfId="48824" hidden="1"/>
    <cellStyle name="Neutral 2 13" xfId="48894" hidden="1"/>
    <cellStyle name="Neutral 2 13" xfId="48929" hidden="1"/>
    <cellStyle name="Neutral 2 13" xfId="48994" hidden="1"/>
    <cellStyle name="Neutral 2 13" xfId="49055" hidden="1"/>
    <cellStyle name="Neutral 2 13" xfId="49041" hidden="1"/>
    <cellStyle name="Neutral 2 13" xfId="49111" hidden="1"/>
    <cellStyle name="Neutral 2 13" xfId="49146" hidden="1"/>
    <cellStyle name="Neutral 2 13" xfId="49279" hidden="1"/>
    <cellStyle name="Neutral 2 13" xfId="49418" hidden="1"/>
    <cellStyle name="Neutral 2 13" xfId="49404" hidden="1"/>
    <cellStyle name="Neutral 2 13" xfId="49474" hidden="1"/>
    <cellStyle name="Neutral 2 13" xfId="49509" hidden="1"/>
    <cellStyle name="Neutral 2 13" xfId="49519" hidden="1"/>
    <cellStyle name="Neutral 2 13" xfId="49565" hidden="1"/>
    <cellStyle name="Neutral 2 13" xfId="49551" hidden="1"/>
    <cellStyle name="Neutral 2 13" xfId="49621" hidden="1"/>
    <cellStyle name="Neutral 2 13" xfId="49656" hidden="1"/>
    <cellStyle name="Neutral 2 13" xfId="49294" hidden="1"/>
    <cellStyle name="Neutral 2 13" xfId="49706" hidden="1"/>
    <cellStyle name="Neutral 2 13" xfId="49692" hidden="1"/>
    <cellStyle name="Neutral 2 13" xfId="49762" hidden="1"/>
    <cellStyle name="Neutral 2 13" xfId="49797" hidden="1"/>
    <cellStyle name="Neutral 2 13" xfId="49862" hidden="1"/>
    <cellStyle name="Neutral 2 13" xfId="49923" hidden="1"/>
    <cellStyle name="Neutral 2 13" xfId="49909" hidden="1"/>
    <cellStyle name="Neutral 2 13" xfId="49979" hidden="1"/>
    <cellStyle name="Neutral 2 13" xfId="50014" hidden="1"/>
    <cellStyle name="Neutral 2 13" xfId="50105" hidden="1"/>
    <cellStyle name="Neutral 2 13" xfId="50215" hidden="1"/>
    <cellStyle name="Neutral 2 13" xfId="50201" hidden="1"/>
    <cellStyle name="Neutral 2 13" xfId="50271" hidden="1"/>
    <cellStyle name="Neutral 2 13" xfId="50306" hidden="1"/>
    <cellStyle name="Neutral 2 13" xfId="50314" hidden="1"/>
    <cellStyle name="Neutral 2 13" xfId="50357" hidden="1"/>
    <cellStyle name="Neutral 2 13" xfId="50343" hidden="1"/>
    <cellStyle name="Neutral 2 13" xfId="50413" hidden="1"/>
    <cellStyle name="Neutral 2 13" xfId="50448" hidden="1"/>
    <cellStyle name="Neutral 2 13" xfId="50513" hidden="1"/>
    <cellStyle name="Neutral 2 13" xfId="50574" hidden="1"/>
    <cellStyle name="Neutral 2 13" xfId="50560" hidden="1"/>
    <cellStyle name="Neutral 2 13" xfId="50630" hidden="1"/>
    <cellStyle name="Neutral 2 13" xfId="50665" hidden="1"/>
    <cellStyle name="Neutral 2 13" xfId="50776" hidden="1"/>
    <cellStyle name="Neutral 2 13" xfId="50965" hidden="1"/>
    <cellStyle name="Neutral 2 13" xfId="50951" hidden="1"/>
    <cellStyle name="Neutral 2 13" xfId="51021" hidden="1"/>
    <cellStyle name="Neutral 2 13" xfId="51056" hidden="1"/>
    <cellStyle name="Neutral 2 13" xfId="51164" hidden="1"/>
    <cellStyle name="Neutral 2 13" xfId="51274" hidden="1"/>
    <cellStyle name="Neutral 2 13" xfId="51260" hidden="1"/>
    <cellStyle name="Neutral 2 13" xfId="51330" hidden="1"/>
    <cellStyle name="Neutral 2 13" xfId="51365" hidden="1"/>
    <cellStyle name="Neutral 2 13" xfId="51375" hidden="1"/>
    <cellStyle name="Neutral 2 13" xfId="51418" hidden="1"/>
    <cellStyle name="Neutral 2 13" xfId="51404" hidden="1"/>
    <cellStyle name="Neutral 2 13" xfId="51474" hidden="1"/>
    <cellStyle name="Neutral 2 13" xfId="51509" hidden="1"/>
    <cellStyle name="Neutral 2 13" xfId="50795" hidden="1"/>
    <cellStyle name="Neutral 2 13" xfId="51575" hidden="1"/>
    <cellStyle name="Neutral 2 13" xfId="51561" hidden="1"/>
    <cellStyle name="Neutral 2 13" xfId="51631" hidden="1"/>
    <cellStyle name="Neutral 2 13" xfId="51666" hidden="1"/>
    <cellStyle name="Neutral 2 13" xfId="51805" hidden="1"/>
    <cellStyle name="Neutral 2 13" xfId="51945" hidden="1"/>
    <cellStyle name="Neutral 2 13" xfId="51931" hidden="1"/>
    <cellStyle name="Neutral 2 13" xfId="52001" hidden="1"/>
    <cellStyle name="Neutral 2 13" xfId="52036" hidden="1"/>
    <cellStyle name="Neutral 2 13" xfId="52048" hidden="1"/>
    <cellStyle name="Neutral 2 13" xfId="52094" hidden="1"/>
    <cellStyle name="Neutral 2 13" xfId="52080" hidden="1"/>
    <cellStyle name="Neutral 2 13" xfId="52150" hidden="1"/>
    <cellStyle name="Neutral 2 13" xfId="52185" hidden="1"/>
    <cellStyle name="Neutral 2 13" xfId="51820" hidden="1"/>
    <cellStyle name="Neutral 2 13" xfId="52237" hidden="1"/>
    <cellStyle name="Neutral 2 13" xfId="52223" hidden="1"/>
    <cellStyle name="Neutral 2 13" xfId="52293" hidden="1"/>
    <cellStyle name="Neutral 2 13" xfId="52328" hidden="1"/>
    <cellStyle name="Neutral 2 13" xfId="52395" hidden="1"/>
    <cellStyle name="Neutral 2 13" xfId="52456" hidden="1"/>
    <cellStyle name="Neutral 2 13" xfId="52442" hidden="1"/>
    <cellStyle name="Neutral 2 13" xfId="52512" hidden="1"/>
    <cellStyle name="Neutral 2 13" xfId="52547" hidden="1"/>
    <cellStyle name="Neutral 2 13" xfId="52638" hidden="1"/>
    <cellStyle name="Neutral 2 13" xfId="52748" hidden="1"/>
    <cellStyle name="Neutral 2 13" xfId="52734" hidden="1"/>
    <cellStyle name="Neutral 2 13" xfId="52804" hidden="1"/>
    <cellStyle name="Neutral 2 13" xfId="52839" hidden="1"/>
    <cellStyle name="Neutral 2 13" xfId="52847" hidden="1"/>
    <cellStyle name="Neutral 2 13" xfId="52890" hidden="1"/>
    <cellStyle name="Neutral 2 13" xfId="52876" hidden="1"/>
    <cellStyle name="Neutral 2 13" xfId="52946" hidden="1"/>
    <cellStyle name="Neutral 2 13" xfId="52981" hidden="1"/>
    <cellStyle name="Neutral 2 13" xfId="50788" hidden="1"/>
    <cellStyle name="Neutral 2 13" xfId="53030" hidden="1"/>
    <cellStyle name="Neutral 2 13" xfId="53016" hidden="1"/>
    <cellStyle name="Neutral 2 13" xfId="53086" hidden="1"/>
    <cellStyle name="Neutral 2 13" xfId="53121" hidden="1"/>
    <cellStyle name="Neutral 2 13" xfId="53257" hidden="1"/>
    <cellStyle name="Neutral 2 13" xfId="53396" hidden="1"/>
    <cellStyle name="Neutral 2 13" xfId="53382" hidden="1"/>
    <cellStyle name="Neutral 2 13" xfId="53452" hidden="1"/>
    <cellStyle name="Neutral 2 13" xfId="53487" hidden="1"/>
    <cellStyle name="Neutral 2 13" xfId="53499" hidden="1"/>
    <cellStyle name="Neutral 2 13" xfId="53545" hidden="1"/>
    <cellStyle name="Neutral 2 13" xfId="53531" hidden="1"/>
    <cellStyle name="Neutral 2 13" xfId="53601" hidden="1"/>
    <cellStyle name="Neutral 2 13" xfId="53636" hidden="1"/>
    <cellStyle name="Neutral 2 13" xfId="53272" hidden="1"/>
    <cellStyle name="Neutral 2 13" xfId="53688" hidden="1"/>
    <cellStyle name="Neutral 2 13" xfId="53674" hidden="1"/>
    <cellStyle name="Neutral 2 13" xfId="53744" hidden="1"/>
    <cellStyle name="Neutral 2 13" xfId="53779" hidden="1"/>
    <cellStyle name="Neutral 2 13" xfId="53845" hidden="1"/>
    <cellStyle name="Neutral 2 13" xfId="53906" hidden="1"/>
    <cellStyle name="Neutral 2 13" xfId="53892" hidden="1"/>
    <cellStyle name="Neutral 2 13" xfId="53962" hidden="1"/>
    <cellStyle name="Neutral 2 13" xfId="53997" hidden="1"/>
    <cellStyle name="Neutral 2 13" xfId="54088" hidden="1"/>
    <cellStyle name="Neutral 2 13" xfId="54198" hidden="1"/>
    <cellStyle name="Neutral 2 13" xfId="54184" hidden="1"/>
    <cellStyle name="Neutral 2 13" xfId="54254" hidden="1"/>
    <cellStyle name="Neutral 2 13" xfId="54289" hidden="1"/>
    <cellStyle name="Neutral 2 13" xfId="54297" hidden="1"/>
    <cellStyle name="Neutral 2 13" xfId="54340" hidden="1"/>
    <cellStyle name="Neutral 2 13" xfId="54326" hidden="1"/>
    <cellStyle name="Neutral 2 13" xfId="54396" hidden="1"/>
    <cellStyle name="Neutral 2 13" xfId="54431" hidden="1"/>
    <cellStyle name="Neutral 2 13" xfId="50789" hidden="1"/>
    <cellStyle name="Neutral 2 13" xfId="54480" hidden="1"/>
    <cellStyle name="Neutral 2 13" xfId="54466" hidden="1"/>
    <cellStyle name="Neutral 2 13" xfId="54536" hidden="1"/>
    <cellStyle name="Neutral 2 13" xfId="54571" hidden="1"/>
    <cellStyle name="Neutral 2 13" xfId="54704" hidden="1"/>
    <cellStyle name="Neutral 2 13" xfId="54843" hidden="1"/>
    <cellStyle name="Neutral 2 13" xfId="54829" hidden="1"/>
    <cellStyle name="Neutral 2 13" xfId="54899" hidden="1"/>
    <cellStyle name="Neutral 2 13" xfId="54934" hidden="1"/>
    <cellStyle name="Neutral 2 13" xfId="54944" hidden="1"/>
    <cellStyle name="Neutral 2 13" xfId="54990" hidden="1"/>
    <cellStyle name="Neutral 2 13" xfId="54976" hidden="1"/>
    <cellStyle name="Neutral 2 13" xfId="55046" hidden="1"/>
    <cellStyle name="Neutral 2 13" xfId="55081" hidden="1"/>
    <cellStyle name="Neutral 2 13" xfId="54719" hidden="1"/>
    <cellStyle name="Neutral 2 13" xfId="55131" hidden="1"/>
    <cellStyle name="Neutral 2 13" xfId="55117" hidden="1"/>
    <cellStyle name="Neutral 2 13" xfId="55187" hidden="1"/>
    <cellStyle name="Neutral 2 13" xfId="55222" hidden="1"/>
    <cellStyle name="Neutral 2 13" xfId="55287" hidden="1"/>
    <cellStyle name="Neutral 2 13" xfId="55348" hidden="1"/>
    <cellStyle name="Neutral 2 13" xfId="55334" hidden="1"/>
    <cellStyle name="Neutral 2 13" xfId="55404" hidden="1"/>
    <cellStyle name="Neutral 2 13" xfId="55439" hidden="1"/>
    <cellStyle name="Neutral 2 13" xfId="55530" hidden="1"/>
    <cellStyle name="Neutral 2 13" xfId="55640" hidden="1"/>
    <cellStyle name="Neutral 2 13" xfId="55626" hidden="1"/>
    <cellStyle name="Neutral 2 13" xfId="55696" hidden="1"/>
    <cellStyle name="Neutral 2 13" xfId="55731" hidden="1"/>
    <cellStyle name="Neutral 2 13" xfId="55739" hidden="1"/>
    <cellStyle name="Neutral 2 13" xfId="55782" hidden="1"/>
    <cellStyle name="Neutral 2 13" xfId="55768" hidden="1"/>
    <cellStyle name="Neutral 2 13" xfId="55838" hidden="1"/>
    <cellStyle name="Neutral 2 13" xfId="55873" hidden="1"/>
    <cellStyle name="Neutral 2 13" xfId="55940" hidden="1"/>
    <cellStyle name="Neutral 2 13" xfId="56075" hidden="1"/>
    <cellStyle name="Neutral 2 13" xfId="56061" hidden="1"/>
    <cellStyle name="Neutral 2 13" xfId="56131" hidden="1"/>
    <cellStyle name="Neutral 2 13" xfId="56166" hidden="1"/>
    <cellStyle name="Neutral 2 13" xfId="56300" hidden="1"/>
    <cellStyle name="Neutral 2 13" xfId="56439" hidden="1"/>
    <cellStyle name="Neutral 2 13" xfId="56425" hidden="1"/>
    <cellStyle name="Neutral 2 13" xfId="56495" hidden="1"/>
    <cellStyle name="Neutral 2 13" xfId="56530" hidden="1"/>
    <cellStyle name="Neutral 2 13" xfId="56540" hidden="1"/>
    <cellStyle name="Neutral 2 13" xfId="56586" hidden="1"/>
    <cellStyle name="Neutral 2 13" xfId="56572" hidden="1"/>
    <cellStyle name="Neutral 2 13" xfId="56642" hidden="1"/>
    <cellStyle name="Neutral 2 13" xfId="56677" hidden="1"/>
    <cellStyle name="Neutral 2 13" xfId="56315" hidden="1"/>
    <cellStyle name="Neutral 2 13" xfId="56727" hidden="1"/>
    <cellStyle name="Neutral 2 13" xfId="56713" hidden="1"/>
    <cellStyle name="Neutral 2 13" xfId="56783" hidden="1"/>
    <cellStyle name="Neutral 2 13" xfId="56818" hidden="1"/>
    <cellStyle name="Neutral 2 13" xfId="56883" hidden="1"/>
    <cellStyle name="Neutral 2 13" xfId="56944" hidden="1"/>
    <cellStyle name="Neutral 2 13" xfId="56930" hidden="1"/>
    <cellStyle name="Neutral 2 13" xfId="57000" hidden="1"/>
    <cellStyle name="Neutral 2 13" xfId="57035" hidden="1"/>
    <cellStyle name="Neutral 2 13" xfId="57126" hidden="1"/>
    <cellStyle name="Neutral 2 13" xfId="57236" hidden="1"/>
    <cellStyle name="Neutral 2 13" xfId="57222" hidden="1"/>
    <cellStyle name="Neutral 2 13" xfId="57292" hidden="1"/>
    <cellStyle name="Neutral 2 13" xfId="57327" hidden="1"/>
    <cellStyle name="Neutral 2 13" xfId="57335" hidden="1"/>
    <cellStyle name="Neutral 2 13" xfId="57378" hidden="1"/>
    <cellStyle name="Neutral 2 13" xfId="57364" hidden="1"/>
    <cellStyle name="Neutral 2 13" xfId="57434" hidden="1"/>
    <cellStyle name="Neutral 2 13" xfId="57469" hidden="1"/>
    <cellStyle name="Neutral 2 13" xfId="56173" hidden="1"/>
    <cellStyle name="Neutral 2 13" xfId="57518" hidden="1"/>
    <cellStyle name="Neutral 2 13" xfId="57504" hidden="1"/>
    <cellStyle name="Neutral 2 13" xfId="57574" hidden="1"/>
    <cellStyle name="Neutral 2 13" xfId="57609" hidden="1"/>
    <cellStyle name="Neutral 2 13" xfId="57742" hidden="1"/>
    <cellStyle name="Neutral 2 13" xfId="57881" hidden="1"/>
    <cellStyle name="Neutral 2 13" xfId="57867" hidden="1"/>
    <cellStyle name="Neutral 2 13" xfId="57937" hidden="1"/>
    <cellStyle name="Neutral 2 13" xfId="57972" hidden="1"/>
    <cellStyle name="Neutral 2 13" xfId="57982" hidden="1"/>
    <cellStyle name="Neutral 2 13" xfId="58028" hidden="1"/>
    <cellStyle name="Neutral 2 13" xfId="58014" hidden="1"/>
    <cellStyle name="Neutral 2 13" xfId="58084" hidden="1"/>
    <cellStyle name="Neutral 2 13" xfId="58119" hidden="1"/>
    <cellStyle name="Neutral 2 13" xfId="57757" hidden="1"/>
    <cellStyle name="Neutral 2 13" xfId="58169" hidden="1"/>
    <cellStyle name="Neutral 2 13" xfId="58155" hidden="1"/>
    <cellStyle name="Neutral 2 13" xfId="58225" hidden="1"/>
    <cellStyle name="Neutral 2 13" xfId="58260" hidden="1"/>
    <cellStyle name="Neutral 2 13" xfId="58325" hidden="1"/>
    <cellStyle name="Neutral 2 13" xfId="58386" hidden="1"/>
    <cellStyle name="Neutral 2 13" xfId="58372" hidden="1"/>
    <cellStyle name="Neutral 2 13" xfId="58442" hidden="1"/>
    <cellStyle name="Neutral 2 13" xfId="58477" hidden="1"/>
    <cellStyle name="Neutral 2 13" xfId="58568" hidden="1"/>
    <cellStyle name="Neutral 2 13" xfId="58678" hidden="1"/>
    <cellStyle name="Neutral 2 13" xfId="58664" hidden="1"/>
    <cellStyle name="Neutral 2 13" xfId="58734" hidden="1"/>
    <cellStyle name="Neutral 2 13" xfId="58769" hidden="1"/>
    <cellStyle name="Neutral 2 13" xfId="58777" hidden="1"/>
    <cellStyle name="Neutral 2 13" xfId="58820" hidden="1"/>
    <cellStyle name="Neutral 2 13" xfId="58806" hidden="1"/>
    <cellStyle name="Neutral 2 13" xfId="58876" hidden="1"/>
    <cellStyle name="Neutral 2 13" xfId="58911" hidden="1"/>
    <cellStyle name="Neutral 2 14" xfId="248" hidden="1"/>
    <cellStyle name="Neutral 2 14" xfId="567" hidden="1"/>
    <cellStyle name="Neutral 2 14" xfId="551" hidden="1"/>
    <cellStyle name="Neutral 2 14" xfId="623" hidden="1"/>
    <cellStyle name="Neutral 2 14" xfId="658" hidden="1"/>
    <cellStyle name="Neutral 2 14" xfId="836" hidden="1"/>
    <cellStyle name="Neutral 2 14" xfId="975" hidden="1"/>
    <cellStyle name="Neutral 2 14" xfId="959" hidden="1"/>
    <cellStyle name="Neutral 2 14" xfId="1031" hidden="1"/>
    <cellStyle name="Neutral 2 14" xfId="1066" hidden="1"/>
    <cellStyle name="Neutral 2 14" xfId="727" hidden="1"/>
    <cellStyle name="Neutral 2 14" xfId="1122" hidden="1"/>
    <cellStyle name="Neutral 2 14" xfId="1106" hidden="1"/>
    <cellStyle name="Neutral 2 14" xfId="1178" hidden="1"/>
    <cellStyle name="Neutral 2 14" xfId="1213" hidden="1"/>
    <cellStyle name="Neutral 2 14" xfId="851" hidden="1"/>
    <cellStyle name="Neutral 2 14" xfId="1263" hidden="1"/>
    <cellStyle name="Neutral 2 14" xfId="1247" hidden="1"/>
    <cellStyle name="Neutral 2 14" xfId="1319" hidden="1"/>
    <cellStyle name="Neutral 2 14" xfId="1354" hidden="1"/>
    <cellStyle name="Neutral 2 14" xfId="1419" hidden="1"/>
    <cellStyle name="Neutral 2 14" xfId="1480" hidden="1"/>
    <cellStyle name="Neutral 2 14" xfId="1464" hidden="1"/>
    <cellStyle name="Neutral 2 14" xfId="1536" hidden="1"/>
    <cellStyle name="Neutral 2 14" xfId="1571" hidden="1"/>
    <cellStyle name="Neutral 2 14" xfId="1662" hidden="1"/>
    <cellStyle name="Neutral 2 14" xfId="1772" hidden="1"/>
    <cellStyle name="Neutral 2 14" xfId="1756" hidden="1"/>
    <cellStyle name="Neutral 2 14" xfId="1828" hidden="1"/>
    <cellStyle name="Neutral 2 14" xfId="1863" hidden="1"/>
    <cellStyle name="Neutral 2 14" xfId="1583" hidden="1"/>
    <cellStyle name="Neutral 2 14" xfId="1914" hidden="1"/>
    <cellStyle name="Neutral 2 14" xfId="1898" hidden="1"/>
    <cellStyle name="Neutral 2 14" xfId="1970" hidden="1"/>
    <cellStyle name="Neutral 2 14" xfId="2005" hidden="1"/>
    <cellStyle name="Neutral 2 14" xfId="2157" hidden="1"/>
    <cellStyle name="Neutral 2 14" xfId="2445" hidden="1"/>
    <cellStyle name="Neutral 2 14" xfId="2429" hidden="1"/>
    <cellStyle name="Neutral 2 14" xfId="2501" hidden="1"/>
    <cellStyle name="Neutral 2 14" xfId="2536" hidden="1"/>
    <cellStyle name="Neutral 2 14" xfId="2706" hidden="1"/>
    <cellStyle name="Neutral 2 14" xfId="2845" hidden="1"/>
    <cellStyle name="Neutral 2 14" xfId="2829" hidden="1"/>
    <cellStyle name="Neutral 2 14" xfId="2901" hidden="1"/>
    <cellStyle name="Neutral 2 14" xfId="2936" hidden="1"/>
    <cellStyle name="Neutral 2 14" xfId="2597" hidden="1"/>
    <cellStyle name="Neutral 2 14" xfId="2992" hidden="1"/>
    <cellStyle name="Neutral 2 14" xfId="2976" hidden="1"/>
    <cellStyle name="Neutral 2 14" xfId="3048" hidden="1"/>
    <cellStyle name="Neutral 2 14" xfId="3083" hidden="1"/>
    <cellStyle name="Neutral 2 14" xfId="2721" hidden="1"/>
    <cellStyle name="Neutral 2 14" xfId="3133" hidden="1"/>
    <cellStyle name="Neutral 2 14" xfId="3117" hidden="1"/>
    <cellStyle name="Neutral 2 14" xfId="3189" hidden="1"/>
    <cellStyle name="Neutral 2 14" xfId="3224" hidden="1"/>
    <cellStyle name="Neutral 2 14" xfId="3289" hidden="1"/>
    <cellStyle name="Neutral 2 14" xfId="3350" hidden="1"/>
    <cellStyle name="Neutral 2 14" xfId="3334" hidden="1"/>
    <cellStyle name="Neutral 2 14" xfId="3406" hidden="1"/>
    <cellStyle name="Neutral 2 14" xfId="3441" hidden="1"/>
    <cellStyle name="Neutral 2 14" xfId="3532" hidden="1"/>
    <cellStyle name="Neutral 2 14" xfId="3642" hidden="1"/>
    <cellStyle name="Neutral 2 14" xfId="3626" hidden="1"/>
    <cellStyle name="Neutral 2 14" xfId="3698" hidden="1"/>
    <cellStyle name="Neutral 2 14" xfId="3733" hidden="1"/>
    <cellStyle name="Neutral 2 14" xfId="3453" hidden="1"/>
    <cellStyle name="Neutral 2 14" xfId="3784" hidden="1"/>
    <cellStyle name="Neutral 2 14" xfId="3768" hidden="1"/>
    <cellStyle name="Neutral 2 14" xfId="3840" hidden="1"/>
    <cellStyle name="Neutral 2 14" xfId="3875" hidden="1"/>
    <cellStyle name="Neutral 2 14" xfId="2542" hidden="1"/>
    <cellStyle name="Neutral 2 14" xfId="3951" hidden="1"/>
    <cellStyle name="Neutral 2 14" xfId="3935" hidden="1"/>
    <cellStyle name="Neutral 2 14" xfId="4007" hidden="1"/>
    <cellStyle name="Neutral 2 14" xfId="4042" hidden="1"/>
    <cellStyle name="Neutral 2 14" xfId="4212" hidden="1"/>
    <cellStyle name="Neutral 2 14" xfId="4351" hidden="1"/>
    <cellStyle name="Neutral 2 14" xfId="4335" hidden="1"/>
    <cellStyle name="Neutral 2 14" xfId="4407" hidden="1"/>
    <cellStyle name="Neutral 2 14" xfId="4442" hidden="1"/>
    <cellStyle name="Neutral 2 14" xfId="4103" hidden="1"/>
    <cellStyle name="Neutral 2 14" xfId="4498" hidden="1"/>
    <cellStyle name="Neutral 2 14" xfId="4482" hidden="1"/>
    <cellStyle name="Neutral 2 14" xfId="4554" hidden="1"/>
    <cellStyle name="Neutral 2 14" xfId="4589" hidden="1"/>
    <cellStyle name="Neutral 2 14" xfId="4227" hidden="1"/>
    <cellStyle name="Neutral 2 14" xfId="4639" hidden="1"/>
    <cellStyle name="Neutral 2 14" xfId="4623" hidden="1"/>
    <cellStyle name="Neutral 2 14" xfId="4695" hidden="1"/>
    <cellStyle name="Neutral 2 14" xfId="4730" hidden="1"/>
    <cellStyle name="Neutral 2 14" xfId="4795" hidden="1"/>
    <cellStyle name="Neutral 2 14" xfId="4856" hidden="1"/>
    <cellStyle name="Neutral 2 14" xfId="4840" hidden="1"/>
    <cellStyle name="Neutral 2 14" xfId="4912" hidden="1"/>
    <cellStyle name="Neutral 2 14" xfId="4947" hidden="1"/>
    <cellStyle name="Neutral 2 14" xfId="5038" hidden="1"/>
    <cellStyle name="Neutral 2 14" xfId="5148" hidden="1"/>
    <cellStyle name="Neutral 2 14" xfId="5132" hidden="1"/>
    <cellStyle name="Neutral 2 14" xfId="5204" hidden="1"/>
    <cellStyle name="Neutral 2 14" xfId="5239" hidden="1"/>
    <cellStyle name="Neutral 2 14" xfId="4959" hidden="1"/>
    <cellStyle name="Neutral 2 14" xfId="5290" hidden="1"/>
    <cellStyle name="Neutral 2 14" xfId="5274" hidden="1"/>
    <cellStyle name="Neutral 2 14" xfId="5346" hidden="1"/>
    <cellStyle name="Neutral 2 14" xfId="5381" hidden="1"/>
    <cellStyle name="Neutral 2 14" xfId="4048" hidden="1"/>
    <cellStyle name="Neutral 2 14" xfId="5456" hidden="1"/>
    <cellStyle name="Neutral 2 14" xfId="5440" hidden="1"/>
    <cellStyle name="Neutral 2 14" xfId="5512" hidden="1"/>
    <cellStyle name="Neutral 2 14" xfId="5547" hidden="1"/>
    <cellStyle name="Neutral 2 14" xfId="5716" hidden="1"/>
    <cellStyle name="Neutral 2 14" xfId="5855" hidden="1"/>
    <cellStyle name="Neutral 2 14" xfId="5839" hidden="1"/>
    <cellStyle name="Neutral 2 14" xfId="5911" hidden="1"/>
    <cellStyle name="Neutral 2 14" xfId="5946" hidden="1"/>
    <cellStyle name="Neutral 2 14" xfId="5607" hidden="1"/>
    <cellStyle name="Neutral 2 14" xfId="6002" hidden="1"/>
    <cellStyle name="Neutral 2 14" xfId="5986" hidden="1"/>
    <cellStyle name="Neutral 2 14" xfId="6058" hidden="1"/>
    <cellStyle name="Neutral 2 14" xfId="6093" hidden="1"/>
    <cellStyle name="Neutral 2 14" xfId="5731" hidden="1"/>
    <cellStyle name="Neutral 2 14" xfId="6143" hidden="1"/>
    <cellStyle name="Neutral 2 14" xfId="6127" hidden="1"/>
    <cellStyle name="Neutral 2 14" xfId="6199" hidden="1"/>
    <cellStyle name="Neutral 2 14" xfId="6234" hidden="1"/>
    <cellStyle name="Neutral 2 14" xfId="6299" hidden="1"/>
    <cellStyle name="Neutral 2 14" xfId="6360" hidden="1"/>
    <cellStyle name="Neutral 2 14" xfId="6344" hidden="1"/>
    <cellStyle name="Neutral 2 14" xfId="6416" hidden="1"/>
    <cellStyle name="Neutral 2 14" xfId="6451" hidden="1"/>
    <cellStyle name="Neutral 2 14" xfId="6542" hidden="1"/>
    <cellStyle name="Neutral 2 14" xfId="6652" hidden="1"/>
    <cellStyle name="Neutral 2 14" xfId="6636" hidden="1"/>
    <cellStyle name="Neutral 2 14" xfId="6708" hidden="1"/>
    <cellStyle name="Neutral 2 14" xfId="6743" hidden="1"/>
    <cellStyle name="Neutral 2 14" xfId="6463" hidden="1"/>
    <cellStyle name="Neutral 2 14" xfId="6794" hidden="1"/>
    <cellStyle name="Neutral 2 14" xfId="6778" hidden="1"/>
    <cellStyle name="Neutral 2 14" xfId="6850" hidden="1"/>
    <cellStyle name="Neutral 2 14" xfId="6885" hidden="1"/>
    <cellStyle name="Neutral 2 14" xfId="5553" hidden="1"/>
    <cellStyle name="Neutral 2 14" xfId="6958" hidden="1"/>
    <cellStyle name="Neutral 2 14" xfId="6942" hidden="1"/>
    <cellStyle name="Neutral 2 14" xfId="7014" hidden="1"/>
    <cellStyle name="Neutral 2 14" xfId="7049" hidden="1"/>
    <cellStyle name="Neutral 2 14" xfId="7214" hidden="1"/>
    <cellStyle name="Neutral 2 14" xfId="7353" hidden="1"/>
    <cellStyle name="Neutral 2 14" xfId="7337" hidden="1"/>
    <cellStyle name="Neutral 2 14" xfId="7409" hidden="1"/>
    <cellStyle name="Neutral 2 14" xfId="7444" hidden="1"/>
    <cellStyle name="Neutral 2 14" xfId="7105" hidden="1"/>
    <cellStyle name="Neutral 2 14" xfId="7500" hidden="1"/>
    <cellStyle name="Neutral 2 14" xfId="7484" hidden="1"/>
    <cellStyle name="Neutral 2 14" xfId="7556" hidden="1"/>
    <cellStyle name="Neutral 2 14" xfId="7591" hidden="1"/>
    <cellStyle name="Neutral 2 14" xfId="7229" hidden="1"/>
    <cellStyle name="Neutral 2 14" xfId="7641" hidden="1"/>
    <cellStyle name="Neutral 2 14" xfId="7625" hidden="1"/>
    <cellStyle name="Neutral 2 14" xfId="7697" hidden="1"/>
    <cellStyle name="Neutral 2 14" xfId="7732" hidden="1"/>
    <cellStyle name="Neutral 2 14" xfId="7797" hidden="1"/>
    <cellStyle name="Neutral 2 14" xfId="7858" hidden="1"/>
    <cellStyle name="Neutral 2 14" xfId="7842" hidden="1"/>
    <cellStyle name="Neutral 2 14" xfId="7914" hidden="1"/>
    <cellStyle name="Neutral 2 14" xfId="7949" hidden="1"/>
    <cellStyle name="Neutral 2 14" xfId="8040" hidden="1"/>
    <cellStyle name="Neutral 2 14" xfId="8150" hidden="1"/>
    <cellStyle name="Neutral 2 14" xfId="8134" hidden="1"/>
    <cellStyle name="Neutral 2 14" xfId="8206" hidden="1"/>
    <cellStyle name="Neutral 2 14" xfId="8241" hidden="1"/>
    <cellStyle name="Neutral 2 14" xfId="7961" hidden="1"/>
    <cellStyle name="Neutral 2 14" xfId="8292" hidden="1"/>
    <cellStyle name="Neutral 2 14" xfId="8276" hidden="1"/>
    <cellStyle name="Neutral 2 14" xfId="8348" hidden="1"/>
    <cellStyle name="Neutral 2 14" xfId="8383" hidden="1"/>
    <cellStyle name="Neutral 2 14" xfId="7055" hidden="1"/>
    <cellStyle name="Neutral 2 14" xfId="8453" hidden="1"/>
    <cellStyle name="Neutral 2 14" xfId="8437" hidden="1"/>
    <cellStyle name="Neutral 2 14" xfId="8509" hidden="1"/>
    <cellStyle name="Neutral 2 14" xfId="8544" hidden="1"/>
    <cellStyle name="Neutral 2 14" xfId="8707" hidden="1"/>
    <cellStyle name="Neutral 2 14" xfId="8846" hidden="1"/>
    <cellStyle name="Neutral 2 14" xfId="8830" hidden="1"/>
    <cellStyle name="Neutral 2 14" xfId="8902" hidden="1"/>
    <cellStyle name="Neutral 2 14" xfId="8937" hidden="1"/>
    <cellStyle name="Neutral 2 14" xfId="8598" hidden="1"/>
    <cellStyle name="Neutral 2 14" xfId="8993" hidden="1"/>
    <cellStyle name="Neutral 2 14" xfId="8977" hidden="1"/>
    <cellStyle name="Neutral 2 14" xfId="9049" hidden="1"/>
    <cellStyle name="Neutral 2 14" xfId="9084" hidden="1"/>
    <cellStyle name="Neutral 2 14" xfId="8722" hidden="1"/>
    <cellStyle name="Neutral 2 14" xfId="9134" hidden="1"/>
    <cellStyle name="Neutral 2 14" xfId="9118" hidden="1"/>
    <cellStyle name="Neutral 2 14" xfId="9190" hidden="1"/>
    <cellStyle name="Neutral 2 14" xfId="9225" hidden="1"/>
    <cellStyle name="Neutral 2 14" xfId="9290" hidden="1"/>
    <cellStyle name="Neutral 2 14" xfId="9351" hidden="1"/>
    <cellStyle name="Neutral 2 14" xfId="9335" hidden="1"/>
    <cellStyle name="Neutral 2 14" xfId="9407" hidden="1"/>
    <cellStyle name="Neutral 2 14" xfId="9442" hidden="1"/>
    <cellStyle name="Neutral 2 14" xfId="9533" hidden="1"/>
    <cellStyle name="Neutral 2 14" xfId="9643" hidden="1"/>
    <cellStyle name="Neutral 2 14" xfId="9627" hidden="1"/>
    <cellStyle name="Neutral 2 14" xfId="9699" hidden="1"/>
    <cellStyle name="Neutral 2 14" xfId="9734" hidden="1"/>
    <cellStyle name="Neutral 2 14" xfId="9454" hidden="1"/>
    <cellStyle name="Neutral 2 14" xfId="9785" hidden="1"/>
    <cellStyle name="Neutral 2 14" xfId="9769" hidden="1"/>
    <cellStyle name="Neutral 2 14" xfId="9841" hidden="1"/>
    <cellStyle name="Neutral 2 14" xfId="9876" hidden="1"/>
    <cellStyle name="Neutral 2 14" xfId="8550" hidden="1"/>
    <cellStyle name="Neutral 2 14" xfId="9944" hidden="1"/>
    <cellStyle name="Neutral 2 14" xfId="9928" hidden="1"/>
    <cellStyle name="Neutral 2 14" xfId="10000" hidden="1"/>
    <cellStyle name="Neutral 2 14" xfId="10035" hidden="1"/>
    <cellStyle name="Neutral 2 14" xfId="10193" hidden="1"/>
    <cellStyle name="Neutral 2 14" xfId="10332" hidden="1"/>
    <cellStyle name="Neutral 2 14" xfId="10316" hidden="1"/>
    <cellStyle name="Neutral 2 14" xfId="10388" hidden="1"/>
    <cellStyle name="Neutral 2 14" xfId="10423" hidden="1"/>
    <cellStyle name="Neutral 2 14" xfId="10084" hidden="1"/>
    <cellStyle name="Neutral 2 14" xfId="10479" hidden="1"/>
    <cellStyle name="Neutral 2 14" xfId="10463" hidden="1"/>
    <cellStyle name="Neutral 2 14" xfId="10535" hidden="1"/>
    <cellStyle name="Neutral 2 14" xfId="10570" hidden="1"/>
    <cellStyle name="Neutral 2 14" xfId="10208" hidden="1"/>
    <cellStyle name="Neutral 2 14" xfId="10620" hidden="1"/>
    <cellStyle name="Neutral 2 14" xfId="10604" hidden="1"/>
    <cellStyle name="Neutral 2 14" xfId="10676" hidden="1"/>
    <cellStyle name="Neutral 2 14" xfId="10711" hidden="1"/>
    <cellStyle name="Neutral 2 14" xfId="10776" hidden="1"/>
    <cellStyle name="Neutral 2 14" xfId="10837" hidden="1"/>
    <cellStyle name="Neutral 2 14" xfId="10821" hidden="1"/>
    <cellStyle name="Neutral 2 14" xfId="10893" hidden="1"/>
    <cellStyle name="Neutral 2 14" xfId="10928" hidden="1"/>
    <cellStyle name="Neutral 2 14" xfId="11019" hidden="1"/>
    <cellStyle name="Neutral 2 14" xfId="11129" hidden="1"/>
    <cellStyle name="Neutral 2 14" xfId="11113" hidden="1"/>
    <cellStyle name="Neutral 2 14" xfId="11185" hidden="1"/>
    <cellStyle name="Neutral 2 14" xfId="11220" hidden="1"/>
    <cellStyle name="Neutral 2 14" xfId="10940" hidden="1"/>
    <cellStyle name="Neutral 2 14" xfId="11271" hidden="1"/>
    <cellStyle name="Neutral 2 14" xfId="11255" hidden="1"/>
    <cellStyle name="Neutral 2 14" xfId="11327" hidden="1"/>
    <cellStyle name="Neutral 2 14" xfId="11362" hidden="1"/>
    <cellStyle name="Neutral 2 14" xfId="10041" hidden="1"/>
    <cellStyle name="Neutral 2 14" xfId="11427" hidden="1"/>
    <cellStyle name="Neutral 2 14" xfId="11411" hidden="1"/>
    <cellStyle name="Neutral 2 14" xfId="11483" hidden="1"/>
    <cellStyle name="Neutral 2 14" xfId="11518" hidden="1"/>
    <cellStyle name="Neutral 2 14" xfId="11673" hidden="1"/>
    <cellStyle name="Neutral 2 14" xfId="11812" hidden="1"/>
    <cellStyle name="Neutral 2 14" xfId="11796" hidden="1"/>
    <cellStyle name="Neutral 2 14" xfId="11868" hidden="1"/>
    <cellStyle name="Neutral 2 14" xfId="11903" hidden="1"/>
    <cellStyle name="Neutral 2 14" xfId="11564" hidden="1"/>
    <cellStyle name="Neutral 2 14" xfId="11959" hidden="1"/>
    <cellStyle name="Neutral 2 14" xfId="11943" hidden="1"/>
    <cellStyle name="Neutral 2 14" xfId="12015" hidden="1"/>
    <cellStyle name="Neutral 2 14" xfId="12050" hidden="1"/>
    <cellStyle name="Neutral 2 14" xfId="11688" hidden="1"/>
    <cellStyle name="Neutral 2 14" xfId="12100" hidden="1"/>
    <cellStyle name="Neutral 2 14" xfId="12084" hidden="1"/>
    <cellStyle name="Neutral 2 14" xfId="12156" hidden="1"/>
    <cellStyle name="Neutral 2 14" xfId="12191" hidden="1"/>
    <cellStyle name="Neutral 2 14" xfId="12256" hidden="1"/>
    <cellStyle name="Neutral 2 14" xfId="12317" hidden="1"/>
    <cellStyle name="Neutral 2 14" xfId="12301" hidden="1"/>
    <cellStyle name="Neutral 2 14" xfId="12373" hidden="1"/>
    <cellStyle name="Neutral 2 14" xfId="12408" hidden="1"/>
    <cellStyle name="Neutral 2 14" xfId="12499" hidden="1"/>
    <cellStyle name="Neutral 2 14" xfId="12609" hidden="1"/>
    <cellStyle name="Neutral 2 14" xfId="12593" hidden="1"/>
    <cellStyle name="Neutral 2 14" xfId="12665" hidden="1"/>
    <cellStyle name="Neutral 2 14" xfId="12700" hidden="1"/>
    <cellStyle name="Neutral 2 14" xfId="12420" hidden="1"/>
    <cellStyle name="Neutral 2 14" xfId="12751" hidden="1"/>
    <cellStyle name="Neutral 2 14" xfId="12735" hidden="1"/>
    <cellStyle name="Neutral 2 14" xfId="12807" hidden="1"/>
    <cellStyle name="Neutral 2 14" xfId="12842" hidden="1"/>
    <cellStyle name="Neutral 2 14" xfId="11524" hidden="1"/>
    <cellStyle name="Neutral 2 14" xfId="12906" hidden="1"/>
    <cellStyle name="Neutral 2 14" xfId="12890" hidden="1"/>
    <cellStyle name="Neutral 2 14" xfId="12962" hidden="1"/>
    <cellStyle name="Neutral 2 14" xfId="12997" hidden="1"/>
    <cellStyle name="Neutral 2 14" xfId="13144" hidden="1"/>
    <cellStyle name="Neutral 2 14" xfId="13283" hidden="1"/>
    <cellStyle name="Neutral 2 14" xfId="13267" hidden="1"/>
    <cellStyle name="Neutral 2 14" xfId="13339" hidden="1"/>
    <cellStyle name="Neutral 2 14" xfId="13374" hidden="1"/>
    <cellStyle name="Neutral 2 14" xfId="13035" hidden="1"/>
    <cellStyle name="Neutral 2 14" xfId="13430" hidden="1"/>
    <cellStyle name="Neutral 2 14" xfId="13414" hidden="1"/>
    <cellStyle name="Neutral 2 14" xfId="13486" hidden="1"/>
    <cellStyle name="Neutral 2 14" xfId="13521" hidden="1"/>
    <cellStyle name="Neutral 2 14" xfId="13159" hidden="1"/>
    <cellStyle name="Neutral 2 14" xfId="13571" hidden="1"/>
    <cellStyle name="Neutral 2 14" xfId="13555" hidden="1"/>
    <cellStyle name="Neutral 2 14" xfId="13627" hidden="1"/>
    <cellStyle name="Neutral 2 14" xfId="13662" hidden="1"/>
    <cellStyle name="Neutral 2 14" xfId="13727" hidden="1"/>
    <cellStyle name="Neutral 2 14" xfId="13788" hidden="1"/>
    <cellStyle name="Neutral 2 14" xfId="13772" hidden="1"/>
    <cellStyle name="Neutral 2 14" xfId="13844" hidden="1"/>
    <cellStyle name="Neutral 2 14" xfId="13879" hidden="1"/>
    <cellStyle name="Neutral 2 14" xfId="13970" hidden="1"/>
    <cellStyle name="Neutral 2 14" xfId="14080" hidden="1"/>
    <cellStyle name="Neutral 2 14" xfId="14064" hidden="1"/>
    <cellStyle name="Neutral 2 14" xfId="14136" hidden="1"/>
    <cellStyle name="Neutral 2 14" xfId="14171" hidden="1"/>
    <cellStyle name="Neutral 2 14" xfId="13891" hidden="1"/>
    <cellStyle name="Neutral 2 14" xfId="14222" hidden="1"/>
    <cellStyle name="Neutral 2 14" xfId="14206" hidden="1"/>
    <cellStyle name="Neutral 2 14" xfId="14278" hidden="1"/>
    <cellStyle name="Neutral 2 14" xfId="14313" hidden="1"/>
    <cellStyle name="Neutral 2 14" xfId="13003" hidden="1"/>
    <cellStyle name="Neutral 2 14" xfId="14373" hidden="1"/>
    <cellStyle name="Neutral 2 14" xfId="14357" hidden="1"/>
    <cellStyle name="Neutral 2 14" xfId="14429" hidden="1"/>
    <cellStyle name="Neutral 2 14" xfId="14464" hidden="1"/>
    <cellStyle name="Neutral 2 14" xfId="14606" hidden="1"/>
    <cellStyle name="Neutral 2 14" xfId="14745" hidden="1"/>
    <cellStyle name="Neutral 2 14" xfId="14729" hidden="1"/>
    <cellStyle name="Neutral 2 14" xfId="14801" hidden="1"/>
    <cellStyle name="Neutral 2 14" xfId="14836" hidden="1"/>
    <cellStyle name="Neutral 2 14" xfId="14497" hidden="1"/>
    <cellStyle name="Neutral 2 14" xfId="14892" hidden="1"/>
    <cellStyle name="Neutral 2 14" xfId="14876" hidden="1"/>
    <cellStyle name="Neutral 2 14" xfId="14948" hidden="1"/>
    <cellStyle name="Neutral 2 14" xfId="14983" hidden="1"/>
    <cellStyle name="Neutral 2 14" xfId="14621" hidden="1"/>
    <cellStyle name="Neutral 2 14" xfId="15033" hidden="1"/>
    <cellStyle name="Neutral 2 14" xfId="15017" hidden="1"/>
    <cellStyle name="Neutral 2 14" xfId="15089" hidden="1"/>
    <cellStyle name="Neutral 2 14" xfId="15124" hidden="1"/>
    <cellStyle name="Neutral 2 14" xfId="15189" hidden="1"/>
    <cellStyle name="Neutral 2 14" xfId="15250" hidden="1"/>
    <cellStyle name="Neutral 2 14" xfId="15234" hidden="1"/>
    <cellStyle name="Neutral 2 14" xfId="15306" hidden="1"/>
    <cellStyle name="Neutral 2 14" xfId="15341" hidden="1"/>
    <cellStyle name="Neutral 2 14" xfId="15432" hidden="1"/>
    <cellStyle name="Neutral 2 14" xfId="15542" hidden="1"/>
    <cellStyle name="Neutral 2 14" xfId="15526" hidden="1"/>
    <cellStyle name="Neutral 2 14" xfId="15598" hidden="1"/>
    <cellStyle name="Neutral 2 14" xfId="15633" hidden="1"/>
    <cellStyle name="Neutral 2 14" xfId="15353" hidden="1"/>
    <cellStyle name="Neutral 2 14" xfId="15684" hidden="1"/>
    <cellStyle name="Neutral 2 14" xfId="15668" hidden="1"/>
    <cellStyle name="Neutral 2 14" xfId="15740" hidden="1"/>
    <cellStyle name="Neutral 2 14" xfId="15775" hidden="1"/>
    <cellStyle name="Neutral 2 14" xfId="14470" hidden="1"/>
    <cellStyle name="Neutral 2 14" xfId="15835" hidden="1"/>
    <cellStyle name="Neutral 2 14" xfId="15819" hidden="1"/>
    <cellStyle name="Neutral 2 14" xfId="15891" hidden="1"/>
    <cellStyle name="Neutral 2 14" xfId="15926" hidden="1"/>
    <cellStyle name="Neutral 2 14" xfId="16062" hidden="1"/>
    <cellStyle name="Neutral 2 14" xfId="16201" hidden="1"/>
    <cellStyle name="Neutral 2 14" xfId="16185" hidden="1"/>
    <cellStyle name="Neutral 2 14" xfId="16257" hidden="1"/>
    <cellStyle name="Neutral 2 14" xfId="16292" hidden="1"/>
    <cellStyle name="Neutral 2 14" xfId="15953" hidden="1"/>
    <cellStyle name="Neutral 2 14" xfId="16348" hidden="1"/>
    <cellStyle name="Neutral 2 14" xfId="16332" hidden="1"/>
    <cellStyle name="Neutral 2 14" xfId="16404" hidden="1"/>
    <cellStyle name="Neutral 2 14" xfId="16439" hidden="1"/>
    <cellStyle name="Neutral 2 14" xfId="16077" hidden="1"/>
    <cellStyle name="Neutral 2 14" xfId="16489" hidden="1"/>
    <cellStyle name="Neutral 2 14" xfId="16473" hidden="1"/>
    <cellStyle name="Neutral 2 14" xfId="16545" hidden="1"/>
    <cellStyle name="Neutral 2 14" xfId="16580" hidden="1"/>
    <cellStyle name="Neutral 2 14" xfId="16645" hidden="1"/>
    <cellStyle name="Neutral 2 14" xfId="16706" hidden="1"/>
    <cellStyle name="Neutral 2 14" xfId="16690" hidden="1"/>
    <cellStyle name="Neutral 2 14" xfId="16762" hidden="1"/>
    <cellStyle name="Neutral 2 14" xfId="16797" hidden="1"/>
    <cellStyle name="Neutral 2 14" xfId="16888" hidden="1"/>
    <cellStyle name="Neutral 2 14" xfId="16998" hidden="1"/>
    <cellStyle name="Neutral 2 14" xfId="16982" hidden="1"/>
    <cellStyle name="Neutral 2 14" xfId="17054" hidden="1"/>
    <cellStyle name="Neutral 2 14" xfId="17089" hidden="1"/>
    <cellStyle name="Neutral 2 14" xfId="16809" hidden="1"/>
    <cellStyle name="Neutral 2 14" xfId="17140" hidden="1"/>
    <cellStyle name="Neutral 2 14" xfId="17124" hidden="1"/>
    <cellStyle name="Neutral 2 14" xfId="17196" hidden="1"/>
    <cellStyle name="Neutral 2 14" xfId="17231" hidden="1"/>
    <cellStyle name="Neutral 2 14" xfId="15932" hidden="1"/>
    <cellStyle name="Neutral 2 14" xfId="17280" hidden="1"/>
    <cellStyle name="Neutral 2 14" xfId="17264" hidden="1"/>
    <cellStyle name="Neutral 2 14" xfId="17336" hidden="1"/>
    <cellStyle name="Neutral 2 14" xfId="17371" hidden="1"/>
    <cellStyle name="Neutral 2 14" xfId="17504" hidden="1"/>
    <cellStyle name="Neutral 2 14" xfId="17643" hidden="1"/>
    <cellStyle name="Neutral 2 14" xfId="17627" hidden="1"/>
    <cellStyle name="Neutral 2 14" xfId="17699" hidden="1"/>
    <cellStyle name="Neutral 2 14" xfId="17734" hidden="1"/>
    <cellStyle name="Neutral 2 14" xfId="17395" hidden="1"/>
    <cellStyle name="Neutral 2 14" xfId="17790" hidden="1"/>
    <cellStyle name="Neutral 2 14" xfId="17774" hidden="1"/>
    <cellStyle name="Neutral 2 14" xfId="17846" hidden="1"/>
    <cellStyle name="Neutral 2 14" xfId="17881" hidden="1"/>
    <cellStyle name="Neutral 2 14" xfId="17519" hidden="1"/>
    <cellStyle name="Neutral 2 14" xfId="17931" hidden="1"/>
    <cellStyle name="Neutral 2 14" xfId="17915" hidden="1"/>
    <cellStyle name="Neutral 2 14" xfId="17987" hidden="1"/>
    <cellStyle name="Neutral 2 14" xfId="18022" hidden="1"/>
    <cellStyle name="Neutral 2 14" xfId="18087" hidden="1"/>
    <cellStyle name="Neutral 2 14" xfId="18148" hidden="1"/>
    <cellStyle name="Neutral 2 14" xfId="18132" hidden="1"/>
    <cellStyle name="Neutral 2 14" xfId="18204" hidden="1"/>
    <cellStyle name="Neutral 2 14" xfId="18239" hidden="1"/>
    <cellStyle name="Neutral 2 14" xfId="18330" hidden="1"/>
    <cellStyle name="Neutral 2 14" xfId="18440" hidden="1"/>
    <cellStyle name="Neutral 2 14" xfId="18424" hidden="1"/>
    <cellStyle name="Neutral 2 14" xfId="18496" hidden="1"/>
    <cellStyle name="Neutral 2 14" xfId="18531" hidden="1"/>
    <cellStyle name="Neutral 2 14" xfId="18251" hidden="1"/>
    <cellStyle name="Neutral 2 14" xfId="18582" hidden="1"/>
    <cellStyle name="Neutral 2 14" xfId="18566" hidden="1"/>
    <cellStyle name="Neutral 2 14" xfId="18638" hidden="1"/>
    <cellStyle name="Neutral 2 14" xfId="18673" hidden="1"/>
    <cellStyle name="Neutral 2 14" xfId="18977" hidden="1"/>
    <cellStyle name="Neutral 2 14" xfId="19080" hidden="1"/>
    <cellStyle name="Neutral 2 14" xfId="19064" hidden="1"/>
    <cellStyle name="Neutral 2 14" xfId="19136" hidden="1"/>
    <cellStyle name="Neutral 2 14" xfId="19171" hidden="1"/>
    <cellStyle name="Neutral 2 14" xfId="19311" hidden="1"/>
    <cellStyle name="Neutral 2 14" xfId="19450" hidden="1"/>
    <cellStyle name="Neutral 2 14" xfId="19434" hidden="1"/>
    <cellStyle name="Neutral 2 14" xfId="19506" hidden="1"/>
    <cellStyle name="Neutral 2 14" xfId="19541" hidden="1"/>
    <cellStyle name="Neutral 2 14" xfId="19202" hidden="1"/>
    <cellStyle name="Neutral 2 14" xfId="19597" hidden="1"/>
    <cellStyle name="Neutral 2 14" xfId="19581" hidden="1"/>
    <cellStyle name="Neutral 2 14" xfId="19653" hidden="1"/>
    <cellStyle name="Neutral 2 14" xfId="19688" hidden="1"/>
    <cellStyle name="Neutral 2 14" xfId="19326" hidden="1"/>
    <cellStyle name="Neutral 2 14" xfId="19738" hidden="1"/>
    <cellStyle name="Neutral 2 14" xfId="19722" hidden="1"/>
    <cellStyle name="Neutral 2 14" xfId="19794" hidden="1"/>
    <cellStyle name="Neutral 2 14" xfId="19829" hidden="1"/>
    <cellStyle name="Neutral 2 14" xfId="19894" hidden="1"/>
    <cellStyle name="Neutral 2 14" xfId="19955" hidden="1"/>
    <cellStyle name="Neutral 2 14" xfId="19939" hidden="1"/>
    <cellStyle name="Neutral 2 14" xfId="20011" hidden="1"/>
    <cellStyle name="Neutral 2 14" xfId="20046" hidden="1"/>
    <cellStyle name="Neutral 2 14" xfId="20137" hidden="1"/>
    <cellStyle name="Neutral 2 14" xfId="20247" hidden="1"/>
    <cellStyle name="Neutral 2 14" xfId="20231" hidden="1"/>
    <cellStyle name="Neutral 2 14" xfId="20303" hidden="1"/>
    <cellStyle name="Neutral 2 14" xfId="20338" hidden="1"/>
    <cellStyle name="Neutral 2 14" xfId="20058" hidden="1"/>
    <cellStyle name="Neutral 2 14" xfId="20389" hidden="1"/>
    <cellStyle name="Neutral 2 14" xfId="20373" hidden="1"/>
    <cellStyle name="Neutral 2 14" xfId="20445" hidden="1"/>
    <cellStyle name="Neutral 2 14" xfId="20480" hidden="1"/>
    <cellStyle name="Neutral 2 14" xfId="20545" hidden="1"/>
    <cellStyle name="Neutral 2 14" xfId="20606" hidden="1"/>
    <cellStyle name="Neutral 2 14" xfId="20590" hidden="1"/>
    <cellStyle name="Neutral 2 14" xfId="20662" hidden="1"/>
    <cellStyle name="Neutral 2 14" xfId="20697" hidden="1"/>
    <cellStyle name="Neutral 2 14" xfId="20808" hidden="1"/>
    <cellStyle name="Neutral 2 14" xfId="20997" hidden="1"/>
    <cellStyle name="Neutral 2 14" xfId="20981" hidden="1"/>
    <cellStyle name="Neutral 2 14" xfId="21053" hidden="1"/>
    <cellStyle name="Neutral 2 14" xfId="21088" hidden="1"/>
    <cellStyle name="Neutral 2 14" xfId="21196" hidden="1"/>
    <cellStyle name="Neutral 2 14" xfId="21306" hidden="1"/>
    <cellStyle name="Neutral 2 14" xfId="21290" hidden="1"/>
    <cellStyle name="Neutral 2 14" xfId="21362" hidden="1"/>
    <cellStyle name="Neutral 2 14" xfId="21397" hidden="1"/>
    <cellStyle name="Neutral 2 14" xfId="21117" hidden="1"/>
    <cellStyle name="Neutral 2 14" xfId="21450" hidden="1"/>
    <cellStyle name="Neutral 2 14" xfId="21434" hidden="1"/>
    <cellStyle name="Neutral 2 14" xfId="21506" hidden="1"/>
    <cellStyle name="Neutral 2 14" xfId="21541" hidden="1"/>
    <cellStyle name="Neutral 2 14" xfId="20825" hidden="1"/>
    <cellStyle name="Neutral 2 14" xfId="21607" hidden="1"/>
    <cellStyle name="Neutral 2 14" xfId="21591" hidden="1"/>
    <cellStyle name="Neutral 2 14" xfId="21663" hidden="1"/>
    <cellStyle name="Neutral 2 14" xfId="21698" hidden="1"/>
    <cellStyle name="Neutral 2 14" xfId="21837" hidden="1"/>
    <cellStyle name="Neutral 2 14" xfId="21977" hidden="1"/>
    <cellStyle name="Neutral 2 14" xfId="21961" hidden="1"/>
    <cellStyle name="Neutral 2 14" xfId="22033" hidden="1"/>
    <cellStyle name="Neutral 2 14" xfId="22068" hidden="1"/>
    <cellStyle name="Neutral 2 14" xfId="21728" hidden="1"/>
    <cellStyle name="Neutral 2 14" xfId="22126" hidden="1"/>
    <cellStyle name="Neutral 2 14" xfId="22110" hidden="1"/>
    <cellStyle name="Neutral 2 14" xfId="22182" hidden="1"/>
    <cellStyle name="Neutral 2 14" xfId="22217" hidden="1"/>
    <cellStyle name="Neutral 2 14" xfId="21852" hidden="1"/>
    <cellStyle name="Neutral 2 14" xfId="22269" hidden="1"/>
    <cellStyle name="Neutral 2 14" xfId="22253" hidden="1"/>
    <cellStyle name="Neutral 2 14" xfId="22325" hidden="1"/>
    <cellStyle name="Neutral 2 14" xfId="22360" hidden="1"/>
    <cellStyle name="Neutral 2 14" xfId="22427" hidden="1"/>
    <cellStyle name="Neutral 2 14" xfId="22488" hidden="1"/>
    <cellStyle name="Neutral 2 14" xfId="22472" hidden="1"/>
    <cellStyle name="Neutral 2 14" xfId="22544" hidden="1"/>
    <cellStyle name="Neutral 2 14" xfId="22579" hidden="1"/>
    <cellStyle name="Neutral 2 14" xfId="22670" hidden="1"/>
    <cellStyle name="Neutral 2 14" xfId="22780" hidden="1"/>
    <cellStyle name="Neutral 2 14" xfId="22764" hidden="1"/>
    <cellStyle name="Neutral 2 14" xfId="22836" hidden="1"/>
    <cellStyle name="Neutral 2 14" xfId="22871" hidden="1"/>
    <cellStyle name="Neutral 2 14" xfId="22591" hidden="1"/>
    <cellStyle name="Neutral 2 14" xfId="22922" hidden="1"/>
    <cellStyle name="Neutral 2 14" xfId="22906" hidden="1"/>
    <cellStyle name="Neutral 2 14" xfId="22978" hidden="1"/>
    <cellStyle name="Neutral 2 14" xfId="23013" hidden="1"/>
    <cellStyle name="Neutral 2 14" xfId="21704" hidden="1"/>
    <cellStyle name="Neutral 2 14" xfId="23062" hidden="1"/>
    <cellStyle name="Neutral 2 14" xfId="23046" hidden="1"/>
    <cellStyle name="Neutral 2 14" xfId="23118" hidden="1"/>
    <cellStyle name="Neutral 2 14" xfId="23153" hidden="1"/>
    <cellStyle name="Neutral 2 14" xfId="23290" hidden="1"/>
    <cellStyle name="Neutral 2 14" xfId="23429" hidden="1"/>
    <cellStyle name="Neutral 2 14" xfId="23413" hidden="1"/>
    <cellStyle name="Neutral 2 14" xfId="23485" hidden="1"/>
    <cellStyle name="Neutral 2 14" xfId="23520" hidden="1"/>
    <cellStyle name="Neutral 2 14" xfId="23181" hidden="1"/>
    <cellStyle name="Neutral 2 14" xfId="23578" hidden="1"/>
    <cellStyle name="Neutral 2 14" xfId="23562" hidden="1"/>
    <cellStyle name="Neutral 2 14" xfId="23634" hidden="1"/>
    <cellStyle name="Neutral 2 14" xfId="23669" hidden="1"/>
    <cellStyle name="Neutral 2 14" xfId="23305" hidden="1"/>
    <cellStyle name="Neutral 2 14" xfId="23721" hidden="1"/>
    <cellStyle name="Neutral 2 14" xfId="23705" hidden="1"/>
    <cellStyle name="Neutral 2 14" xfId="23777" hidden="1"/>
    <cellStyle name="Neutral 2 14" xfId="23812" hidden="1"/>
    <cellStyle name="Neutral 2 14" xfId="23878" hidden="1"/>
    <cellStyle name="Neutral 2 14" xfId="23939" hidden="1"/>
    <cellStyle name="Neutral 2 14" xfId="23923" hidden="1"/>
    <cellStyle name="Neutral 2 14" xfId="23995" hidden="1"/>
    <cellStyle name="Neutral 2 14" xfId="24030" hidden="1"/>
    <cellStyle name="Neutral 2 14" xfId="24121" hidden="1"/>
    <cellStyle name="Neutral 2 14" xfId="24231" hidden="1"/>
    <cellStyle name="Neutral 2 14" xfId="24215" hidden="1"/>
    <cellStyle name="Neutral 2 14" xfId="24287" hidden="1"/>
    <cellStyle name="Neutral 2 14" xfId="24322" hidden="1"/>
    <cellStyle name="Neutral 2 14" xfId="24042" hidden="1"/>
    <cellStyle name="Neutral 2 14" xfId="24373" hidden="1"/>
    <cellStyle name="Neutral 2 14" xfId="24357" hidden="1"/>
    <cellStyle name="Neutral 2 14" xfId="24429" hidden="1"/>
    <cellStyle name="Neutral 2 14" xfId="24464" hidden="1"/>
    <cellStyle name="Neutral 2 14" xfId="21913" hidden="1"/>
    <cellStyle name="Neutral 2 14" xfId="24513" hidden="1"/>
    <cellStyle name="Neutral 2 14" xfId="24497" hidden="1"/>
    <cellStyle name="Neutral 2 14" xfId="24569" hidden="1"/>
    <cellStyle name="Neutral 2 14" xfId="24604" hidden="1"/>
    <cellStyle name="Neutral 2 14" xfId="24737" hidden="1"/>
    <cellStyle name="Neutral 2 14" xfId="24876" hidden="1"/>
    <cellStyle name="Neutral 2 14" xfId="24860" hidden="1"/>
    <cellStyle name="Neutral 2 14" xfId="24932" hidden="1"/>
    <cellStyle name="Neutral 2 14" xfId="24967" hidden="1"/>
    <cellStyle name="Neutral 2 14" xfId="24628" hidden="1"/>
    <cellStyle name="Neutral 2 14" xfId="25023" hidden="1"/>
    <cellStyle name="Neutral 2 14" xfId="25007" hidden="1"/>
    <cellStyle name="Neutral 2 14" xfId="25079" hidden="1"/>
    <cellStyle name="Neutral 2 14" xfId="25114" hidden="1"/>
    <cellStyle name="Neutral 2 14" xfId="24752" hidden="1"/>
    <cellStyle name="Neutral 2 14" xfId="25164" hidden="1"/>
    <cellStyle name="Neutral 2 14" xfId="25148" hidden="1"/>
    <cellStyle name="Neutral 2 14" xfId="25220" hidden="1"/>
    <cellStyle name="Neutral 2 14" xfId="25255" hidden="1"/>
    <cellStyle name="Neutral 2 14" xfId="25320" hidden="1"/>
    <cellStyle name="Neutral 2 14" xfId="25381" hidden="1"/>
    <cellStyle name="Neutral 2 14" xfId="25365" hidden="1"/>
    <cellStyle name="Neutral 2 14" xfId="25437" hidden="1"/>
    <cellStyle name="Neutral 2 14" xfId="25472" hidden="1"/>
    <cellStyle name="Neutral 2 14" xfId="25563" hidden="1"/>
    <cellStyle name="Neutral 2 14" xfId="25673" hidden="1"/>
    <cellStyle name="Neutral 2 14" xfId="25657" hidden="1"/>
    <cellStyle name="Neutral 2 14" xfId="25729" hidden="1"/>
    <cellStyle name="Neutral 2 14" xfId="25764" hidden="1"/>
    <cellStyle name="Neutral 2 14" xfId="25484" hidden="1"/>
    <cellStyle name="Neutral 2 14" xfId="25815" hidden="1"/>
    <cellStyle name="Neutral 2 14" xfId="25799" hidden="1"/>
    <cellStyle name="Neutral 2 14" xfId="25871" hidden="1"/>
    <cellStyle name="Neutral 2 14" xfId="25906" hidden="1"/>
    <cellStyle name="Neutral 2 14" xfId="25973" hidden="1"/>
    <cellStyle name="Neutral 2 14" xfId="26108" hidden="1"/>
    <cellStyle name="Neutral 2 14" xfId="26092" hidden="1"/>
    <cellStyle name="Neutral 2 14" xfId="26164" hidden="1"/>
    <cellStyle name="Neutral 2 14" xfId="26199" hidden="1"/>
    <cellStyle name="Neutral 2 14" xfId="26333" hidden="1"/>
    <cellStyle name="Neutral 2 14" xfId="26472" hidden="1"/>
    <cellStyle name="Neutral 2 14" xfId="26456" hidden="1"/>
    <cellStyle name="Neutral 2 14" xfId="26528" hidden="1"/>
    <cellStyle name="Neutral 2 14" xfId="26563" hidden="1"/>
    <cellStyle name="Neutral 2 14" xfId="26224" hidden="1"/>
    <cellStyle name="Neutral 2 14" xfId="26619" hidden="1"/>
    <cellStyle name="Neutral 2 14" xfId="26603" hidden="1"/>
    <cellStyle name="Neutral 2 14" xfId="26675" hidden="1"/>
    <cellStyle name="Neutral 2 14" xfId="26710" hidden="1"/>
    <cellStyle name="Neutral 2 14" xfId="26348" hidden="1"/>
    <cellStyle name="Neutral 2 14" xfId="26760" hidden="1"/>
    <cellStyle name="Neutral 2 14" xfId="26744" hidden="1"/>
    <cellStyle name="Neutral 2 14" xfId="26816" hidden="1"/>
    <cellStyle name="Neutral 2 14" xfId="26851" hidden="1"/>
    <cellStyle name="Neutral 2 14" xfId="26916" hidden="1"/>
    <cellStyle name="Neutral 2 14" xfId="26977" hidden="1"/>
    <cellStyle name="Neutral 2 14" xfId="26961" hidden="1"/>
    <cellStyle name="Neutral 2 14" xfId="27033" hidden="1"/>
    <cellStyle name="Neutral 2 14" xfId="27068" hidden="1"/>
    <cellStyle name="Neutral 2 14" xfId="27159" hidden="1"/>
    <cellStyle name="Neutral 2 14" xfId="27269" hidden="1"/>
    <cellStyle name="Neutral 2 14" xfId="27253" hidden="1"/>
    <cellStyle name="Neutral 2 14" xfId="27325" hidden="1"/>
    <cellStyle name="Neutral 2 14" xfId="27360" hidden="1"/>
    <cellStyle name="Neutral 2 14" xfId="27080" hidden="1"/>
    <cellStyle name="Neutral 2 14" xfId="27411" hidden="1"/>
    <cellStyle name="Neutral 2 14" xfId="27395" hidden="1"/>
    <cellStyle name="Neutral 2 14" xfId="27467" hidden="1"/>
    <cellStyle name="Neutral 2 14" xfId="27502" hidden="1"/>
    <cellStyle name="Neutral 2 14" xfId="26039" hidden="1"/>
    <cellStyle name="Neutral 2 14" xfId="27551" hidden="1"/>
    <cellStyle name="Neutral 2 14" xfId="27535" hidden="1"/>
    <cellStyle name="Neutral 2 14" xfId="27607" hidden="1"/>
    <cellStyle name="Neutral 2 14" xfId="27642" hidden="1"/>
    <cellStyle name="Neutral 2 14" xfId="27775" hidden="1"/>
    <cellStyle name="Neutral 2 14" xfId="27914" hidden="1"/>
    <cellStyle name="Neutral 2 14" xfId="27898" hidden="1"/>
    <cellStyle name="Neutral 2 14" xfId="27970" hidden="1"/>
    <cellStyle name="Neutral 2 14" xfId="28005" hidden="1"/>
    <cellStyle name="Neutral 2 14" xfId="27666" hidden="1"/>
    <cellStyle name="Neutral 2 14" xfId="28061" hidden="1"/>
    <cellStyle name="Neutral 2 14" xfId="28045" hidden="1"/>
    <cellStyle name="Neutral 2 14" xfId="28117" hidden="1"/>
    <cellStyle name="Neutral 2 14" xfId="28152" hidden="1"/>
    <cellStyle name="Neutral 2 14" xfId="27790" hidden="1"/>
    <cellStyle name="Neutral 2 14" xfId="28202" hidden="1"/>
    <cellStyle name="Neutral 2 14" xfId="28186" hidden="1"/>
    <cellStyle name="Neutral 2 14" xfId="28258" hidden="1"/>
    <cellStyle name="Neutral 2 14" xfId="28293" hidden="1"/>
    <cellStyle name="Neutral 2 14" xfId="28358" hidden="1"/>
    <cellStyle name="Neutral 2 14" xfId="28419" hidden="1"/>
    <cellStyle name="Neutral 2 14" xfId="28403" hidden="1"/>
    <cellStyle name="Neutral 2 14" xfId="28475" hidden="1"/>
    <cellStyle name="Neutral 2 14" xfId="28510" hidden="1"/>
    <cellStyle name="Neutral 2 14" xfId="28601" hidden="1"/>
    <cellStyle name="Neutral 2 14" xfId="28711" hidden="1"/>
    <cellStyle name="Neutral 2 14" xfId="28695" hidden="1"/>
    <cellStyle name="Neutral 2 14" xfId="28767" hidden="1"/>
    <cellStyle name="Neutral 2 14" xfId="28802" hidden="1"/>
    <cellStyle name="Neutral 2 14" xfId="28522" hidden="1"/>
    <cellStyle name="Neutral 2 14" xfId="28853" hidden="1"/>
    <cellStyle name="Neutral 2 14" xfId="28837" hidden="1"/>
    <cellStyle name="Neutral 2 14" xfId="28909" hidden="1"/>
    <cellStyle name="Neutral 2 14" xfId="28944" hidden="1"/>
    <cellStyle name="Neutral 2 14" xfId="29010" hidden="1"/>
    <cellStyle name="Neutral 2 14" xfId="29071" hidden="1"/>
    <cellStyle name="Neutral 2 14" xfId="29055" hidden="1"/>
    <cellStyle name="Neutral 2 14" xfId="29127" hidden="1"/>
    <cellStyle name="Neutral 2 14" xfId="29162" hidden="1"/>
    <cellStyle name="Neutral 2 14" xfId="29295" hidden="1"/>
    <cellStyle name="Neutral 2 14" xfId="29434" hidden="1"/>
    <cellStyle name="Neutral 2 14" xfId="29418" hidden="1"/>
    <cellStyle name="Neutral 2 14" xfId="29490" hidden="1"/>
    <cellStyle name="Neutral 2 14" xfId="29525" hidden="1"/>
    <cellStyle name="Neutral 2 14" xfId="29186" hidden="1"/>
    <cellStyle name="Neutral 2 14" xfId="29581" hidden="1"/>
    <cellStyle name="Neutral 2 14" xfId="29565" hidden="1"/>
    <cellStyle name="Neutral 2 14" xfId="29637" hidden="1"/>
    <cellStyle name="Neutral 2 14" xfId="29672" hidden="1"/>
    <cellStyle name="Neutral 2 14" xfId="29310" hidden="1"/>
    <cellStyle name="Neutral 2 14" xfId="29722" hidden="1"/>
    <cellStyle name="Neutral 2 14" xfId="29706" hidden="1"/>
    <cellStyle name="Neutral 2 14" xfId="29778" hidden="1"/>
    <cellStyle name="Neutral 2 14" xfId="29813" hidden="1"/>
    <cellStyle name="Neutral 2 14" xfId="29878" hidden="1"/>
    <cellStyle name="Neutral 2 14" xfId="29939" hidden="1"/>
    <cellStyle name="Neutral 2 14" xfId="29923" hidden="1"/>
    <cellStyle name="Neutral 2 14" xfId="29995" hidden="1"/>
    <cellStyle name="Neutral 2 14" xfId="30030" hidden="1"/>
    <cellStyle name="Neutral 2 14" xfId="30121" hidden="1"/>
    <cellStyle name="Neutral 2 14" xfId="30231" hidden="1"/>
    <cellStyle name="Neutral 2 14" xfId="30215" hidden="1"/>
    <cellStyle name="Neutral 2 14" xfId="30287" hidden="1"/>
    <cellStyle name="Neutral 2 14" xfId="30322" hidden="1"/>
    <cellStyle name="Neutral 2 14" xfId="30042" hidden="1"/>
    <cellStyle name="Neutral 2 14" xfId="30373" hidden="1"/>
    <cellStyle name="Neutral 2 14" xfId="30357" hidden="1"/>
    <cellStyle name="Neutral 2 14" xfId="30429" hidden="1"/>
    <cellStyle name="Neutral 2 14" xfId="30464" hidden="1"/>
    <cellStyle name="Neutral 2 14" xfId="30529" hidden="1"/>
    <cellStyle name="Neutral 2 14" xfId="30590" hidden="1"/>
    <cellStyle name="Neutral 2 14" xfId="30574" hidden="1"/>
    <cellStyle name="Neutral 2 14" xfId="30646" hidden="1"/>
    <cellStyle name="Neutral 2 14" xfId="30681" hidden="1"/>
    <cellStyle name="Neutral 2 14" xfId="30792" hidden="1"/>
    <cellStyle name="Neutral 2 14" xfId="30981" hidden="1"/>
    <cellStyle name="Neutral 2 14" xfId="30965" hidden="1"/>
    <cellStyle name="Neutral 2 14" xfId="31037" hidden="1"/>
    <cellStyle name="Neutral 2 14" xfId="31072" hidden="1"/>
    <cellStyle name="Neutral 2 14" xfId="31180" hidden="1"/>
    <cellStyle name="Neutral 2 14" xfId="31290" hidden="1"/>
    <cellStyle name="Neutral 2 14" xfId="31274" hidden="1"/>
    <cellStyle name="Neutral 2 14" xfId="31346" hidden="1"/>
    <cellStyle name="Neutral 2 14" xfId="31381" hidden="1"/>
    <cellStyle name="Neutral 2 14" xfId="31101" hidden="1"/>
    <cellStyle name="Neutral 2 14" xfId="31434" hidden="1"/>
    <cellStyle name="Neutral 2 14" xfId="31418" hidden="1"/>
    <cellStyle name="Neutral 2 14" xfId="31490" hidden="1"/>
    <cellStyle name="Neutral 2 14" xfId="31525" hidden="1"/>
    <cellStyle name="Neutral 2 14" xfId="30809" hidden="1"/>
    <cellStyle name="Neutral 2 14" xfId="31591" hidden="1"/>
    <cellStyle name="Neutral 2 14" xfId="31575" hidden="1"/>
    <cellStyle name="Neutral 2 14" xfId="31647" hidden="1"/>
    <cellStyle name="Neutral 2 14" xfId="31682" hidden="1"/>
    <cellStyle name="Neutral 2 14" xfId="31821" hidden="1"/>
    <cellStyle name="Neutral 2 14" xfId="31961" hidden="1"/>
    <cellStyle name="Neutral 2 14" xfId="31945" hidden="1"/>
    <cellStyle name="Neutral 2 14" xfId="32017" hidden="1"/>
    <cellStyle name="Neutral 2 14" xfId="32052" hidden="1"/>
    <cellStyle name="Neutral 2 14" xfId="31712" hidden="1"/>
    <cellStyle name="Neutral 2 14" xfId="32110" hidden="1"/>
    <cellStyle name="Neutral 2 14" xfId="32094" hidden="1"/>
    <cellStyle name="Neutral 2 14" xfId="32166" hidden="1"/>
    <cellStyle name="Neutral 2 14" xfId="32201" hidden="1"/>
    <cellStyle name="Neutral 2 14" xfId="31836" hidden="1"/>
    <cellStyle name="Neutral 2 14" xfId="32253" hidden="1"/>
    <cellStyle name="Neutral 2 14" xfId="32237" hidden="1"/>
    <cellStyle name="Neutral 2 14" xfId="32309" hidden="1"/>
    <cellStyle name="Neutral 2 14" xfId="32344" hidden="1"/>
    <cellStyle name="Neutral 2 14" xfId="32411" hidden="1"/>
    <cellStyle name="Neutral 2 14" xfId="32472" hidden="1"/>
    <cellStyle name="Neutral 2 14" xfId="32456" hidden="1"/>
    <cellStyle name="Neutral 2 14" xfId="32528" hidden="1"/>
    <cellStyle name="Neutral 2 14" xfId="32563" hidden="1"/>
    <cellStyle name="Neutral 2 14" xfId="32654" hidden="1"/>
    <cellStyle name="Neutral 2 14" xfId="32764" hidden="1"/>
    <cellStyle name="Neutral 2 14" xfId="32748" hidden="1"/>
    <cellStyle name="Neutral 2 14" xfId="32820" hidden="1"/>
    <cellStyle name="Neutral 2 14" xfId="32855" hidden="1"/>
    <cellStyle name="Neutral 2 14" xfId="32575" hidden="1"/>
    <cellStyle name="Neutral 2 14" xfId="32906" hidden="1"/>
    <cellStyle name="Neutral 2 14" xfId="32890" hidden="1"/>
    <cellStyle name="Neutral 2 14" xfId="32962" hidden="1"/>
    <cellStyle name="Neutral 2 14" xfId="32997" hidden="1"/>
    <cellStyle name="Neutral 2 14" xfId="31688" hidden="1"/>
    <cellStyle name="Neutral 2 14" xfId="33046" hidden="1"/>
    <cellStyle name="Neutral 2 14" xfId="33030" hidden="1"/>
    <cellStyle name="Neutral 2 14" xfId="33102" hidden="1"/>
    <cellStyle name="Neutral 2 14" xfId="33137" hidden="1"/>
    <cellStyle name="Neutral 2 14" xfId="33273" hidden="1"/>
    <cellStyle name="Neutral 2 14" xfId="33412" hidden="1"/>
    <cellStyle name="Neutral 2 14" xfId="33396" hidden="1"/>
    <cellStyle name="Neutral 2 14" xfId="33468" hidden="1"/>
    <cellStyle name="Neutral 2 14" xfId="33503" hidden="1"/>
    <cellStyle name="Neutral 2 14" xfId="33164" hidden="1"/>
    <cellStyle name="Neutral 2 14" xfId="33561" hidden="1"/>
    <cellStyle name="Neutral 2 14" xfId="33545" hidden="1"/>
    <cellStyle name="Neutral 2 14" xfId="33617" hidden="1"/>
    <cellStyle name="Neutral 2 14" xfId="33652" hidden="1"/>
    <cellStyle name="Neutral 2 14" xfId="33288" hidden="1"/>
    <cellStyle name="Neutral 2 14" xfId="33704" hidden="1"/>
    <cellStyle name="Neutral 2 14" xfId="33688" hidden="1"/>
    <cellStyle name="Neutral 2 14" xfId="33760" hidden="1"/>
    <cellStyle name="Neutral 2 14" xfId="33795" hidden="1"/>
    <cellStyle name="Neutral 2 14" xfId="33861" hidden="1"/>
    <cellStyle name="Neutral 2 14" xfId="33922" hidden="1"/>
    <cellStyle name="Neutral 2 14" xfId="33906" hidden="1"/>
    <cellStyle name="Neutral 2 14" xfId="33978" hidden="1"/>
    <cellStyle name="Neutral 2 14" xfId="34013" hidden="1"/>
    <cellStyle name="Neutral 2 14" xfId="34104" hidden="1"/>
    <cellStyle name="Neutral 2 14" xfId="34214" hidden="1"/>
    <cellStyle name="Neutral 2 14" xfId="34198" hidden="1"/>
    <cellStyle name="Neutral 2 14" xfId="34270" hidden="1"/>
    <cellStyle name="Neutral 2 14" xfId="34305" hidden="1"/>
    <cellStyle name="Neutral 2 14" xfId="34025" hidden="1"/>
    <cellStyle name="Neutral 2 14" xfId="34356" hidden="1"/>
    <cellStyle name="Neutral 2 14" xfId="34340" hidden="1"/>
    <cellStyle name="Neutral 2 14" xfId="34412" hidden="1"/>
    <cellStyle name="Neutral 2 14" xfId="34447" hidden="1"/>
    <cellStyle name="Neutral 2 14" xfId="31897" hidden="1"/>
    <cellStyle name="Neutral 2 14" xfId="34496" hidden="1"/>
    <cellStyle name="Neutral 2 14" xfId="34480" hidden="1"/>
    <cellStyle name="Neutral 2 14" xfId="34552" hidden="1"/>
    <cellStyle name="Neutral 2 14" xfId="34587" hidden="1"/>
    <cellStyle name="Neutral 2 14" xfId="34720" hidden="1"/>
    <cellStyle name="Neutral 2 14" xfId="34859" hidden="1"/>
    <cellStyle name="Neutral 2 14" xfId="34843" hidden="1"/>
    <cellStyle name="Neutral 2 14" xfId="34915" hidden="1"/>
    <cellStyle name="Neutral 2 14" xfId="34950" hidden="1"/>
    <cellStyle name="Neutral 2 14" xfId="34611" hidden="1"/>
    <cellStyle name="Neutral 2 14" xfId="35006" hidden="1"/>
    <cellStyle name="Neutral 2 14" xfId="34990" hidden="1"/>
    <cellStyle name="Neutral 2 14" xfId="35062" hidden="1"/>
    <cellStyle name="Neutral 2 14" xfId="35097" hidden="1"/>
    <cellStyle name="Neutral 2 14" xfId="34735" hidden="1"/>
    <cellStyle name="Neutral 2 14" xfId="35147" hidden="1"/>
    <cellStyle name="Neutral 2 14" xfId="35131" hidden="1"/>
    <cellStyle name="Neutral 2 14" xfId="35203" hidden="1"/>
    <cellStyle name="Neutral 2 14" xfId="35238" hidden="1"/>
    <cellStyle name="Neutral 2 14" xfId="35303" hidden="1"/>
    <cellStyle name="Neutral 2 14" xfId="35364" hidden="1"/>
    <cellStyle name="Neutral 2 14" xfId="35348" hidden="1"/>
    <cellStyle name="Neutral 2 14" xfId="35420" hidden="1"/>
    <cellStyle name="Neutral 2 14" xfId="35455" hidden="1"/>
    <cellStyle name="Neutral 2 14" xfId="35546" hidden="1"/>
    <cellStyle name="Neutral 2 14" xfId="35656" hidden="1"/>
    <cellStyle name="Neutral 2 14" xfId="35640" hidden="1"/>
    <cellStyle name="Neutral 2 14" xfId="35712" hidden="1"/>
    <cellStyle name="Neutral 2 14" xfId="35747" hidden="1"/>
    <cellStyle name="Neutral 2 14" xfId="35467" hidden="1"/>
    <cellStyle name="Neutral 2 14" xfId="35798" hidden="1"/>
    <cellStyle name="Neutral 2 14" xfId="35782" hidden="1"/>
    <cellStyle name="Neutral 2 14" xfId="35854" hidden="1"/>
    <cellStyle name="Neutral 2 14" xfId="35889" hidden="1"/>
    <cellStyle name="Neutral 2 14" xfId="35956" hidden="1"/>
    <cellStyle name="Neutral 2 14" xfId="36091" hidden="1"/>
    <cellStyle name="Neutral 2 14" xfId="36075" hidden="1"/>
    <cellStyle name="Neutral 2 14" xfId="36147" hidden="1"/>
    <cellStyle name="Neutral 2 14" xfId="36182" hidden="1"/>
    <cellStyle name="Neutral 2 14" xfId="36316" hidden="1"/>
    <cellStyle name="Neutral 2 14" xfId="36455" hidden="1"/>
    <cellStyle name="Neutral 2 14" xfId="36439" hidden="1"/>
    <cellStyle name="Neutral 2 14" xfId="36511" hidden="1"/>
    <cellStyle name="Neutral 2 14" xfId="36546" hidden="1"/>
    <cellStyle name="Neutral 2 14" xfId="36207" hidden="1"/>
    <cellStyle name="Neutral 2 14" xfId="36602" hidden="1"/>
    <cellStyle name="Neutral 2 14" xfId="36586" hidden="1"/>
    <cellStyle name="Neutral 2 14" xfId="36658" hidden="1"/>
    <cellStyle name="Neutral 2 14" xfId="36693" hidden="1"/>
    <cellStyle name="Neutral 2 14" xfId="36331" hidden="1"/>
    <cellStyle name="Neutral 2 14" xfId="36743" hidden="1"/>
    <cellStyle name="Neutral 2 14" xfId="36727" hidden="1"/>
    <cellStyle name="Neutral 2 14" xfId="36799" hidden="1"/>
    <cellStyle name="Neutral 2 14" xfId="36834" hidden="1"/>
    <cellStyle name="Neutral 2 14" xfId="36899" hidden="1"/>
    <cellStyle name="Neutral 2 14" xfId="36960" hidden="1"/>
    <cellStyle name="Neutral 2 14" xfId="36944" hidden="1"/>
    <cellStyle name="Neutral 2 14" xfId="37016" hidden="1"/>
    <cellStyle name="Neutral 2 14" xfId="37051" hidden="1"/>
    <cellStyle name="Neutral 2 14" xfId="37142" hidden="1"/>
    <cellStyle name="Neutral 2 14" xfId="37252" hidden="1"/>
    <cellStyle name="Neutral 2 14" xfId="37236" hidden="1"/>
    <cellStyle name="Neutral 2 14" xfId="37308" hidden="1"/>
    <cellStyle name="Neutral 2 14" xfId="37343" hidden="1"/>
    <cellStyle name="Neutral 2 14" xfId="37063" hidden="1"/>
    <cellStyle name="Neutral 2 14" xfId="37394" hidden="1"/>
    <cellStyle name="Neutral 2 14" xfId="37378" hidden="1"/>
    <cellStyle name="Neutral 2 14" xfId="37450" hidden="1"/>
    <cellStyle name="Neutral 2 14" xfId="37485" hidden="1"/>
    <cellStyle name="Neutral 2 14" xfId="36022" hidden="1"/>
    <cellStyle name="Neutral 2 14" xfId="37534" hidden="1"/>
    <cellStyle name="Neutral 2 14" xfId="37518" hidden="1"/>
    <cellStyle name="Neutral 2 14" xfId="37590" hidden="1"/>
    <cellStyle name="Neutral 2 14" xfId="37625" hidden="1"/>
    <cellStyle name="Neutral 2 14" xfId="37758" hidden="1"/>
    <cellStyle name="Neutral 2 14" xfId="37897" hidden="1"/>
    <cellStyle name="Neutral 2 14" xfId="37881" hidden="1"/>
    <cellStyle name="Neutral 2 14" xfId="37953" hidden="1"/>
    <cellStyle name="Neutral 2 14" xfId="37988" hidden="1"/>
    <cellStyle name="Neutral 2 14" xfId="37649" hidden="1"/>
    <cellStyle name="Neutral 2 14" xfId="38044" hidden="1"/>
    <cellStyle name="Neutral 2 14" xfId="38028" hidden="1"/>
    <cellStyle name="Neutral 2 14" xfId="38100" hidden="1"/>
    <cellStyle name="Neutral 2 14" xfId="38135" hidden="1"/>
    <cellStyle name="Neutral 2 14" xfId="37773" hidden="1"/>
    <cellStyle name="Neutral 2 14" xfId="38185" hidden="1"/>
    <cellStyle name="Neutral 2 14" xfId="38169" hidden="1"/>
    <cellStyle name="Neutral 2 14" xfId="38241" hidden="1"/>
    <cellStyle name="Neutral 2 14" xfId="38276" hidden="1"/>
    <cellStyle name="Neutral 2 14" xfId="38341" hidden="1"/>
    <cellStyle name="Neutral 2 14" xfId="38402" hidden="1"/>
    <cellStyle name="Neutral 2 14" xfId="38386" hidden="1"/>
    <cellStyle name="Neutral 2 14" xfId="38458" hidden="1"/>
    <cellStyle name="Neutral 2 14" xfId="38493" hidden="1"/>
    <cellStyle name="Neutral 2 14" xfId="38584" hidden="1"/>
    <cellStyle name="Neutral 2 14" xfId="38694" hidden="1"/>
    <cellStyle name="Neutral 2 14" xfId="38678" hidden="1"/>
    <cellStyle name="Neutral 2 14" xfId="38750" hidden="1"/>
    <cellStyle name="Neutral 2 14" xfId="38785" hidden="1"/>
    <cellStyle name="Neutral 2 14" xfId="38505" hidden="1"/>
    <cellStyle name="Neutral 2 14" xfId="38836" hidden="1"/>
    <cellStyle name="Neutral 2 14" xfId="38820" hidden="1"/>
    <cellStyle name="Neutral 2 14" xfId="38892" hidden="1"/>
    <cellStyle name="Neutral 2 14" xfId="38927" hidden="1"/>
    <cellStyle name="Neutral 2 14" xfId="39008" hidden="1"/>
    <cellStyle name="Neutral 2 14" xfId="39074" hidden="1"/>
    <cellStyle name="Neutral 2 14" xfId="39058" hidden="1"/>
    <cellStyle name="Neutral 2 14" xfId="39130" hidden="1"/>
    <cellStyle name="Neutral 2 14" xfId="39165" hidden="1"/>
    <cellStyle name="Neutral 2 14" xfId="39298" hidden="1"/>
    <cellStyle name="Neutral 2 14" xfId="39437" hidden="1"/>
    <cellStyle name="Neutral 2 14" xfId="39421" hidden="1"/>
    <cellStyle name="Neutral 2 14" xfId="39493" hidden="1"/>
    <cellStyle name="Neutral 2 14" xfId="39528" hidden="1"/>
    <cellStyle name="Neutral 2 14" xfId="39189" hidden="1"/>
    <cellStyle name="Neutral 2 14" xfId="39584" hidden="1"/>
    <cellStyle name="Neutral 2 14" xfId="39568" hidden="1"/>
    <cellStyle name="Neutral 2 14" xfId="39640" hidden="1"/>
    <cellStyle name="Neutral 2 14" xfId="39675" hidden="1"/>
    <cellStyle name="Neutral 2 14" xfId="39313" hidden="1"/>
    <cellStyle name="Neutral 2 14" xfId="39725" hidden="1"/>
    <cellStyle name="Neutral 2 14" xfId="39709" hidden="1"/>
    <cellStyle name="Neutral 2 14" xfId="39781" hidden="1"/>
    <cellStyle name="Neutral 2 14" xfId="39816" hidden="1"/>
    <cellStyle name="Neutral 2 14" xfId="39881" hidden="1"/>
    <cellStyle name="Neutral 2 14" xfId="39942" hidden="1"/>
    <cellStyle name="Neutral 2 14" xfId="39926" hidden="1"/>
    <cellStyle name="Neutral 2 14" xfId="39998" hidden="1"/>
    <cellStyle name="Neutral 2 14" xfId="40033" hidden="1"/>
    <cellStyle name="Neutral 2 14" xfId="40124" hidden="1"/>
    <cellStyle name="Neutral 2 14" xfId="40234" hidden="1"/>
    <cellStyle name="Neutral 2 14" xfId="40218" hidden="1"/>
    <cellStyle name="Neutral 2 14" xfId="40290" hidden="1"/>
    <cellStyle name="Neutral 2 14" xfId="40325" hidden="1"/>
    <cellStyle name="Neutral 2 14" xfId="40045" hidden="1"/>
    <cellStyle name="Neutral 2 14" xfId="40376" hidden="1"/>
    <cellStyle name="Neutral 2 14" xfId="40360" hidden="1"/>
    <cellStyle name="Neutral 2 14" xfId="40432" hidden="1"/>
    <cellStyle name="Neutral 2 14" xfId="40467" hidden="1"/>
    <cellStyle name="Neutral 2 14" xfId="40532" hidden="1"/>
    <cellStyle name="Neutral 2 14" xfId="40593" hidden="1"/>
    <cellStyle name="Neutral 2 14" xfId="40577" hidden="1"/>
    <cellStyle name="Neutral 2 14" xfId="40649" hidden="1"/>
    <cellStyle name="Neutral 2 14" xfId="40684" hidden="1"/>
    <cellStyle name="Neutral 2 14" xfId="40795" hidden="1"/>
    <cellStyle name="Neutral 2 14" xfId="40984" hidden="1"/>
    <cellStyle name="Neutral 2 14" xfId="40968" hidden="1"/>
    <cellStyle name="Neutral 2 14" xfId="41040" hidden="1"/>
    <cellStyle name="Neutral 2 14" xfId="41075" hidden="1"/>
    <cellStyle name="Neutral 2 14" xfId="41183" hidden="1"/>
    <cellStyle name="Neutral 2 14" xfId="41293" hidden="1"/>
    <cellStyle name="Neutral 2 14" xfId="41277" hidden="1"/>
    <cellStyle name="Neutral 2 14" xfId="41349" hidden="1"/>
    <cellStyle name="Neutral 2 14" xfId="41384" hidden="1"/>
    <cellStyle name="Neutral 2 14" xfId="41104" hidden="1"/>
    <cellStyle name="Neutral 2 14" xfId="41437" hidden="1"/>
    <cellStyle name="Neutral 2 14" xfId="41421" hidden="1"/>
    <cellStyle name="Neutral 2 14" xfId="41493" hidden="1"/>
    <cellStyle name="Neutral 2 14" xfId="41528" hidden="1"/>
    <cellStyle name="Neutral 2 14" xfId="40812" hidden="1"/>
    <cellStyle name="Neutral 2 14" xfId="41594" hidden="1"/>
    <cellStyle name="Neutral 2 14" xfId="41578" hidden="1"/>
    <cellStyle name="Neutral 2 14" xfId="41650" hidden="1"/>
    <cellStyle name="Neutral 2 14" xfId="41685" hidden="1"/>
    <cellStyle name="Neutral 2 14" xfId="41824" hidden="1"/>
    <cellStyle name="Neutral 2 14" xfId="41964" hidden="1"/>
    <cellStyle name="Neutral 2 14" xfId="41948" hidden="1"/>
    <cellStyle name="Neutral 2 14" xfId="42020" hidden="1"/>
    <cellStyle name="Neutral 2 14" xfId="42055" hidden="1"/>
    <cellStyle name="Neutral 2 14" xfId="41715" hidden="1"/>
    <cellStyle name="Neutral 2 14" xfId="42113" hidden="1"/>
    <cellStyle name="Neutral 2 14" xfId="42097" hidden="1"/>
    <cellStyle name="Neutral 2 14" xfId="42169" hidden="1"/>
    <cellStyle name="Neutral 2 14" xfId="42204" hidden="1"/>
    <cellStyle name="Neutral 2 14" xfId="41839" hidden="1"/>
    <cellStyle name="Neutral 2 14" xfId="42256" hidden="1"/>
    <cellStyle name="Neutral 2 14" xfId="42240" hidden="1"/>
    <cellStyle name="Neutral 2 14" xfId="42312" hidden="1"/>
    <cellStyle name="Neutral 2 14" xfId="42347" hidden="1"/>
    <cellStyle name="Neutral 2 14" xfId="42414" hidden="1"/>
    <cellStyle name="Neutral 2 14" xfId="42475" hidden="1"/>
    <cellStyle name="Neutral 2 14" xfId="42459" hidden="1"/>
    <cellStyle name="Neutral 2 14" xfId="42531" hidden="1"/>
    <cellStyle name="Neutral 2 14" xfId="42566" hidden="1"/>
    <cellStyle name="Neutral 2 14" xfId="42657" hidden="1"/>
    <cellStyle name="Neutral 2 14" xfId="42767" hidden="1"/>
    <cellStyle name="Neutral 2 14" xfId="42751" hidden="1"/>
    <cellStyle name="Neutral 2 14" xfId="42823" hidden="1"/>
    <cellStyle name="Neutral 2 14" xfId="42858" hidden="1"/>
    <cellStyle name="Neutral 2 14" xfId="42578" hidden="1"/>
    <cellStyle name="Neutral 2 14" xfId="42909" hidden="1"/>
    <cellStyle name="Neutral 2 14" xfId="42893" hidden="1"/>
    <cellStyle name="Neutral 2 14" xfId="42965" hidden="1"/>
    <cellStyle name="Neutral 2 14" xfId="43000" hidden="1"/>
    <cellStyle name="Neutral 2 14" xfId="41691" hidden="1"/>
    <cellStyle name="Neutral 2 14" xfId="43049" hidden="1"/>
    <cellStyle name="Neutral 2 14" xfId="43033" hidden="1"/>
    <cellStyle name="Neutral 2 14" xfId="43105" hidden="1"/>
    <cellStyle name="Neutral 2 14" xfId="43140" hidden="1"/>
    <cellStyle name="Neutral 2 14" xfId="43276" hidden="1"/>
    <cellStyle name="Neutral 2 14" xfId="43415" hidden="1"/>
    <cellStyle name="Neutral 2 14" xfId="43399" hidden="1"/>
    <cellStyle name="Neutral 2 14" xfId="43471" hidden="1"/>
    <cellStyle name="Neutral 2 14" xfId="43506" hidden="1"/>
    <cellStyle name="Neutral 2 14" xfId="43167" hidden="1"/>
    <cellStyle name="Neutral 2 14" xfId="43564" hidden="1"/>
    <cellStyle name="Neutral 2 14" xfId="43548" hidden="1"/>
    <cellStyle name="Neutral 2 14" xfId="43620" hidden="1"/>
    <cellStyle name="Neutral 2 14" xfId="43655" hidden="1"/>
    <cellStyle name="Neutral 2 14" xfId="43291" hidden="1"/>
    <cellStyle name="Neutral 2 14" xfId="43707" hidden="1"/>
    <cellStyle name="Neutral 2 14" xfId="43691" hidden="1"/>
    <cellStyle name="Neutral 2 14" xfId="43763" hidden="1"/>
    <cellStyle name="Neutral 2 14" xfId="43798" hidden="1"/>
    <cellStyle name="Neutral 2 14" xfId="43864" hidden="1"/>
    <cellStyle name="Neutral 2 14" xfId="43925" hidden="1"/>
    <cellStyle name="Neutral 2 14" xfId="43909" hidden="1"/>
    <cellStyle name="Neutral 2 14" xfId="43981" hidden="1"/>
    <cellStyle name="Neutral 2 14" xfId="44016" hidden="1"/>
    <cellStyle name="Neutral 2 14" xfId="44107" hidden="1"/>
    <cellStyle name="Neutral 2 14" xfId="44217" hidden="1"/>
    <cellStyle name="Neutral 2 14" xfId="44201" hidden="1"/>
    <cellStyle name="Neutral 2 14" xfId="44273" hidden="1"/>
    <cellStyle name="Neutral 2 14" xfId="44308" hidden="1"/>
    <cellStyle name="Neutral 2 14" xfId="44028" hidden="1"/>
    <cellStyle name="Neutral 2 14" xfId="44359" hidden="1"/>
    <cellStyle name="Neutral 2 14" xfId="44343" hidden="1"/>
    <cellStyle name="Neutral 2 14" xfId="44415" hidden="1"/>
    <cellStyle name="Neutral 2 14" xfId="44450" hidden="1"/>
    <cellStyle name="Neutral 2 14" xfId="41900" hidden="1"/>
    <cellStyle name="Neutral 2 14" xfId="44499" hidden="1"/>
    <cellStyle name="Neutral 2 14" xfId="44483" hidden="1"/>
    <cellStyle name="Neutral 2 14" xfId="44555" hidden="1"/>
    <cellStyle name="Neutral 2 14" xfId="44590" hidden="1"/>
    <cellStyle name="Neutral 2 14" xfId="44723" hidden="1"/>
    <cellStyle name="Neutral 2 14" xfId="44862" hidden="1"/>
    <cellStyle name="Neutral 2 14" xfId="44846" hidden="1"/>
    <cellStyle name="Neutral 2 14" xfId="44918" hidden="1"/>
    <cellStyle name="Neutral 2 14" xfId="44953" hidden="1"/>
    <cellStyle name="Neutral 2 14" xfId="44614" hidden="1"/>
    <cellStyle name="Neutral 2 14" xfId="45009" hidden="1"/>
    <cellStyle name="Neutral 2 14" xfId="44993" hidden="1"/>
    <cellStyle name="Neutral 2 14" xfId="45065" hidden="1"/>
    <cellStyle name="Neutral 2 14" xfId="45100" hidden="1"/>
    <cellStyle name="Neutral 2 14" xfId="44738" hidden="1"/>
    <cellStyle name="Neutral 2 14" xfId="45150" hidden="1"/>
    <cellStyle name="Neutral 2 14" xfId="45134" hidden="1"/>
    <cellStyle name="Neutral 2 14" xfId="45206" hidden="1"/>
    <cellStyle name="Neutral 2 14" xfId="45241" hidden="1"/>
    <cellStyle name="Neutral 2 14" xfId="45306" hidden="1"/>
    <cellStyle name="Neutral 2 14" xfId="45367" hidden="1"/>
    <cellStyle name="Neutral 2 14" xfId="45351" hidden="1"/>
    <cellStyle name="Neutral 2 14" xfId="45423" hidden="1"/>
    <cellStyle name="Neutral 2 14" xfId="45458" hidden="1"/>
    <cellStyle name="Neutral 2 14" xfId="45549" hidden="1"/>
    <cellStyle name="Neutral 2 14" xfId="45659" hidden="1"/>
    <cellStyle name="Neutral 2 14" xfId="45643" hidden="1"/>
    <cellStyle name="Neutral 2 14" xfId="45715" hidden="1"/>
    <cellStyle name="Neutral 2 14" xfId="45750" hidden="1"/>
    <cellStyle name="Neutral 2 14" xfId="45470" hidden="1"/>
    <cellStyle name="Neutral 2 14" xfId="45801" hidden="1"/>
    <cellStyle name="Neutral 2 14" xfId="45785" hidden="1"/>
    <cellStyle name="Neutral 2 14" xfId="45857" hidden="1"/>
    <cellStyle name="Neutral 2 14" xfId="45892" hidden="1"/>
    <cellStyle name="Neutral 2 14" xfId="45959" hidden="1"/>
    <cellStyle name="Neutral 2 14" xfId="46094" hidden="1"/>
    <cellStyle name="Neutral 2 14" xfId="46078" hidden="1"/>
    <cellStyle name="Neutral 2 14" xfId="46150" hidden="1"/>
    <cellStyle name="Neutral 2 14" xfId="46185" hidden="1"/>
    <cellStyle name="Neutral 2 14" xfId="46319" hidden="1"/>
    <cellStyle name="Neutral 2 14" xfId="46458" hidden="1"/>
    <cellStyle name="Neutral 2 14" xfId="46442" hidden="1"/>
    <cellStyle name="Neutral 2 14" xfId="46514" hidden="1"/>
    <cellStyle name="Neutral 2 14" xfId="46549" hidden="1"/>
    <cellStyle name="Neutral 2 14" xfId="46210" hidden="1"/>
    <cellStyle name="Neutral 2 14" xfId="46605" hidden="1"/>
    <cellStyle name="Neutral 2 14" xfId="46589" hidden="1"/>
    <cellStyle name="Neutral 2 14" xfId="46661" hidden="1"/>
    <cellStyle name="Neutral 2 14" xfId="46696" hidden="1"/>
    <cellStyle name="Neutral 2 14" xfId="46334" hidden="1"/>
    <cellStyle name="Neutral 2 14" xfId="46746" hidden="1"/>
    <cellStyle name="Neutral 2 14" xfId="46730" hidden="1"/>
    <cellStyle name="Neutral 2 14" xfId="46802" hidden="1"/>
    <cellStyle name="Neutral 2 14" xfId="46837" hidden="1"/>
    <cellStyle name="Neutral 2 14" xfId="46902" hidden="1"/>
    <cellStyle name="Neutral 2 14" xfId="46963" hidden="1"/>
    <cellStyle name="Neutral 2 14" xfId="46947" hidden="1"/>
    <cellStyle name="Neutral 2 14" xfId="47019" hidden="1"/>
    <cellStyle name="Neutral 2 14" xfId="47054" hidden="1"/>
    <cellStyle name="Neutral 2 14" xfId="47145" hidden="1"/>
    <cellStyle name="Neutral 2 14" xfId="47255" hidden="1"/>
    <cellStyle name="Neutral 2 14" xfId="47239" hidden="1"/>
    <cellStyle name="Neutral 2 14" xfId="47311" hidden="1"/>
    <cellStyle name="Neutral 2 14" xfId="47346" hidden="1"/>
    <cellStyle name="Neutral 2 14" xfId="47066" hidden="1"/>
    <cellStyle name="Neutral 2 14" xfId="47397" hidden="1"/>
    <cellStyle name="Neutral 2 14" xfId="47381" hidden="1"/>
    <cellStyle name="Neutral 2 14" xfId="47453" hidden="1"/>
    <cellStyle name="Neutral 2 14" xfId="47488" hidden="1"/>
    <cellStyle name="Neutral 2 14" xfId="46025" hidden="1"/>
    <cellStyle name="Neutral 2 14" xfId="47537" hidden="1"/>
    <cellStyle name="Neutral 2 14" xfId="47521" hidden="1"/>
    <cellStyle name="Neutral 2 14" xfId="47593" hidden="1"/>
    <cellStyle name="Neutral 2 14" xfId="47628" hidden="1"/>
    <cellStyle name="Neutral 2 14" xfId="47761" hidden="1"/>
    <cellStyle name="Neutral 2 14" xfId="47900" hidden="1"/>
    <cellStyle name="Neutral 2 14" xfId="47884" hidden="1"/>
    <cellStyle name="Neutral 2 14" xfId="47956" hidden="1"/>
    <cellStyle name="Neutral 2 14" xfId="47991" hidden="1"/>
    <cellStyle name="Neutral 2 14" xfId="47652" hidden="1"/>
    <cellStyle name="Neutral 2 14" xfId="48047" hidden="1"/>
    <cellStyle name="Neutral 2 14" xfId="48031" hidden="1"/>
    <cellStyle name="Neutral 2 14" xfId="48103" hidden="1"/>
    <cellStyle name="Neutral 2 14" xfId="48138" hidden="1"/>
    <cellStyle name="Neutral 2 14" xfId="47776" hidden="1"/>
    <cellStyle name="Neutral 2 14" xfId="48188" hidden="1"/>
    <cellStyle name="Neutral 2 14" xfId="48172" hidden="1"/>
    <cellStyle name="Neutral 2 14" xfId="48244" hidden="1"/>
    <cellStyle name="Neutral 2 14" xfId="48279" hidden="1"/>
    <cellStyle name="Neutral 2 14" xfId="48344" hidden="1"/>
    <cellStyle name="Neutral 2 14" xfId="48405" hidden="1"/>
    <cellStyle name="Neutral 2 14" xfId="48389" hidden="1"/>
    <cellStyle name="Neutral 2 14" xfId="48461" hidden="1"/>
    <cellStyle name="Neutral 2 14" xfId="48496" hidden="1"/>
    <cellStyle name="Neutral 2 14" xfId="48587" hidden="1"/>
    <cellStyle name="Neutral 2 14" xfId="48697" hidden="1"/>
    <cellStyle name="Neutral 2 14" xfId="48681" hidden="1"/>
    <cellStyle name="Neutral 2 14" xfId="48753" hidden="1"/>
    <cellStyle name="Neutral 2 14" xfId="48788" hidden="1"/>
    <cellStyle name="Neutral 2 14" xfId="48508" hidden="1"/>
    <cellStyle name="Neutral 2 14" xfId="48839" hidden="1"/>
    <cellStyle name="Neutral 2 14" xfId="48823" hidden="1"/>
    <cellStyle name="Neutral 2 14" xfId="48895" hidden="1"/>
    <cellStyle name="Neutral 2 14" xfId="48930" hidden="1"/>
    <cellStyle name="Neutral 2 14" xfId="48995" hidden="1"/>
    <cellStyle name="Neutral 2 14" xfId="49056" hidden="1"/>
    <cellStyle name="Neutral 2 14" xfId="49040" hidden="1"/>
    <cellStyle name="Neutral 2 14" xfId="49112" hidden="1"/>
    <cellStyle name="Neutral 2 14" xfId="49147" hidden="1"/>
    <cellStyle name="Neutral 2 14" xfId="49280" hidden="1"/>
    <cellStyle name="Neutral 2 14" xfId="49419" hidden="1"/>
    <cellStyle name="Neutral 2 14" xfId="49403" hidden="1"/>
    <cellStyle name="Neutral 2 14" xfId="49475" hidden="1"/>
    <cellStyle name="Neutral 2 14" xfId="49510" hidden="1"/>
    <cellStyle name="Neutral 2 14" xfId="49171" hidden="1"/>
    <cellStyle name="Neutral 2 14" xfId="49566" hidden="1"/>
    <cellStyle name="Neutral 2 14" xfId="49550" hidden="1"/>
    <cellStyle name="Neutral 2 14" xfId="49622" hidden="1"/>
    <cellStyle name="Neutral 2 14" xfId="49657" hidden="1"/>
    <cellStyle name="Neutral 2 14" xfId="49295" hidden="1"/>
    <cellStyle name="Neutral 2 14" xfId="49707" hidden="1"/>
    <cellStyle name="Neutral 2 14" xfId="49691" hidden="1"/>
    <cellStyle name="Neutral 2 14" xfId="49763" hidden="1"/>
    <cellStyle name="Neutral 2 14" xfId="49798" hidden="1"/>
    <cellStyle name="Neutral 2 14" xfId="49863" hidden="1"/>
    <cellStyle name="Neutral 2 14" xfId="49924" hidden="1"/>
    <cellStyle name="Neutral 2 14" xfId="49908" hidden="1"/>
    <cellStyle name="Neutral 2 14" xfId="49980" hidden="1"/>
    <cellStyle name="Neutral 2 14" xfId="50015" hidden="1"/>
    <cellStyle name="Neutral 2 14" xfId="50106" hidden="1"/>
    <cellStyle name="Neutral 2 14" xfId="50216" hidden="1"/>
    <cellStyle name="Neutral 2 14" xfId="50200" hidden="1"/>
    <cellStyle name="Neutral 2 14" xfId="50272" hidden="1"/>
    <cellStyle name="Neutral 2 14" xfId="50307" hidden="1"/>
    <cellStyle name="Neutral 2 14" xfId="50027" hidden="1"/>
    <cellStyle name="Neutral 2 14" xfId="50358" hidden="1"/>
    <cellStyle name="Neutral 2 14" xfId="50342" hidden="1"/>
    <cellStyle name="Neutral 2 14" xfId="50414" hidden="1"/>
    <cellStyle name="Neutral 2 14" xfId="50449" hidden="1"/>
    <cellStyle name="Neutral 2 14" xfId="50514" hidden="1"/>
    <cellStyle name="Neutral 2 14" xfId="50575" hidden="1"/>
    <cellStyle name="Neutral 2 14" xfId="50559" hidden="1"/>
    <cellStyle name="Neutral 2 14" xfId="50631" hidden="1"/>
    <cellStyle name="Neutral 2 14" xfId="50666" hidden="1"/>
    <cellStyle name="Neutral 2 14" xfId="50777" hidden="1"/>
    <cellStyle name="Neutral 2 14" xfId="50966" hidden="1"/>
    <cellStyle name="Neutral 2 14" xfId="50950" hidden="1"/>
    <cellStyle name="Neutral 2 14" xfId="51022" hidden="1"/>
    <cellStyle name="Neutral 2 14" xfId="51057" hidden="1"/>
    <cellStyle name="Neutral 2 14" xfId="51165" hidden="1"/>
    <cellStyle name="Neutral 2 14" xfId="51275" hidden="1"/>
    <cellStyle name="Neutral 2 14" xfId="51259" hidden="1"/>
    <cellStyle name="Neutral 2 14" xfId="51331" hidden="1"/>
    <cellStyle name="Neutral 2 14" xfId="51366" hidden="1"/>
    <cellStyle name="Neutral 2 14" xfId="51086" hidden="1"/>
    <cellStyle name="Neutral 2 14" xfId="51419" hidden="1"/>
    <cellStyle name="Neutral 2 14" xfId="51403" hidden="1"/>
    <cellStyle name="Neutral 2 14" xfId="51475" hidden="1"/>
    <cellStyle name="Neutral 2 14" xfId="51510" hidden="1"/>
    <cellStyle name="Neutral 2 14" xfId="50794" hidden="1"/>
    <cellStyle name="Neutral 2 14" xfId="51576" hidden="1"/>
    <cellStyle name="Neutral 2 14" xfId="51560" hidden="1"/>
    <cellStyle name="Neutral 2 14" xfId="51632" hidden="1"/>
    <cellStyle name="Neutral 2 14" xfId="51667" hidden="1"/>
    <cellStyle name="Neutral 2 14" xfId="51806" hidden="1"/>
    <cellStyle name="Neutral 2 14" xfId="51946" hidden="1"/>
    <cellStyle name="Neutral 2 14" xfId="51930" hidden="1"/>
    <cellStyle name="Neutral 2 14" xfId="52002" hidden="1"/>
    <cellStyle name="Neutral 2 14" xfId="52037" hidden="1"/>
    <cellStyle name="Neutral 2 14" xfId="51697" hidden="1"/>
    <cellStyle name="Neutral 2 14" xfId="52095" hidden="1"/>
    <cellStyle name="Neutral 2 14" xfId="52079" hidden="1"/>
    <cellStyle name="Neutral 2 14" xfId="52151" hidden="1"/>
    <cellStyle name="Neutral 2 14" xfId="52186" hidden="1"/>
    <cellStyle name="Neutral 2 14" xfId="51821" hidden="1"/>
    <cellStyle name="Neutral 2 14" xfId="52238" hidden="1"/>
    <cellStyle name="Neutral 2 14" xfId="52222" hidden="1"/>
    <cellStyle name="Neutral 2 14" xfId="52294" hidden="1"/>
    <cellStyle name="Neutral 2 14" xfId="52329" hidden="1"/>
    <cellStyle name="Neutral 2 14" xfId="52396" hidden="1"/>
    <cellStyle name="Neutral 2 14" xfId="52457" hidden="1"/>
    <cellStyle name="Neutral 2 14" xfId="52441" hidden="1"/>
    <cellStyle name="Neutral 2 14" xfId="52513" hidden="1"/>
    <cellStyle name="Neutral 2 14" xfId="52548" hidden="1"/>
    <cellStyle name="Neutral 2 14" xfId="52639" hidden="1"/>
    <cellStyle name="Neutral 2 14" xfId="52749" hidden="1"/>
    <cellStyle name="Neutral 2 14" xfId="52733" hidden="1"/>
    <cellStyle name="Neutral 2 14" xfId="52805" hidden="1"/>
    <cellStyle name="Neutral 2 14" xfId="52840" hidden="1"/>
    <cellStyle name="Neutral 2 14" xfId="52560" hidden="1"/>
    <cellStyle name="Neutral 2 14" xfId="52891" hidden="1"/>
    <cellStyle name="Neutral 2 14" xfId="52875" hidden="1"/>
    <cellStyle name="Neutral 2 14" xfId="52947" hidden="1"/>
    <cellStyle name="Neutral 2 14" xfId="52982" hidden="1"/>
    <cellStyle name="Neutral 2 14" xfId="51673" hidden="1"/>
    <cellStyle name="Neutral 2 14" xfId="53031" hidden="1"/>
    <cellStyle name="Neutral 2 14" xfId="53015" hidden="1"/>
    <cellStyle name="Neutral 2 14" xfId="53087" hidden="1"/>
    <cellStyle name="Neutral 2 14" xfId="53122" hidden="1"/>
    <cellStyle name="Neutral 2 14" xfId="53258" hidden="1"/>
    <cellStyle name="Neutral 2 14" xfId="53397" hidden="1"/>
    <cellStyle name="Neutral 2 14" xfId="53381" hidden="1"/>
    <cellStyle name="Neutral 2 14" xfId="53453" hidden="1"/>
    <cellStyle name="Neutral 2 14" xfId="53488" hidden="1"/>
    <cellStyle name="Neutral 2 14" xfId="53149" hidden="1"/>
    <cellStyle name="Neutral 2 14" xfId="53546" hidden="1"/>
    <cellStyle name="Neutral 2 14" xfId="53530" hidden="1"/>
    <cellStyle name="Neutral 2 14" xfId="53602" hidden="1"/>
    <cellStyle name="Neutral 2 14" xfId="53637" hidden="1"/>
    <cellStyle name="Neutral 2 14" xfId="53273" hidden="1"/>
    <cellStyle name="Neutral 2 14" xfId="53689" hidden="1"/>
    <cellStyle name="Neutral 2 14" xfId="53673" hidden="1"/>
    <cellStyle name="Neutral 2 14" xfId="53745" hidden="1"/>
    <cellStyle name="Neutral 2 14" xfId="53780" hidden="1"/>
    <cellStyle name="Neutral 2 14" xfId="53846" hidden="1"/>
    <cellStyle name="Neutral 2 14" xfId="53907" hidden="1"/>
    <cellStyle name="Neutral 2 14" xfId="53891" hidden="1"/>
    <cellStyle name="Neutral 2 14" xfId="53963" hidden="1"/>
    <cellStyle name="Neutral 2 14" xfId="53998" hidden="1"/>
    <cellStyle name="Neutral 2 14" xfId="54089" hidden="1"/>
    <cellStyle name="Neutral 2 14" xfId="54199" hidden="1"/>
    <cellStyle name="Neutral 2 14" xfId="54183" hidden="1"/>
    <cellStyle name="Neutral 2 14" xfId="54255" hidden="1"/>
    <cellStyle name="Neutral 2 14" xfId="54290" hidden="1"/>
    <cellStyle name="Neutral 2 14" xfId="54010" hidden="1"/>
    <cellStyle name="Neutral 2 14" xfId="54341" hidden="1"/>
    <cellStyle name="Neutral 2 14" xfId="54325" hidden="1"/>
    <cellStyle name="Neutral 2 14" xfId="54397" hidden="1"/>
    <cellStyle name="Neutral 2 14" xfId="54432" hidden="1"/>
    <cellStyle name="Neutral 2 14" xfId="51882" hidden="1"/>
    <cellStyle name="Neutral 2 14" xfId="54481" hidden="1"/>
    <cellStyle name="Neutral 2 14" xfId="54465" hidden="1"/>
    <cellStyle name="Neutral 2 14" xfId="54537" hidden="1"/>
    <cellStyle name="Neutral 2 14" xfId="54572" hidden="1"/>
    <cellStyle name="Neutral 2 14" xfId="54705" hidden="1"/>
    <cellStyle name="Neutral 2 14" xfId="54844" hidden="1"/>
    <cellStyle name="Neutral 2 14" xfId="54828" hidden="1"/>
    <cellStyle name="Neutral 2 14" xfId="54900" hidden="1"/>
    <cellStyle name="Neutral 2 14" xfId="54935" hidden="1"/>
    <cellStyle name="Neutral 2 14" xfId="54596" hidden="1"/>
    <cellStyle name="Neutral 2 14" xfId="54991" hidden="1"/>
    <cellStyle name="Neutral 2 14" xfId="54975" hidden="1"/>
    <cellStyle name="Neutral 2 14" xfId="55047" hidden="1"/>
    <cellStyle name="Neutral 2 14" xfId="55082" hidden="1"/>
    <cellStyle name="Neutral 2 14" xfId="54720" hidden="1"/>
    <cellStyle name="Neutral 2 14" xfId="55132" hidden="1"/>
    <cellStyle name="Neutral 2 14" xfId="55116" hidden="1"/>
    <cellStyle name="Neutral 2 14" xfId="55188" hidden="1"/>
    <cellStyle name="Neutral 2 14" xfId="55223" hidden="1"/>
    <cellStyle name="Neutral 2 14" xfId="55288" hidden="1"/>
    <cellStyle name="Neutral 2 14" xfId="55349" hidden="1"/>
    <cellStyle name="Neutral 2 14" xfId="55333" hidden="1"/>
    <cellStyle name="Neutral 2 14" xfId="55405" hidden="1"/>
    <cellStyle name="Neutral 2 14" xfId="55440" hidden="1"/>
    <cellStyle name="Neutral 2 14" xfId="55531" hidden="1"/>
    <cellStyle name="Neutral 2 14" xfId="55641" hidden="1"/>
    <cellStyle name="Neutral 2 14" xfId="55625" hidden="1"/>
    <cellStyle name="Neutral 2 14" xfId="55697" hidden="1"/>
    <cellStyle name="Neutral 2 14" xfId="55732" hidden="1"/>
    <cellStyle name="Neutral 2 14" xfId="55452" hidden="1"/>
    <cellStyle name="Neutral 2 14" xfId="55783" hidden="1"/>
    <cellStyle name="Neutral 2 14" xfId="55767" hidden="1"/>
    <cellStyle name="Neutral 2 14" xfId="55839" hidden="1"/>
    <cellStyle name="Neutral 2 14" xfId="55874" hidden="1"/>
    <cellStyle name="Neutral 2 14" xfId="55941" hidden="1"/>
    <cellStyle name="Neutral 2 14" xfId="56076" hidden="1"/>
    <cellStyle name="Neutral 2 14" xfId="56060" hidden="1"/>
    <cellStyle name="Neutral 2 14" xfId="56132" hidden="1"/>
    <cellStyle name="Neutral 2 14" xfId="56167" hidden="1"/>
    <cellStyle name="Neutral 2 14" xfId="56301" hidden="1"/>
    <cellStyle name="Neutral 2 14" xfId="56440" hidden="1"/>
    <cellStyle name="Neutral 2 14" xfId="56424" hidden="1"/>
    <cellStyle name="Neutral 2 14" xfId="56496" hidden="1"/>
    <cellStyle name="Neutral 2 14" xfId="56531" hidden="1"/>
    <cellStyle name="Neutral 2 14" xfId="56192" hidden="1"/>
    <cellStyle name="Neutral 2 14" xfId="56587" hidden="1"/>
    <cellStyle name="Neutral 2 14" xfId="56571" hidden="1"/>
    <cellStyle name="Neutral 2 14" xfId="56643" hidden="1"/>
    <cellStyle name="Neutral 2 14" xfId="56678" hidden="1"/>
    <cellStyle name="Neutral 2 14" xfId="56316" hidden="1"/>
    <cellStyle name="Neutral 2 14" xfId="56728" hidden="1"/>
    <cellStyle name="Neutral 2 14" xfId="56712" hidden="1"/>
    <cellStyle name="Neutral 2 14" xfId="56784" hidden="1"/>
    <cellStyle name="Neutral 2 14" xfId="56819" hidden="1"/>
    <cellStyle name="Neutral 2 14" xfId="56884" hidden="1"/>
    <cellStyle name="Neutral 2 14" xfId="56945" hidden="1"/>
    <cellStyle name="Neutral 2 14" xfId="56929" hidden="1"/>
    <cellStyle name="Neutral 2 14" xfId="57001" hidden="1"/>
    <cellStyle name="Neutral 2 14" xfId="57036" hidden="1"/>
    <cellStyle name="Neutral 2 14" xfId="57127" hidden="1"/>
    <cellStyle name="Neutral 2 14" xfId="57237" hidden="1"/>
    <cellStyle name="Neutral 2 14" xfId="57221" hidden="1"/>
    <cellStyle name="Neutral 2 14" xfId="57293" hidden="1"/>
    <cellStyle name="Neutral 2 14" xfId="57328" hidden="1"/>
    <cellStyle name="Neutral 2 14" xfId="57048" hidden="1"/>
    <cellStyle name="Neutral 2 14" xfId="57379" hidden="1"/>
    <cellStyle name="Neutral 2 14" xfId="57363" hidden="1"/>
    <cellStyle name="Neutral 2 14" xfId="57435" hidden="1"/>
    <cellStyle name="Neutral 2 14" xfId="57470" hidden="1"/>
    <cellStyle name="Neutral 2 14" xfId="56007" hidden="1"/>
    <cellStyle name="Neutral 2 14" xfId="57519" hidden="1"/>
    <cellStyle name="Neutral 2 14" xfId="57503" hidden="1"/>
    <cellStyle name="Neutral 2 14" xfId="57575" hidden="1"/>
    <cellStyle name="Neutral 2 14" xfId="57610" hidden="1"/>
    <cellStyle name="Neutral 2 14" xfId="57743" hidden="1"/>
    <cellStyle name="Neutral 2 14" xfId="57882" hidden="1"/>
    <cellStyle name="Neutral 2 14" xfId="57866" hidden="1"/>
    <cellStyle name="Neutral 2 14" xfId="57938" hidden="1"/>
    <cellStyle name="Neutral 2 14" xfId="57973" hidden="1"/>
    <cellStyle name="Neutral 2 14" xfId="57634" hidden="1"/>
    <cellStyle name="Neutral 2 14" xfId="58029" hidden="1"/>
    <cellStyle name="Neutral 2 14" xfId="58013" hidden="1"/>
    <cellStyle name="Neutral 2 14" xfId="58085" hidden="1"/>
    <cellStyle name="Neutral 2 14" xfId="58120" hidden="1"/>
    <cellStyle name="Neutral 2 14" xfId="57758" hidden="1"/>
    <cellStyle name="Neutral 2 14" xfId="58170" hidden="1"/>
    <cellStyle name="Neutral 2 14" xfId="58154" hidden="1"/>
    <cellStyle name="Neutral 2 14" xfId="58226" hidden="1"/>
    <cellStyle name="Neutral 2 14" xfId="58261" hidden="1"/>
    <cellStyle name="Neutral 2 14" xfId="58326" hidden="1"/>
    <cellStyle name="Neutral 2 14" xfId="58387" hidden="1"/>
    <cellStyle name="Neutral 2 14" xfId="58371" hidden="1"/>
    <cellStyle name="Neutral 2 14" xfId="58443" hidden="1"/>
    <cellStyle name="Neutral 2 14" xfId="58478" hidden="1"/>
    <cellStyle name="Neutral 2 14" xfId="58569" hidden="1"/>
    <cellStyle name="Neutral 2 14" xfId="58679" hidden="1"/>
    <cellStyle name="Neutral 2 14" xfId="58663" hidden="1"/>
    <cellStyle name="Neutral 2 14" xfId="58735" hidden="1"/>
    <cellStyle name="Neutral 2 14" xfId="58770" hidden="1"/>
    <cellStyle name="Neutral 2 14" xfId="58490" hidden="1"/>
    <cellStyle name="Neutral 2 14" xfId="58821" hidden="1"/>
    <cellStyle name="Neutral 2 14" xfId="58805" hidden="1"/>
    <cellStyle name="Neutral 2 14" xfId="58877" hidden="1"/>
    <cellStyle name="Neutral 2 14" xfId="58912" hidden="1"/>
    <cellStyle name="Neutral 2 15" xfId="249" hidden="1"/>
    <cellStyle name="Neutral 2 15" xfId="837" hidden="1"/>
    <cellStyle name="Neutral 2 15" xfId="712" hidden="1"/>
    <cellStyle name="Neutral 2 15" xfId="852" hidden="1"/>
    <cellStyle name="Neutral 2 15" xfId="1420" hidden="1"/>
    <cellStyle name="Neutral 2 15" xfId="1663" hidden="1"/>
    <cellStyle name="Neutral 2 15" xfId="1578" hidden="1"/>
    <cellStyle name="Neutral 2 15" xfId="2158" hidden="1"/>
    <cellStyle name="Neutral 2 15" xfId="2707" hidden="1"/>
    <cellStyle name="Neutral 2 15" xfId="2582" hidden="1"/>
    <cellStyle name="Neutral 2 15" xfId="2722" hidden="1"/>
    <cellStyle name="Neutral 2 15" xfId="3290" hidden="1"/>
    <cellStyle name="Neutral 2 15" xfId="3533" hidden="1"/>
    <cellStyle name="Neutral 2 15" xfId="3448" hidden="1"/>
    <cellStyle name="Neutral 2 15" xfId="2335" hidden="1"/>
    <cellStyle name="Neutral 2 15" xfId="4213" hidden="1"/>
    <cellStyle name="Neutral 2 15" xfId="4088" hidden="1"/>
    <cellStyle name="Neutral 2 15" xfId="4228" hidden="1"/>
    <cellStyle name="Neutral 2 15" xfId="4796" hidden="1"/>
    <cellStyle name="Neutral 2 15" xfId="5039" hidden="1"/>
    <cellStyle name="Neutral 2 15" xfId="4954" hidden="1"/>
    <cellStyle name="Neutral 2 15" xfId="2028" hidden="1"/>
    <cellStyle name="Neutral 2 15" xfId="5717" hidden="1"/>
    <cellStyle name="Neutral 2 15" xfId="5592" hidden="1"/>
    <cellStyle name="Neutral 2 15" xfId="5732" hidden="1"/>
    <cellStyle name="Neutral 2 15" xfId="6300" hidden="1"/>
    <cellStyle name="Neutral 2 15" xfId="6543" hidden="1"/>
    <cellStyle name="Neutral 2 15" xfId="6458" hidden="1"/>
    <cellStyle name="Neutral 2 15" xfId="2296" hidden="1"/>
    <cellStyle name="Neutral 2 15" xfId="7215" hidden="1"/>
    <cellStyle name="Neutral 2 15" xfId="7090" hidden="1"/>
    <cellStyle name="Neutral 2 15" xfId="7230" hidden="1"/>
    <cellStyle name="Neutral 2 15" xfId="7798" hidden="1"/>
    <cellStyle name="Neutral 2 15" xfId="8041" hidden="1"/>
    <cellStyle name="Neutral 2 15" xfId="7956" hidden="1"/>
    <cellStyle name="Neutral 2 15" xfId="2043" hidden="1"/>
    <cellStyle name="Neutral 2 15" xfId="8708" hidden="1"/>
    <cellStyle name="Neutral 2 15" xfId="8583" hidden="1"/>
    <cellStyle name="Neutral 2 15" xfId="8723" hidden="1"/>
    <cellStyle name="Neutral 2 15" xfId="9291" hidden="1"/>
    <cellStyle name="Neutral 2 15" xfId="9534" hidden="1"/>
    <cellStyle name="Neutral 2 15" xfId="9449" hidden="1"/>
    <cellStyle name="Neutral 2 15" xfId="2390" hidden="1"/>
    <cellStyle name="Neutral 2 15" xfId="10194" hidden="1"/>
    <cellStyle name="Neutral 2 15" xfId="10069" hidden="1"/>
    <cellStyle name="Neutral 2 15" xfId="10209" hidden="1"/>
    <cellStyle name="Neutral 2 15" xfId="10777" hidden="1"/>
    <cellStyle name="Neutral 2 15" xfId="11020" hidden="1"/>
    <cellStyle name="Neutral 2 15" xfId="10935" hidden="1"/>
    <cellStyle name="Neutral 2 15" xfId="3897" hidden="1"/>
    <cellStyle name="Neutral 2 15" xfId="11674" hidden="1"/>
    <cellStyle name="Neutral 2 15" xfId="11549" hidden="1"/>
    <cellStyle name="Neutral 2 15" xfId="11689" hidden="1"/>
    <cellStyle name="Neutral 2 15" xfId="12257" hidden="1"/>
    <cellStyle name="Neutral 2 15" xfId="12500" hidden="1"/>
    <cellStyle name="Neutral 2 15" xfId="12415" hidden="1"/>
    <cellStyle name="Neutral 2 15" xfId="5402" hidden="1"/>
    <cellStyle name="Neutral 2 15" xfId="13145" hidden="1"/>
    <cellStyle name="Neutral 2 15" xfId="13020" hidden="1"/>
    <cellStyle name="Neutral 2 15" xfId="13160" hidden="1"/>
    <cellStyle name="Neutral 2 15" xfId="13728" hidden="1"/>
    <cellStyle name="Neutral 2 15" xfId="13971" hidden="1"/>
    <cellStyle name="Neutral 2 15" xfId="13886" hidden="1"/>
    <cellStyle name="Neutral 2 15" xfId="6905" hidden="1"/>
    <cellStyle name="Neutral 2 15" xfId="14607" hidden="1"/>
    <cellStyle name="Neutral 2 15" xfId="14482" hidden="1"/>
    <cellStyle name="Neutral 2 15" xfId="14622" hidden="1"/>
    <cellStyle name="Neutral 2 15" xfId="15190" hidden="1"/>
    <cellStyle name="Neutral 2 15" xfId="15433" hidden="1"/>
    <cellStyle name="Neutral 2 15" xfId="15348" hidden="1"/>
    <cellStyle name="Neutral 2 15" xfId="8403" hidden="1"/>
    <cellStyle name="Neutral 2 15" xfId="16063" hidden="1"/>
    <cellStyle name="Neutral 2 15" xfId="15938" hidden="1"/>
    <cellStyle name="Neutral 2 15" xfId="16078" hidden="1"/>
    <cellStyle name="Neutral 2 15" xfId="16646" hidden="1"/>
    <cellStyle name="Neutral 2 15" xfId="16889" hidden="1"/>
    <cellStyle name="Neutral 2 15" xfId="16804" hidden="1"/>
    <cellStyle name="Neutral 2 15" xfId="9895" hidden="1"/>
    <cellStyle name="Neutral 2 15" xfId="17505" hidden="1"/>
    <cellStyle name="Neutral 2 15" xfId="17380" hidden="1"/>
    <cellStyle name="Neutral 2 15" xfId="17520" hidden="1"/>
    <cellStyle name="Neutral 2 15" xfId="18088" hidden="1"/>
    <cellStyle name="Neutral 2 15" xfId="18331" hidden="1"/>
    <cellStyle name="Neutral 2 15" xfId="18246" hidden="1"/>
    <cellStyle name="Neutral 2 15" xfId="18978" hidden="1"/>
    <cellStyle name="Neutral 2 15" xfId="19312" hidden="1"/>
    <cellStyle name="Neutral 2 15" xfId="19187" hidden="1"/>
    <cellStyle name="Neutral 2 15" xfId="19327" hidden="1"/>
    <cellStyle name="Neutral 2 15" xfId="19895" hidden="1"/>
    <cellStyle name="Neutral 2 15" xfId="20138" hidden="1"/>
    <cellStyle name="Neutral 2 15" xfId="20053" hidden="1"/>
    <cellStyle name="Neutral 2 15" xfId="20546" hidden="1"/>
    <cellStyle name="Neutral 2 15" xfId="20809" hidden="1"/>
    <cellStyle name="Neutral 2 15" xfId="21197" hidden="1"/>
    <cellStyle name="Neutral 2 15" xfId="21112" hidden="1"/>
    <cellStyle name="Neutral 2 15" xfId="21094" hidden="1"/>
    <cellStyle name="Neutral 2 15" xfId="21838" hidden="1"/>
    <cellStyle name="Neutral 2 15" xfId="21713" hidden="1"/>
    <cellStyle name="Neutral 2 15" xfId="21853" hidden="1"/>
    <cellStyle name="Neutral 2 15" xfId="22428" hidden="1"/>
    <cellStyle name="Neutral 2 15" xfId="22671" hidden="1"/>
    <cellStyle name="Neutral 2 15" xfId="22586" hidden="1"/>
    <cellStyle name="Neutral 2 15" xfId="22366" hidden="1"/>
    <cellStyle name="Neutral 2 15" xfId="23291" hidden="1"/>
    <cellStyle name="Neutral 2 15" xfId="23166" hidden="1"/>
    <cellStyle name="Neutral 2 15" xfId="23306" hidden="1"/>
    <cellStyle name="Neutral 2 15" xfId="23879" hidden="1"/>
    <cellStyle name="Neutral 2 15" xfId="24122" hidden="1"/>
    <cellStyle name="Neutral 2 15" xfId="24037" hidden="1"/>
    <cellStyle name="Neutral 2 15" xfId="22076" hidden="1"/>
    <cellStyle name="Neutral 2 15" xfId="24738" hidden="1"/>
    <cellStyle name="Neutral 2 15" xfId="24613" hidden="1"/>
    <cellStyle name="Neutral 2 15" xfId="24753" hidden="1"/>
    <cellStyle name="Neutral 2 15" xfId="25321" hidden="1"/>
    <cellStyle name="Neutral 2 15" xfId="25564" hidden="1"/>
    <cellStyle name="Neutral 2 15" xfId="25479" hidden="1"/>
    <cellStyle name="Neutral 2 15" xfId="25974" hidden="1"/>
    <cellStyle name="Neutral 2 15" xfId="26334" hidden="1"/>
    <cellStyle name="Neutral 2 15" xfId="26209" hidden="1"/>
    <cellStyle name="Neutral 2 15" xfId="26349" hidden="1"/>
    <cellStyle name="Neutral 2 15" xfId="26917" hidden="1"/>
    <cellStyle name="Neutral 2 15" xfId="27160" hidden="1"/>
    <cellStyle name="Neutral 2 15" xfId="27075" hidden="1"/>
    <cellStyle name="Neutral 2 15" xfId="26038" hidden="1"/>
    <cellStyle name="Neutral 2 15" xfId="27776" hidden="1"/>
    <cellStyle name="Neutral 2 15" xfId="27651" hidden="1"/>
    <cellStyle name="Neutral 2 15" xfId="27791" hidden="1"/>
    <cellStyle name="Neutral 2 15" xfId="28359" hidden="1"/>
    <cellStyle name="Neutral 2 15" xfId="28602" hidden="1"/>
    <cellStyle name="Neutral 2 15" xfId="28517" hidden="1"/>
    <cellStyle name="Neutral 2 15" xfId="29011" hidden="1"/>
    <cellStyle name="Neutral 2 15" xfId="29296" hidden="1"/>
    <cellStyle name="Neutral 2 15" xfId="29171" hidden="1"/>
    <cellStyle name="Neutral 2 15" xfId="29311" hidden="1"/>
    <cellStyle name="Neutral 2 15" xfId="29879" hidden="1"/>
    <cellStyle name="Neutral 2 15" xfId="30122" hidden="1"/>
    <cellStyle name="Neutral 2 15" xfId="30037" hidden="1"/>
    <cellStyle name="Neutral 2 15" xfId="30530" hidden="1"/>
    <cellStyle name="Neutral 2 15" xfId="30793" hidden="1"/>
    <cellStyle name="Neutral 2 15" xfId="31181" hidden="1"/>
    <cellStyle name="Neutral 2 15" xfId="31096" hidden="1"/>
    <cellStyle name="Neutral 2 15" xfId="31078" hidden="1"/>
    <cellStyle name="Neutral 2 15" xfId="31822" hidden="1"/>
    <cellStyle name="Neutral 2 15" xfId="31697" hidden="1"/>
    <cellStyle name="Neutral 2 15" xfId="31837" hidden="1"/>
    <cellStyle name="Neutral 2 15" xfId="32412" hidden="1"/>
    <cellStyle name="Neutral 2 15" xfId="32655" hidden="1"/>
    <cellStyle name="Neutral 2 15" xfId="32570" hidden="1"/>
    <cellStyle name="Neutral 2 15" xfId="32350" hidden="1"/>
    <cellStyle name="Neutral 2 15" xfId="33274" hidden="1"/>
    <cellStyle name="Neutral 2 15" xfId="33149" hidden="1"/>
    <cellStyle name="Neutral 2 15" xfId="33289" hidden="1"/>
    <cellStyle name="Neutral 2 15" xfId="33862" hidden="1"/>
    <cellStyle name="Neutral 2 15" xfId="34105" hidden="1"/>
    <cellStyle name="Neutral 2 15" xfId="34020" hidden="1"/>
    <cellStyle name="Neutral 2 15" xfId="32060" hidden="1"/>
    <cellStyle name="Neutral 2 15" xfId="34721" hidden="1"/>
    <cellStyle name="Neutral 2 15" xfId="34596" hidden="1"/>
    <cellStyle name="Neutral 2 15" xfId="34736" hidden="1"/>
    <cellStyle name="Neutral 2 15" xfId="35304" hidden="1"/>
    <cellStyle name="Neutral 2 15" xfId="35547" hidden="1"/>
    <cellStyle name="Neutral 2 15" xfId="35462" hidden="1"/>
    <cellStyle name="Neutral 2 15" xfId="35957" hidden="1"/>
    <cellStyle name="Neutral 2 15" xfId="36317" hidden="1"/>
    <cellStyle name="Neutral 2 15" xfId="36192" hidden="1"/>
    <cellStyle name="Neutral 2 15" xfId="36332" hidden="1"/>
    <cellStyle name="Neutral 2 15" xfId="36900" hidden="1"/>
    <cellStyle name="Neutral 2 15" xfId="37143" hidden="1"/>
    <cellStyle name="Neutral 2 15" xfId="37058" hidden="1"/>
    <cellStyle name="Neutral 2 15" xfId="36021" hidden="1"/>
    <cellStyle name="Neutral 2 15" xfId="37759" hidden="1"/>
    <cellStyle name="Neutral 2 15" xfId="37634" hidden="1"/>
    <cellStyle name="Neutral 2 15" xfId="37774" hidden="1"/>
    <cellStyle name="Neutral 2 15" xfId="38342" hidden="1"/>
    <cellStyle name="Neutral 2 15" xfId="38585" hidden="1"/>
    <cellStyle name="Neutral 2 15" xfId="38500" hidden="1"/>
    <cellStyle name="Neutral 2 15" xfId="39009" hidden="1"/>
    <cellStyle name="Neutral 2 15" xfId="39299" hidden="1"/>
    <cellStyle name="Neutral 2 15" xfId="39174" hidden="1"/>
    <cellStyle name="Neutral 2 15" xfId="39314" hidden="1"/>
    <cellStyle name="Neutral 2 15" xfId="39882" hidden="1"/>
    <cellStyle name="Neutral 2 15" xfId="40125" hidden="1"/>
    <cellStyle name="Neutral 2 15" xfId="40040" hidden="1"/>
    <cellStyle name="Neutral 2 15" xfId="40533" hidden="1"/>
    <cellStyle name="Neutral 2 15" xfId="40796" hidden="1"/>
    <cellStyle name="Neutral 2 15" xfId="41184" hidden="1"/>
    <cellStyle name="Neutral 2 15" xfId="41099" hidden="1"/>
    <cellStyle name="Neutral 2 15" xfId="41081" hidden="1"/>
    <cellStyle name="Neutral 2 15" xfId="41825" hidden="1"/>
    <cellStyle name="Neutral 2 15" xfId="41700" hidden="1"/>
    <cellStyle name="Neutral 2 15" xfId="41840" hidden="1"/>
    <cellStyle name="Neutral 2 15" xfId="42415" hidden="1"/>
    <cellStyle name="Neutral 2 15" xfId="42658" hidden="1"/>
    <cellStyle name="Neutral 2 15" xfId="42573" hidden="1"/>
    <cellStyle name="Neutral 2 15" xfId="42353" hidden="1"/>
    <cellStyle name="Neutral 2 15" xfId="43277" hidden="1"/>
    <cellStyle name="Neutral 2 15" xfId="43152" hidden="1"/>
    <cellStyle name="Neutral 2 15" xfId="43292" hidden="1"/>
    <cellStyle name="Neutral 2 15" xfId="43865" hidden="1"/>
    <cellStyle name="Neutral 2 15" xfId="44108" hidden="1"/>
    <cellStyle name="Neutral 2 15" xfId="44023" hidden="1"/>
    <cellStyle name="Neutral 2 15" xfId="42063" hidden="1"/>
    <cellStyle name="Neutral 2 15" xfId="44724" hidden="1"/>
    <cellStyle name="Neutral 2 15" xfId="44599" hidden="1"/>
    <cellStyle name="Neutral 2 15" xfId="44739" hidden="1"/>
    <cellStyle name="Neutral 2 15" xfId="45307" hidden="1"/>
    <cellStyle name="Neutral 2 15" xfId="45550" hidden="1"/>
    <cellStyle name="Neutral 2 15" xfId="45465" hidden="1"/>
    <cellStyle name="Neutral 2 15" xfId="45960" hidden="1"/>
    <cellStyle name="Neutral 2 15" xfId="46320" hidden="1"/>
    <cellStyle name="Neutral 2 15" xfId="46195" hidden="1"/>
    <cellStyle name="Neutral 2 15" xfId="46335" hidden="1"/>
    <cellStyle name="Neutral 2 15" xfId="46903" hidden="1"/>
    <cellStyle name="Neutral 2 15" xfId="47146" hidden="1"/>
    <cellStyle name="Neutral 2 15" xfId="47061" hidden="1"/>
    <cellStyle name="Neutral 2 15" xfId="46024" hidden="1"/>
    <cellStyle name="Neutral 2 15" xfId="47762" hidden="1"/>
    <cellStyle name="Neutral 2 15" xfId="47637" hidden="1"/>
    <cellStyle name="Neutral 2 15" xfId="47777" hidden="1"/>
    <cellStyle name="Neutral 2 15" xfId="48345" hidden="1"/>
    <cellStyle name="Neutral 2 15" xfId="48588" hidden="1"/>
    <cellStyle name="Neutral 2 15" xfId="48503" hidden="1"/>
    <cellStyle name="Neutral 2 15" xfId="48996" hidden="1"/>
    <cellStyle name="Neutral 2 15" xfId="49281" hidden="1"/>
    <cellStyle name="Neutral 2 15" xfId="49156" hidden="1"/>
    <cellStyle name="Neutral 2 15" xfId="49296" hidden="1"/>
    <cellStyle name="Neutral 2 15" xfId="49864" hidden="1"/>
    <cellStyle name="Neutral 2 15" xfId="50107" hidden="1"/>
    <cellStyle name="Neutral 2 15" xfId="50022" hidden="1"/>
    <cellStyle name="Neutral 2 15" xfId="50515" hidden="1"/>
    <cellStyle name="Neutral 2 15" xfId="50778" hidden="1"/>
    <cellStyle name="Neutral 2 15" xfId="51166" hidden="1"/>
    <cellStyle name="Neutral 2 15" xfId="51081" hidden="1"/>
    <cellStyle name="Neutral 2 15" xfId="51063" hidden="1"/>
    <cellStyle name="Neutral 2 15" xfId="51807" hidden="1"/>
    <cellStyle name="Neutral 2 15" xfId="51682" hidden="1"/>
    <cellStyle name="Neutral 2 15" xfId="51822" hidden="1"/>
    <cellStyle name="Neutral 2 15" xfId="52397" hidden="1"/>
    <cellStyle name="Neutral 2 15" xfId="52640" hidden="1"/>
    <cellStyle name="Neutral 2 15" xfId="52555" hidden="1"/>
    <cellStyle name="Neutral 2 15" xfId="52335" hidden="1"/>
    <cellStyle name="Neutral 2 15" xfId="53259" hidden="1"/>
    <cellStyle name="Neutral 2 15" xfId="53134" hidden="1"/>
    <cellStyle name="Neutral 2 15" xfId="53274" hidden="1"/>
    <cellStyle name="Neutral 2 15" xfId="53847" hidden="1"/>
    <cellStyle name="Neutral 2 15" xfId="54090" hidden="1"/>
    <cellStyle name="Neutral 2 15" xfId="54005" hidden="1"/>
    <cellStyle name="Neutral 2 15" xfId="52045" hidden="1"/>
    <cellStyle name="Neutral 2 15" xfId="54706" hidden="1"/>
    <cellStyle name="Neutral 2 15" xfId="54581" hidden="1"/>
    <cellStyle name="Neutral 2 15" xfId="54721" hidden="1"/>
    <cellStyle name="Neutral 2 15" xfId="55289" hidden="1"/>
    <cellStyle name="Neutral 2 15" xfId="55532" hidden="1"/>
    <cellStyle name="Neutral 2 15" xfId="55447" hidden="1"/>
    <cellStyle name="Neutral 2 15" xfId="55942" hidden="1"/>
    <cellStyle name="Neutral 2 15" xfId="56302" hidden="1"/>
    <cellStyle name="Neutral 2 15" xfId="56177" hidden="1"/>
    <cellStyle name="Neutral 2 15" xfId="56317" hidden="1"/>
    <cellStyle name="Neutral 2 15" xfId="56885" hidden="1"/>
    <cellStyle name="Neutral 2 15" xfId="57128" hidden="1"/>
    <cellStyle name="Neutral 2 15" xfId="57043" hidden="1"/>
    <cellStyle name="Neutral 2 15" xfId="56006" hidden="1"/>
    <cellStyle name="Neutral 2 15" xfId="57744" hidden="1"/>
    <cellStyle name="Neutral 2 15" xfId="57619" hidden="1"/>
    <cellStyle name="Neutral 2 15" xfId="57759" hidden="1"/>
    <cellStyle name="Neutral 2 15" xfId="58327" hidden="1"/>
    <cellStyle name="Neutral 2 15" xfId="58570" hidden="1"/>
    <cellStyle name="Neutral 2 15" xfId="58485" hidden="1"/>
    <cellStyle name="Neutral 2 16" xfId="250" hidden="1"/>
    <cellStyle name="Neutral 2 16" xfId="838" hidden="1"/>
    <cellStyle name="Neutral 2 16" xfId="809" hidden="1"/>
    <cellStyle name="Neutral 2 16" xfId="923" hidden="1"/>
    <cellStyle name="Neutral 2 16" xfId="1421" hidden="1"/>
    <cellStyle name="Neutral 2 16" xfId="1664" hidden="1"/>
    <cellStyle name="Neutral 2 16" xfId="1640" hidden="1"/>
    <cellStyle name="Neutral 2 16" xfId="2159" hidden="1"/>
    <cellStyle name="Neutral 2 16" xfId="2708" hidden="1"/>
    <cellStyle name="Neutral 2 16" xfId="2679" hidden="1"/>
    <cellStyle name="Neutral 2 16" xfId="2793" hidden="1"/>
    <cellStyle name="Neutral 2 16" xfId="3291" hidden="1"/>
    <cellStyle name="Neutral 2 16" xfId="3534" hidden="1"/>
    <cellStyle name="Neutral 2 16" xfId="3510" hidden="1"/>
    <cellStyle name="Neutral 2 16" xfId="2326" hidden="1"/>
    <cellStyle name="Neutral 2 16" xfId="4214" hidden="1"/>
    <cellStyle name="Neutral 2 16" xfId="4185" hidden="1"/>
    <cellStyle name="Neutral 2 16" xfId="4299" hidden="1"/>
    <cellStyle name="Neutral 2 16" xfId="4797" hidden="1"/>
    <cellStyle name="Neutral 2 16" xfId="5040" hidden="1"/>
    <cellStyle name="Neutral 2 16" xfId="5016" hidden="1"/>
    <cellStyle name="Neutral 2 16" xfId="2555" hidden="1"/>
    <cellStyle name="Neutral 2 16" xfId="5718" hidden="1"/>
    <cellStyle name="Neutral 2 16" xfId="5689" hidden="1"/>
    <cellStyle name="Neutral 2 16" xfId="5803" hidden="1"/>
    <cellStyle name="Neutral 2 16" xfId="6301" hidden="1"/>
    <cellStyle name="Neutral 2 16" xfId="6544" hidden="1"/>
    <cellStyle name="Neutral 2 16" xfId="6520" hidden="1"/>
    <cellStyle name="Neutral 2 16" xfId="4061" hidden="1"/>
    <cellStyle name="Neutral 2 16" xfId="7216" hidden="1"/>
    <cellStyle name="Neutral 2 16" xfId="7187" hidden="1"/>
    <cellStyle name="Neutral 2 16" xfId="7301" hidden="1"/>
    <cellStyle name="Neutral 2 16" xfId="7799" hidden="1"/>
    <cellStyle name="Neutral 2 16" xfId="8042" hidden="1"/>
    <cellStyle name="Neutral 2 16" xfId="8018" hidden="1"/>
    <cellStyle name="Neutral 2 16" xfId="5565" hidden="1"/>
    <cellStyle name="Neutral 2 16" xfId="8709" hidden="1"/>
    <cellStyle name="Neutral 2 16" xfId="8680" hidden="1"/>
    <cellStyle name="Neutral 2 16" xfId="8794" hidden="1"/>
    <cellStyle name="Neutral 2 16" xfId="9292" hidden="1"/>
    <cellStyle name="Neutral 2 16" xfId="9535" hidden="1"/>
    <cellStyle name="Neutral 2 16" xfId="9511" hidden="1"/>
    <cellStyle name="Neutral 2 16" xfId="7067" hidden="1"/>
    <cellStyle name="Neutral 2 16" xfId="10195" hidden="1"/>
    <cellStyle name="Neutral 2 16" xfId="10166" hidden="1"/>
    <cellStyle name="Neutral 2 16" xfId="10280" hidden="1"/>
    <cellStyle name="Neutral 2 16" xfId="10778" hidden="1"/>
    <cellStyle name="Neutral 2 16" xfId="11021" hidden="1"/>
    <cellStyle name="Neutral 2 16" xfId="10997" hidden="1"/>
    <cellStyle name="Neutral 2 16" xfId="8561" hidden="1"/>
    <cellStyle name="Neutral 2 16" xfId="11675" hidden="1"/>
    <cellStyle name="Neutral 2 16" xfId="11646" hidden="1"/>
    <cellStyle name="Neutral 2 16" xfId="11760" hidden="1"/>
    <cellStyle name="Neutral 2 16" xfId="12258" hidden="1"/>
    <cellStyle name="Neutral 2 16" xfId="12501" hidden="1"/>
    <cellStyle name="Neutral 2 16" xfId="12477" hidden="1"/>
    <cellStyle name="Neutral 2 16" xfId="10051" hidden="1"/>
    <cellStyle name="Neutral 2 16" xfId="13146" hidden="1"/>
    <cellStyle name="Neutral 2 16" xfId="13117" hidden="1"/>
    <cellStyle name="Neutral 2 16" xfId="13231" hidden="1"/>
    <cellStyle name="Neutral 2 16" xfId="13729" hidden="1"/>
    <cellStyle name="Neutral 2 16" xfId="13972" hidden="1"/>
    <cellStyle name="Neutral 2 16" xfId="13948" hidden="1"/>
    <cellStyle name="Neutral 2 16" xfId="11534" hidden="1"/>
    <cellStyle name="Neutral 2 16" xfId="14608" hidden="1"/>
    <cellStyle name="Neutral 2 16" xfId="14579" hidden="1"/>
    <cellStyle name="Neutral 2 16" xfId="14693" hidden="1"/>
    <cellStyle name="Neutral 2 16" xfId="15191" hidden="1"/>
    <cellStyle name="Neutral 2 16" xfId="15434" hidden="1"/>
    <cellStyle name="Neutral 2 16" xfId="15410" hidden="1"/>
    <cellStyle name="Neutral 2 16" xfId="13010" hidden="1"/>
    <cellStyle name="Neutral 2 16" xfId="16064" hidden="1"/>
    <cellStyle name="Neutral 2 16" xfId="16035" hidden="1"/>
    <cellStyle name="Neutral 2 16" xfId="16149" hidden="1"/>
    <cellStyle name="Neutral 2 16" xfId="16647" hidden="1"/>
    <cellStyle name="Neutral 2 16" xfId="16890" hidden="1"/>
    <cellStyle name="Neutral 2 16" xfId="16866" hidden="1"/>
    <cellStyle name="Neutral 2 16" xfId="14474" hidden="1"/>
    <cellStyle name="Neutral 2 16" xfId="17506" hidden="1"/>
    <cellStyle name="Neutral 2 16" xfId="17477" hidden="1"/>
    <cellStyle name="Neutral 2 16" xfId="17591" hidden="1"/>
    <cellStyle name="Neutral 2 16" xfId="18089" hidden="1"/>
    <cellStyle name="Neutral 2 16" xfId="18332" hidden="1"/>
    <cellStyle name="Neutral 2 16" xfId="18308" hidden="1"/>
    <cellStyle name="Neutral 2 16" xfId="18979" hidden="1"/>
    <cellStyle name="Neutral 2 16" xfId="19313" hidden="1"/>
    <cellStyle name="Neutral 2 16" xfId="19284" hidden="1"/>
    <cellStyle name="Neutral 2 16" xfId="19398" hidden="1"/>
    <cellStyle name="Neutral 2 16" xfId="19896" hidden="1"/>
    <cellStyle name="Neutral 2 16" xfId="20139" hidden="1"/>
    <cellStyle name="Neutral 2 16" xfId="20115" hidden="1"/>
    <cellStyle name="Neutral 2 16" xfId="20547" hidden="1"/>
    <cellStyle name="Neutral 2 16" xfId="20810" hidden="1"/>
    <cellStyle name="Neutral 2 16" xfId="21198" hidden="1"/>
    <cellStyle name="Neutral 2 16" xfId="21174" hidden="1"/>
    <cellStyle name="Neutral 2 16" xfId="21547" hidden="1"/>
    <cellStyle name="Neutral 2 16" xfId="21839" hidden="1"/>
    <cellStyle name="Neutral 2 16" xfId="21810" hidden="1"/>
    <cellStyle name="Neutral 2 16" xfId="21925" hidden="1"/>
    <cellStyle name="Neutral 2 16" xfId="22429" hidden="1"/>
    <cellStyle name="Neutral 2 16" xfId="22672" hidden="1"/>
    <cellStyle name="Neutral 2 16" xfId="22648" hidden="1"/>
    <cellStyle name="Neutral 2 16" xfId="22223" hidden="1"/>
    <cellStyle name="Neutral 2 16" xfId="23292" hidden="1"/>
    <cellStyle name="Neutral 2 16" xfId="23263" hidden="1"/>
    <cellStyle name="Neutral 2 16" xfId="23377" hidden="1"/>
    <cellStyle name="Neutral 2 16" xfId="23880" hidden="1"/>
    <cellStyle name="Neutral 2 16" xfId="24123" hidden="1"/>
    <cellStyle name="Neutral 2 16" xfId="24099" hidden="1"/>
    <cellStyle name="Neutral 2 16" xfId="22367" hidden="1"/>
    <cellStyle name="Neutral 2 16" xfId="24739" hidden="1"/>
    <cellStyle name="Neutral 2 16" xfId="24710" hidden="1"/>
    <cellStyle name="Neutral 2 16" xfId="24824" hidden="1"/>
    <cellStyle name="Neutral 2 16" xfId="25322" hidden="1"/>
    <cellStyle name="Neutral 2 16" xfId="25565" hidden="1"/>
    <cellStyle name="Neutral 2 16" xfId="25541" hidden="1"/>
    <cellStyle name="Neutral 2 16" xfId="25975" hidden="1"/>
    <cellStyle name="Neutral 2 16" xfId="26335" hidden="1"/>
    <cellStyle name="Neutral 2 16" xfId="26306" hidden="1"/>
    <cellStyle name="Neutral 2 16" xfId="26420" hidden="1"/>
    <cellStyle name="Neutral 2 16" xfId="26918" hidden="1"/>
    <cellStyle name="Neutral 2 16" xfId="27161" hidden="1"/>
    <cellStyle name="Neutral 2 16" xfId="27137" hidden="1"/>
    <cellStyle name="Neutral 2 16" xfId="25983" hidden="1"/>
    <cellStyle name="Neutral 2 16" xfId="27777" hidden="1"/>
    <cellStyle name="Neutral 2 16" xfId="27748" hidden="1"/>
    <cellStyle name="Neutral 2 16" xfId="27862" hidden="1"/>
    <cellStyle name="Neutral 2 16" xfId="28360" hidden="1"/>
    <cellStyle name="Neutral 2 16" xfId="28603" hidden="1"/>
    <cellStyle name="Neutral 2 16" xfId="28579" hidden="1"/>
    <cellStyle name="Neutral 2 16" xfId="29012" hidden="1"/>
    <cellStyle name="Neutral 2 16" xfId="29297" hidden="1"/>
    <cellStyle name="Neutral 2 16" xfId="29268" hidden="1"/>
    <cellStyle name="Neutral 2 16" xfId="29382" hidden="1"/>
    <cellStyle name="Neutral 2 16" xfId="29880" hidden="1"/>
    <cellStyle name="Neutral 2 16" xfId="30123" hidden="1"/>
    <cellStyle name="Neutral 2 16" xfId="30099" hidden="1"/>
    <cellStyle name="Neutral 2 16" xfId="30531" hidden="1"/>
    <cellStyle name="Neutral 2 16" xfId="30794" hidden="1"/>
    <cellStyle name="Neutral 2 16" xfId="31182" hidden="1"/>
    <cellStyle name="Neutral 2 16" xfId="31158" hidden="1"/>
    <cellStyle name="Neutral 2 16" xfId="31531" hidden="1"/>
    <cellStyle name="Neutral 2 16" xfId="31823" hidden="1"/>
    <cellStyle name="Neutral 2 16" xfId="31794" hidden="1"/>
    <cellStyle name="Neutral 2 16" xfId="31909" hidden="1"/>
    <cellStyle name="Neutral 2 16" xfId="32413" hidden="1"/>
    <cellStyle name="Neutral 2 16" xfId="32656" hidden="1"/>
    <cellStyle name="Neutral 2 16" xfId="32632" hidden="1"/>
    <cellStyle name="Neutral 2 16" xfId="32207" hidden="1"/>
    <cellStyle name="Neutral 2 16" xfId="33275" hidden="1"/>
    <cellStyle name="Neutral 2 16" xfId="33246" hidden="1"/>
    <cellStyle name="Neutral 2 16" xfId="33360" hidden="1"/>
    <cellStyle name="Neutral 2 16" xfId="33863" hidden="1"/>
    <cellStyle name="Neutral 2 16" xfId="34106" hidden="1"/>
    <cellStyle name="Neutral 2 16" xfId="34082" hidden="1"/>
    <cellStyle name="Neutral 2 16" xfId="32351" hidden="1"/>
    <cellStyle name="Neutral 2 16" xfId="34722" hidden="1"/>
    <cellStyle name="Neutral 2 16" xfId="34693" hidden="1"/>
    <cellStyle name="Neutral 2 16" xfId="34807" hidden="1"/>
    <cellStyle name="Neutral 2 16" xfId="35305" hidden="1"/>
    <cellStyle name="Neutral 2 16" xfId="35548" hidden="1"/>
    <cellStyle name="Neutral 2 16" xfId="35524" hidden="1"/>
    <cellStyle name="Neutral 2 16" xfId="35958" hidden="1"/>
    <cellStyle name="Neutral 2 16" xfId="36318" hidden="1"/>
    <cellStyle name="Neutral 2 16" xfId="36289" hidden="1"/>
    <cellStyle name="Neutral 2 16" xfId="36403" hidden="1"/>
    <cellStyle name="Neutral 2 16" xfId="36901" hidden="1"/>
    <cellStyle name="Neutral 2 16" xfId="37144" hidden="1"/>
    <cellStyle name="Neutral 2 16" xfId="37120" hidden="1"/>
    <cellStyle name="Neutral 2 16" xfId="35966" hidden="1"/>
    <cellStyle name="Neutral 2 16" xfId="37760" hidden="1"/>
    <cellStyle name="Neutral 2 16" xfId="37731" hidden="1"/>
    <cellStyle name="Neutral 2 16" xfId="37845" hidden="1"/>
    <cellStyle name="Neutral 2 16" xfId="38343" hidden="1"/>
    <cellStyle name="Neutral 2 16" xfId="38586" hidden="1"/>
    <cellStyle name="Neutral 2 16" xfId="38562" hidden="1"/>
    <cellStyle name="Neutral 2 16" xfId="39010" hidden="1"/>
    <cellStyle name="Neutral 2 16" xfId="39300" hidden="1"/>
    <cellStyle name="Neutral 2 16" xfId="39271" hidden="1"/>
    <cellStyle name="Neutral 2 16" xfId="39385" hidden="1"/>
    <cellStyle name="Neutral 2 16" xfId="39883" hidden="1"/>
    <cellStyle name="Neutral 2 16" xfId="40126" hidden="1"/>
    <cellStyle name="Neutral 2 16" xfId="40102" hidden="1"/>
    <cellStyle name="Neutral 2 16" xfId="40534" hidden="1"/>
    <cellStyle name="Neutral 2 16" xfId="40797" hidden="1"/>
    <cellStyle name="Neutral 2 16" xfId="41185" hidden="1"/>
    <cellStyle name="Neutral 2 16" xfId="41161" hidden="1"/>
    <cellStyle name="Neutral 2 16" xfId="41534" hidden="1"/>
    <cellStyle name="Neutral 2 16" xfId="41826" hidden="1"/>
    <cellStyle name="Neutral 2 16" xfId="41797" hidden="1"/>
    <cellStyle name="Neutral 2 16" xfId="41912" hidden="1"/>
    <cellStyle name="Neutral 2 16" xfId="42416" hidden="1"/>
    <cellStyle name="Neutral 2 16" xfId="42659" hidden="1"/>
    <cellStyle name="Neutral 2 16" xfId="42635" hidden="1"/>
    <cellStyle name="Neutral 2 16" xfId="42210" hidden="1"/>
    <cellStyle name="Neutral 2 16" xfId="43278" hidden="1"/>
    <cellStyle name="Neutral 2 16" xfId="43249" hidden="1"/>
    <cellStyle name="Neutral 2 16" xfId="43363" hidden="1"/>
    <cellStyle name="Neutral 2 16" xfId="43866" hidden="1"/>
    <cellStyle name="Neutral 2 16" xfId="44109" hidden="1"/>
    <cellStyle name="Neutral 2 16" xfId="44085" hidden="1"/>
    <cellStyle name="Neutral 2 16" xfId="42354" hidden="1"/>
    <cellStyle name="Neutral 2 16" xfId="44725" hidden="1"/>
    <cellStyle name="Neutral 2 16" xfId="44696" hidden="1"/>
    <cellStyle name="Neutral 2 16" xfId="44810" hidden="1"/>
    <cellStyle name="Neutral 2 16" xfId="45308" hidden="1"/>
    <cellStyle name="Neutral 2 16" xfId="45551" hidden="1"/>
    <cellStyle name="Neutral 2 16" xfId="45527" hidden="1"/>
    <cellStyle name="Neutral 2 16" xfId="45961" hidden="1"/>
    <cellStyle name="Neutral 2 16" xfId="46321" hidden="1"/>
    <cellStyle name="Neutral 2 16" xfId="46292" hidden="1"/>
    <cellStyle name="Neutral 2 16" xfId="46406" hidden="1"/>
    <cellStyle name="Neutral 2 16" xfId="46904" hidden="1"/>
    <cellStyle name="Neutral 2 16" xfId="47147" hidden="1"/>
    <cellStyle name="Neutral 2 16" xfId="47123" hidden="1"/>
    <cellStyle name="Neutral 2 16" xfId="45969" hidden="1"/>
    <cellStyle name="Neutral 2 16" xfId="47763" hidden="1"/>
    <cellStyle name="Neutral 2 16" xfId="47734" hidden="1"/>
    <cellStyle name="Neutral 2 16" xfId="47848" hidden="1"/>
    <cellStyle name="Neutral 2 16" xfId="48346" hidden="1"/>
    <cellStyle name="Neutral 2 16" xfId="48589" hidden="1"/>
    <cellStyle name="Neutral 2 16" xfId="48565" hidden="1"/>
    <cellStyle name="Neutral 2 16" xfId="48997" hidden="1"/>
    <cellStyle name="Neutral 2 16" xfId="49282" hidden="1"/>
    <cellStyle name="Neutral 2 16" xfId="49253" hidden="1"/>
    <cellStyle name="Neutral 2 16" xfId="49367" hidden="1"/>
    <cellStyle name="Neutral 2 16" xfId="49865" hidden="1"/>
    <cellStyle name="Neutral 2 16" xfId="50108" hidden="1"/>
    <cellStyle name="Neutral 2 16" xfId="50084" hidden="1"/>
    <cellStyle name="Neutral 2 16" xfId="50516" hidden="1"/>
    <cellStyle name="Neutral 2 16" xfId="50779" hidden="1"/>
    <cellStyle name="Neutral 2 16" xfId="51167" hidden="1"/>
    <cellStyle name="Neutral 2 16" xfId="51143" hidden="1"/>
    <cellStyle name="Neutral 2 16" xfId="51516" hidden="1"/>
    <cellStyle name="Neutral 2 16" xfId="51808" hidden="1"/>
    <cellStyle name="Neutral 2 16" xfId="51779" hidden="1"/>
    <cellStyle name="Neutral 2 16" xfId="51894" hidden="1"/>
    <cellStyle name="Neutral 2 16" xfId="52398" hidden="1"/>
    <cellStyle name="Neutral 2 16" xfId="52641" hidden="1"/>
    <cellStyle name="Neutral 2 16" xfId="52617" hidden="1"/>
    <cellStyle name="Neutral 2 16" xfId="52192" hidden="1"/>
    <cellStyle name="Neutral 2 16" xfId="53260" hidden="1"/>
    <cellStyle name="Neutral 2 16" xfId="53231" hidden="1"/>
    <cellStyle name="Neutral 2 16" xfId="53345" hidden="1"/>
    <cellStyle name="Neutral 2 16" xfId="53848" hidden="1"/>
    <cellStyle name="Neutral 2 16" xfId="54091" hidden="1"/>
    <cellStyle name="Neutral 2 16" xfId="54067" hidden="1"/>
    <cellStyle name="Neutral 2 16" xfId="52336" hidden="1"/>
    <cellStyle name="Neutral 2 16" xfId="54707" hidden="1"/>
    <cellStyle name="Neutral 2 16" xfId="54678" hidden="1"/>
    <cellStyle name="Neutral 2 16" xfId="54792" hidden="1"/>
    <cellStyle name="Neutral 2 16" xfId="55290" hidden="1"/>
    <cellStyle name="Neutral 2 16" xfId="55533" hidden="1"/>
    <cellStyle name="Neutral 2 16" xfId="55509" hidden="1"/>
    <cellStyle name="Neutral 2 16" xfId="55943" hidden="1"/>
    <cellStyle name="Neutral 2 16" xfId="56303" hidden="1"/>
    <cellStyle name="Neutral 2 16" xfId="56274" hidden="1"/>
    <cellStyle name="Neutral 2 16" xfId="56388" hidden="1"/>
    <cellStyle name="Neutral 2 16" xfId="56886" hidden="1"/>
    <cellStyle name="Neutral 2 16" xfId="57129" hidden="1"/>
    <cellStyle name="Neutral 2 16" xfId="57105" hidden="1"/>
    <cellStyle name="Neutral 2 16" xfId="55951" hidden="1"/>
    <cellStyle name="Neutral 2 16" xfId="57745" hidden="1"/>
    <cellStyle name="Neutral 2 16" xfId="57716" hidden="1"/>
    <cellStyle name="Neutral 2 16" xfId="57830" hidden="1"/>
    <cellStyle name="Neutral 2 16" xfId="58328" hidden="1"/>
    <cellStyle name="Neutral 2 16" xfId="58571" hidden="1"/>
    <cellStyle name="Neutral 2 16" xfId="58547" hidden="1"/>
    <cellStyle name="Neutral 2 17" xfId="251" hidden="1"/>
    <cellStyle name="Neutral 2 17" xfId="839" hidden="1"/>
    <cellStyle name="Neutral 2 17" xfId="808" hidden="1"/>
    <cellStyle name="Neutral 2 17" xfId="1073" hidden="1"/>
    <cellStyle name="Neutral 2 17" xfId="1422" hidden="1"/>
    <cellStyle name="Neutral 2 17" xfId="1665" hidden="1"/>
    <cellStyle name="Neutral 2 17" xfId="1639" hidden="1"/>
    <cellStyle name="Neutral 2 17" xfId="2160" hidden="1"/>
    <cellStyle name="Neutral 2 17" xfId="2709" hidden="1"/>
    <cellStyle name="Neutral 2 17" xfId="2678" hidden="1"/>
    <cellStyle name="Neutral 2 17" xfId="2943" hidden="1"/>
    <cellStyle name="Neutral 2 17" xfId="3292" hidden="1"/>
    <cellStyle name="Neutral 2 17" xfId="3535" hidden="1"/>
    <cellStyle name="Neutral 2 17" xfId="3509" hidden="1"/>
    <cellStyle name="Neutral 2 17" xfId="2173" hidden="1"/>
    <cellStyle name="Neutral 2 17" xfId="4215" hidden="1"/>
    <cellStyle name="Neutral 2 17" xfId="4184" hidden="1"/>
    <cellStyle name="Neutral 2 17" xfId="4449" hidden="1"/>
    <cellStyle name="Neutral 2 17" xfId="4798" hidden="1"/>
    <cellStyle name="Neutral 2 17" xfId="5041" hidden="1"/>
    <cellStyle name="Neutral 2 17" xfId="5015" hidden="1"/>
    <cellStyle name="Neutral 2 17" xfId="2164" hidden="1"/>
    <cellStyle name="Neutral 2 17" xfId="5719" hidden="1"/>
    <cellStyle name="Neutral 2 17" xfId="5688" hidden="1"/>
    <cellStyle name="Neutral 2 17" xfId="5953" hidden="1"/>
    <cellStyle name="Neutral 2 17" xfId="6302" hidden="1"/>
    <cellStyle name="Neutral 2 17" xfId="6545" hidden="1"/>
    <cellStyle name="Neutral 2 17" xfId="6519" hidden="1"/>
    <cellStyle name="Neutral 2 17" xfId="2170" hidden="1"/>
    <cellStyle name="Neutral 2 17" xfId="7217" hidden="1"/>
    <cellStyle name="Neutral 2 17" xfId="7186" hidden="1"/>
    <cellStyle name="Neutral 2 17" xfId="7451" hidden="1"/>
    <cellStyle name="Neutral 2 17" xfId="7800" hidden="1"/>
    <cellStyle name="Neutral 2 17" xfId="8043" hidden="1"/>
    <cellStyle name="Neutral 2 17" xfId="8017" hidden="1"/>
    <cellStyle name="Neutral 2 17" xfId="2167" hidden="1"/>
    <cellStyle name="Neutral 2 17" xfId="8710" hidden="1"/>
    <cellStyle name="Neutral 2 17" xfId="8679" hidden="1"/>
    <cellStyle name="Neutral 2 17" xfId="8944" hidden="1"/>
    <cellStyle name="Neutral 2 17" xfId="9293" hidden="1"/>
    <cellStyle name="Neutral 2 17" xfId="9536" hidden="1"/>
    <cellStyle name="Neutral 2 17" xfId="9510" hidden="1"/>
    <cellStyle name="Neutral 2 17" xfId="2565" hidden="1"/>
    <cellStyle name="Neutral 2 17" xfId="10196" hidden="1"/>
    <cellStyle name="Neutral 2 17" xfId="10165" hidden="1"/>
    <cellStyle name="Neutral 2 17" xfId="10430" hidden="1"/>
    <cellStyle name="Neutral 2 17" xfId="10779" hidden="1"/>
    <cellStyle name="Neutral 2 17" xfId="11022" hidden="1"/>
    <cellStyle name="Neutral 2 17" xfId="10996" hidden="1"/>
    <cellStyle name="Neutral 2 17" xfId="4071" hidden="1"/>
    <cellStyle name="Neutral 2 17" xfId="11676" hidden="1"/>
    <cellStyle name="Neutral 2 17" xfId="11645" hidden="1"/>
    <cellStyle name="Neutral 2 17" xfId="11910" hidden="1"/>
    <cellStyle name="Neutral 2 17" xfId="12259" hidden="1"/>
    <cellStyle name="Neutral 2 17" xfId="12502" hidden="1"/>
    <cellStyle name="Neutral 2 17" xfId="12476" hidden="1"/>
    <cellStyle name="Neutral 2 17" xfId="5575" hidden="1"/>
    <cellStyle name="Neutral 2 17" xfId="13147" hidden="1"/>
    <cellStyle name="Neutral 2 17" xfId="13116" hidden="1"/>
    <cellStyle name="Neutral 2 17" xfId="13381" hidden="1"/>
    <cellStyle name="Neutral 2 17" xfId="13730" hidden="1"/>
    <cellStyle name="Neutral 2 17" xfId="13973" hidden="1"/>
    <cellStyle name="Neutral 2 17" xfId="13947" hidden="1"/>
    <cellStyle name="Neutral 2 17" xfId="7077" hidden="1"/>
    <cellStyle name="Neutral 2 17" xfId="14609" hidden="1"/>
    <cellStyle name="Neutral 2 17" xfId="14578" hidden="1"/>
    <cellStyle name="Neutral 2 17" xfId="14843" hidden="1"/>
    <cellStyle name="Neutral 2 17" xfId="15192" hidden="1"/>
    <cellStyle name="Neutral 2 17" xfId="15435" hidden="1"/>
    <cellStyle name="Neutral 2 17" xfId="15409" hidden="1"/>
    <cellStyle name="Neutral 2 17" xfId="8570" hidden="1"/>
    <cellStyle name="Neutral 2 17" xfId="16065" hidden="1"/>
    <cellStyle name="Neutral 2 17" xfId="16034" hidden="1"/>
    <cellStyle name="Neutral 2 17" xfId="16299" hidden="1"/>
    <cellStyle name="Neutral 2 17" xfId="16648" hidden="1"/>
    <cellStyle name="Neutral 2 17" xfId="16891" hidden="1"/>
    <cellStyle name="Neutral 2 17" xfId="16865" hidden="1"/>
    <cellStyle name="Neutral 2 17" xfId="10058" hidden="1"/>
    <cellStyle name="Neutral 2 17" xfId="17507" hidden="1"/>
    <cellStyle name="Neutral 2 17" xfId="17476" hidden="1"/>
    <cellStyle name="Neutral 2 17" xfId="17741" hidden="1"/>
    <cellStyle name="Neutral 2 17" xfId="18090" hidden="1"/>
    <cellStyle name="Neutral 2 17" xfId="18333" hidden="1"/>
    <cellStyle name="Neutral 2 17" xfId="18307" hidden="1"/>
    <cellStyle name="Neutral 2 17" xfId="18980" hidden="1"/>
    <cellStyle name="Neutral 2 17" xfId="19314" hidden="1"/>
    <cellStyle name="Neutral 2 17" xfId="19283" hidden="1"/>
    <cellStyle name="Neutral 2 17" xfId="19548" hidden="1"/>
    <cellStyle name="Neutral 2 17" xfId="19897" hidden="1"/>
    <cellStyle name="Neutral 2 17" xfId="20140" hidden="1"/>
    <cellStyle name="Neutral 2 17" xfId="20114" hidden="1"/>
    <cellStyle name="Neutral 2 17" xfId="20548" hidden="1"/>
    <cellStyle name="Neutral 2 17" xfId="20811" hidden="1"/>
    <cellStyle name="Neutral 2 17" xfId="21199" hidden="1"/>
    <cellStyle name="Neutral 2 17" xfId="21173" hidden="1"/>
    <cellStyle name="Neutral 2 17" xfId="21403" hidden="1"/>
    <cellStyle name="Neutral 2 17" xfId="21840" hidden="1"/>
    <cellStyle name="Neutral 2 17" xfId="21809" hidden="1"/>
    <cellStyle name="Neutral 2 17" xfId="22077" hidden="1"/>
    <cellStyle name="Neutral 2 17" xfId="22430" hidden="1"/>
    <cellStyle name="Neutral 2 17" xfId="22673" hidden="1"/>
    <cellStyle name="Neutral 2 17" xfId="22647" hidden="1"/>
    <cellStyle name="Neutral 2 17" xfId="22074" hidden="1"/>
    <cellStyle name="Neutral 2 17" xfId="23293" hidden="1"/>
    <cellStyle name="Neutral 2 17" xfId="23262" hidden="1"/>
    <cellStyle name="Neutral 2 17" xfId="23529" hidden="1"/>
    <cellStyle name="Neutral 2 17" xfId="23881" hidden="1"/>
    <cellStyle name="Neutral 2 17" xfId="24124" hidden="1"/>
    <cellStyle name="Neutral 2 17" xfId="24098" hidden="1"/>
    <cellStyle name="Neutral 2 17" xfId="20719" hidden="1"/>
    <cellStyle name="Neutral 2 17" xfId="24740" hidden="1"/>
    <cellStyle name="Neutral 2 17" xfId="24709" hidden="1"/>
    <cellStyle name="Neutral 2 17" xfId="24974" hidden="1"/>
    <cellStyle name="Neutral 2 17" xfId="25323" hidden="1"/>
    <cellStyle name="Neutral 2 17" xfId="25566" hidden="1"/>
    <cellStyle name="Neutral 2 17" xfId="25540" hidden="1"/>
    <cellStyle name="Neutral 2 17" xfId="25976" hidden="1"/>
    <cellStyle name="Neutral 2 17" xfId="26336" hidden="1"/>
    <cellStyle name="Neutral 2 17" xfId="26305" hidden="1"/>
    <cellStyle name="Neutral 2 17" xfId="26570" hidden="1"/>
    <cellStyle name="Neutral 2 17" xfId="26919" hidden="1"/>
    <cellStyle name="Neutral 2 17" xfId="27162" hidden="1"/>
    <cellStyle name="Neutral 2 17" xfId="27136" hidden="1"/>
    <cellStyle name="Neutral 2 17" xfId="25913" hidden="1"/>
    <cellStyle name="Neutral 2 17" xfId="27778" hidden="1"/>
    <cellStyle name="Neutral 2 17" xfId="27747" hidden="1"/>
    <cellStyle name="Neutral 2 17" xfId="28012" hidden="1"/>
    <cellStyle name="Neutral 2 17" xfId="28361" hidden="1"/>
    <cellStyle name="Neutral 2 17" xfId="28604" hidden="1"/>
    <cellStyle name="Neutral 2 17" xfId="28578" hidden="1"/>
    <cellStyle name="Neutral 2 17" xfId="29013" hidden="1"/>
    <cellStyle name="Neutral 2 17" xfId="29298" hidden="1"/>
    <cellStyle name="Neutral 2 17" xfId="29267" hidden="1"/>
    <cellStyle name="Neutral 2 17" xfId="29532" hidden="1"/>
    <cellStyle name="Neutral 2 17" xfId="29881" hidden="1"/>
    <cellStyle name="Neutral 2 17" xfId="30124" hidden="1"/>
    <cellStyle name="Neutral 2 17" xfId="30098" hidden="1"/>
    <cellStyle name="Neutral 2 17" xfId="30532" hidden="1"/>
    <cellStyle name="Neutral 2 17" xfId="30795" hidden="1"/>
    <cellStyle name="Neutral 2 17" xfId="31183" hidden="1"/>
    <cellStyle name="Neutral 2 17" xfId="31157" hidden="1"/>
    <cellStyle name="Neutral 2 17" xfId="31387" hidden="1"/>
    <cellStyle name="Neutral 2 17" xfId="31824" hidden="1"/>
    <cellStyle name="Neutral 2 17" xfId="31793" hidden="1"/>
    <cellStyle name="Neutral 2 17" xfId="32061" hidden="1"/>
    <cellStyle name="Neutral 2 17" xfId="32414" hidden="1"/>
    <cellStyle name="Neutral 2 17" xfId="32657" hidden="1"/>
    <cellStyle name="Neutral 2 17" xfId="32631" hidden="1"/>
    <cellStyle name="Neutral 2 17" xfId="32058" hidden="1"/>
    <cellStyle name="Neutral 2 17" xfId="33276" hidden="1"/>
    <cellStyle name="Neutral 2 17" xfId="33245" hidden="1"/>
    <cellStyle name="Neutral 2 17" xfId="33512" hidden="1"/>
    <cellStyle name="Neutral 2 17" xfId="33864" hidden="1"/>
    <cellStyle name="Neutral 2 17" xfId="34107" hidden="1"/>
    <cellStyle name="Neutral 2 17" xfId="34081" hidden="1"/>
    <cellStyle name="Neutral 2 17" xfId="30703" hidden="1"/>
    <cellStyle name="Neutral 2 17" xfId="34723" hidden="1"/>
    <cellStyle name="Neutral 2 17" xfId="34692" hidden="1"/>
    <cellStyle name="Neutral 2 17" xfId="34957" hidden="1"/>
    <cellStyle name="Neutral 2 17" xfId="35306" hidden="1"/>
    <cellStyle name="Neutral 2 17" xfId="35549" hidden="1"/>
    <cellStyle name="Neutral 2 17" xfId="35523" hidden="1"/>
    <cellStyle name="Neutral 2 17" xfId="35959" hidden="1"/>
    <cellStyle name="Neutral 2 17" xfId="36319" hidden="1"/>
    <cellStyle name="Neutral 2 17" xfId="36288" hidden="1"/>
    <cellStyle name="Neutral 2 17" xfId="36553" hidden="1"/>
    <cellStyle name="Neutral 2 17" xfId="36902" hidden="1"/>
    <cellStyle name="Neutral 2 17" xfId="37145" hidden="1"/>
    <cellStyle name="Neutral 2 17" xfId="37119" hidden="1"/>
    <cellStyle name="Neutral 2 17" xfId="35896" hidden="1"/>
    <cellStyle name="Neutral 2 17" xfId="37761" hidden="1"/>
    <cellStyle name="Neutral 2 17" xfId="37730" hidden="1"/>
    <cellStyle name="Neutral 2 17" xfId="37995" hidden="1"/>
    <cellStyle name="Neutral 2 17" xfId="38344" hidden="1"/>
    <cellStyle name="Neutral 2 17" xfId="38587" hidden="1"/>
    <cellStyle name="Neutral 2 17" xfId="38561" hidden="1"/>
    <cellStyle name="Neutral 2 17" xfId="39011" hidden="1"/>
    <cellStyle name="Neutral 2 17" xfId="39301" hidden="1"/>
    <cellStyle name="Neutral 2 17" xfId="39270" hidden="1"/>
    <cellStyle name="Neutral 2 17" xfId="39535" hidden="1"/>
    <cellStyle name="Neutral 2 17" xfId="39884" hidden="1"/>
    <cellStyle name="Neutral 2 17" xfId="40127" hidden="1"/>
    <cellStyle name="Neutral 2 17" xfId="40101" hidden="1"/>
    <cellStyle name="Neutral 2 17" xfId="40535" hidden="1"/>
    <cellStyle name="Neutral 2 17" xfId="40798" hidden="1"/>
    <cellStyle name="Neutral 2 17" xfId="41186" hidden="1"/>
    <cellStyle name="Neutral 2 17" xfId="41160" hidden="1"/>
    <cellStyle name="Neutral 2 17" xfId="41390" hidden="1"/>
    <cellStyle name="Neutral 2 17" xfId="41827" hidden="1"/>
    <cellStyle name="Neutral 2 17" xfId="41796" hidden="1"/>
    <cellStyle name="Neutral 2 17" xfId="42064" hidden="1"/>
    <cellStyle name="Neutral 2 17" xfId="42417" hidden="1"/>
    <cellStyle name="Neutral 2 17" xfId="42660" hidden="1"/>
    <cellStyle name="Neutral 2 17" xfId="42634" hidden="1"/>
    <cellStyle name="Neutral 2 17" xfId="42061" hidden="1"/>
    <cellStyle name="Neutral 2 17" xfId="43279" hidden="1"/>
    <cellStyle name="Neutral 2 17" xfId="43248" hidden="1"/>
    <cellStyle name="Neutral 2 17" xfId="43515" hidden="1"/>
    <cellStyle name="Neutral 2 17" xfId="43867" hidden="1"/>
    <cellStyle name="Neutral 2 17" xfId="44110" hidden="1"/>
    <cellStyle name="Neutral 2 17" xfId="44084" hidden="1"/>
    <cellStyle name="Neutral 2 17" xfId="40706" hidden="1"/>
    <cellStyle name="Neutral 2 17" xfId="44726" hidden="1"/>
    <cellStyle name="Neutral 2 17" xfId="44695" hidden="1"/>
    <cellStyle name="Neutral 2 17" xfId="44960" hidden="1"/>
    <cellStyle name="Neutral 2 17" xfId="45309" hidden="1"/>
    <cellStyle name="Neutral 2 17" xfId="45552" hidden="1"/>
    <cellStyle name="Neutral 2 17" xfId="45526" hidden="1"/>
    <cellStyle name="Neutral 2 17" xfId="45962" hidden="1"/>
    <cellStyle name="Neutral 2 17" xfId="46322" hidden="1"/>
    <cellStyle name="Neutral 2 17" xfId="46291" hidden="1"/>
    <cellStyle name="Neutral 2 17" xfId="46556" hidden="1"/>
    <cellStyle name="Neutral 2 17" xfId="46905" hidden="1"/>
    <cellStyle name="Neutral 2 17" xfId="47148" hidden="1"/>
    <cellStyle name="Neutral 2 17" xfId="47122" hidden="1"/>
    <cellStyle name="Neutral 2 17" xfId="45899" hidden="1"/>
    <cellStyle name="Neutral 2 17" xfId="47764" hidden="1"/>
    <cellStyle name="Neutral 2 17" xfId="47733" hidden="1"/>
    <cellStyle name="Neutral 2 17" xfId="47998" hidden="1"/>
    <cellStyle name="Neutral 2 17" xfId="48347" hidden="1"/>
    <cellStyle name="Neutral 2 17" xfId="48590" hidden="1"/>
    <cellStyle name="Neutral 2 17" xfId="48564" hidden="1"/>
    <cellStyle name="Neutral 2 17" xfId="48998" hidden="1"/>
    <cellStyle name="Neutral 2 17" xfId="49283" hidden="1"/>
    <cellStyle name="Neutral 2 17" xfId="49252" hidden="1"/>
    <cellStyle name="Neutral 2 17" xfId="49517" hidden="1"/>
    <cellStyle name="Neutral 2 17" xfId="49866" hidden="1"/>
    <cellStyle name="Neutral 2 17" xfId="50109" hidden="1"/>
    <cellStyle name="Neutral 2 17" xfId="50083" hidden="1"/>
    <cellStyle name="Neutral 2 17" xfId="50517" hidden="1"/>
    <cellStyle name="Neutral 2 17" xfId="50780" hidden="1"/>
    <cellStyle name="Neutral 2 17" xfId="51168" hidden="1"/>
    <cellStyle name="Neutral 2 17" xfId="51142" hidden="1"/>
    <cellStyle name="Neutral 2 17" xfId="51372" hidden="1"/>
    <cellStyle name="Neutral 2 17" xfId="51809" hidden="1"/>
    <cellStyle name="Neutral 2 17" xfId="51778" hidden="1"/>
    <cellStyle name="Neutral 2 17" xfId="52046" hidden="1"/>
    <cellStyle name="Neutral 2 17" xfId="52399" hidden="1"/>
    <cellStyle name="Neutral 2 17" xfId="52642" hidden="1"/>
    <cellStyle name="Neutral 2 17" xfId="52616" hidden="1"/>
    <cellStyle name="Neutral 2 17" xfId="52043" hidden="1"/>
    <cellStyle name="Neutral 2 17" xfId="53261" hidden="1"/>
    <cellStyle name="Neutral 2 17" xfId="53230" hidden="1"/>
    <cellStyle name="Neutral 2 17" xfId="53497" hidden="1"/>
    <cellStyle name="Neutral 2 17" xfId="53849" hidden="1"/>
    <cellStyle name="Neutral 2 17" xfId="54092" hidden="1"/>
    <cellStyle name="Neutral 2 17" xfId="54066" hidden="1"/>
    <cellStyle name="Neutral 2 17" xfId="50688" hidden="1"/>
    <cellStyle name="Neutral 2 17" xfId="54708" hidden="1"/>
    <cellStyle name="Neutral 2 17" xfId="54677" hidden="1"/>
    <cellStyle name="Neutral 2 17" xfId="54942" hidden="1"/>
    <cellStyle name="Neutral 2 17" xfId="55291" hidden="1"/>
    <cellStyle name="Neutral 2 17" xfId="55534" hidden="1"/>
    <cellStyle name="Neutral 2 17" xfId="55508" hidden="1"/>
    <cellStyle name="Neutral 2 17" xfId="55944" hidden="1"/>
    <cellStyle name="Neutral 2 17" xfId="56304" hidden="1"/>
    <cellStyle name="Neutral 2 17" xfId="56273" hidden="1"/>
    <cellStyle name="Neutral 2 17" xfId="56538" hidden="1"/>
    <cellStyle name="Neutral 2 17" xfId="56887" hidden="1"/>
    <cellStyle name="Neutral 2 17" xfId="57130" hidden="1"/>
    <cellStyle name="Neutral 2 17" xfId="57104" hidden="1"/>
    <cellStyle name="Neutral 2 17" xfId="55881" hidden="1"/>
    <cellStyle name="Neutral 2 17" xfId="57746" hidden="1"/>
    <cellStyle name="Neutral 2 17" xfId="57715" hidden="1"/>
    <cellStyle name="Neutral 2 17" xfId="57980" hidden="1"/>
    <cellStyle name="Neutral 2 17" xfId="58329" hidden="1"/>
    <cellStyle name="Neutral 2 17" xfId="58572" hidden="1"/>
    <cellStyle name="Neutral 2 17" xfId="58546" hidden="1"/>
    <cellStyle name="Neutral 2 18" xfId="252" hidden="1"/>
    <cellStyle name="Neutral 2 18" xfId="840" hidden="1"/>
    <cellStyle name="Neutral 2 18" xfId="807" hidden="1"/>
    <cellStyle name="Neutral 2 18" xfId="729" hidden="1"/>
    <cellStyle name="Neutral 2 18" xfId="1423" hidden="1"/>
    <cellStyle name="Neutral 2 18" xfId="1666" hidden="1"/>
    <cellStyle name="Neutral 2 18" xfId="1638" hidden="1"/>
    <cellStyle name="Neutral 2 18" xfId="2161" hidden="1"/>
    <cellStyle name="Neutral 2 18" xfId="2710" hidden="1"/>
    <cellStyle name="Neutral 2 18" xfId="2677" hidden="1"/>
    <cellStyle name="Neutral 2 18" xfId="2599" hidden="1"/>
    <cellStyle name="Neutral 2 18" xfId="3293" hidden="1"/>
    <cellStyle name="Neutral 2 18" xfId="3536" hidden="1"/>
    <cellStyle name="Neutral 2 18" xfId="3508" hidden="1"/>
    <cellStyle name="Neutral 2 18" xfId="2013" hidden="1"/>
    <cellStyle name="Neutral 2 18" xfId="4216" hidden="1"/>
    <cellStyle name="Neutral 2 18" xfId="4183" hidden="1"/>
    <cellStyle name="Neutral 2 18" xfId="4105" hidden="1"/>
    <cellStyle name="Neutral 2 18" xfId="4799" hidden="1"/>
    <cellStyle name="Neutral 2 18" xfId="5042" hidden="1"/>
    <cellStyle name="Neutral 2 18" xfId="5014" hidden="1"/>
    <cellStyle name="Neutral 2 18" xfId="2263" hidden="1"/>
    <cellStyle name="Neutral 2 18" xfId="5720" hidden="1"/>
    <cellStyle name="Neutral 2 18" xfId="5687" hidden="1"/>
    <cellStyle name="Neutral 2 18" xfId="5609" hidden="1"/>
    <cellStyle name="Neutral 2 18" xfId="6303" hidden="1"/>
    <cellStyle name="Neutral 2 18" xfId="6546" hidden="1"/>
    <cellStyle name="Neutral 2 18" xfId="6518" hidden="1"/>
    <cellStyle name="Neutral 2 18" xfId="2331" hidden="1"/>
    <cellStyle name="Neutral 2 18" xfId="7218" hidden="1"/>
    <cellStyle name="Neutral 2 18" xfId="7185" hidden="1"/>
    <cellStyle name="Neutral 2 18" xfId="7107" hidden="1"/>
    <cellStyle name="Neutral 2 18" xfId="7801" hidden="1"/>
    <cellStyle name="Neutral 2 18" xfId="8044" hidden="1"/>
    <cellStyle name="Neutral 2 18" xfId="8016" hidden="1"/>
    <cellStyle name="Neutral 2 18" xfId="2029" hidden="1"/>
    <cellStyle name="Neutral 2 18" xfId="8711" hidden="1"/>
    <cellStyle name="Neutral 2 18" xfId="8678" hidden="1"/>
    <cellStyle name="Neutral 2 18" xfId="8600" hidden="1"/>
    <cellStyle name="Neutral 2 18" xfId="9294" hidden="1"/>
    <cellStyle name="Neutral 2 18" xfId="9537" hidden="1"/>
    <cellStyle name="Neutral 2 18" xfId="9509" hidden="1"/>
    <cellStyle name="Neutral 2 18" xfId="2399" hidden="1"/>
    <cellStyle name="Neutral 2 18" xfId="10197" hidden="1"/>
    <cellStyle name="Neutral 2 18" xfId="10164" hidden="1"/>
    <cellStyle name="Neutral 2 18" xfId="10086" hidden="1"/>
    <cellStyle name="Neutral 2 18" xfId="10780" hidden="1"/>
    <cellStyle name="Neutral 2 18" xfId="11023" hidden="1"/>
    <cellStyle name="Neutral 2 18" xfId="10995" hidden="1"/>
    <cellStyle name="Neutral 2 18" xfId="3905" hidden="1"/>
    <cellStyle name="Neutral 2 18" xfId="11677" hidden="1"/>
    <cellStyle name="Neutral 2 18" xfId="11644" hidden="1"/>
    <cellStyle name="Neutral 2 18" xfId="11566" hidden="1"/>
    <cellStyle name="Neutral 2 18" xfId="12260" hidden="1"/>
    <cellStyle name="Neutral 2 18" xfId="12503" hidden="1"/>
    <cellStyle name="Neutral 2 18" xfId="12475" hidden="1"/>
    <cellStyle name="Neutral 2 18" xfId="5410" hidden="1"/>
    <cellStyle name="Neutral 2 18" xfId="13148" hidden="1"/>
    <cellStyle name="Neutral 2 18" xfId="13115" hidden="1"/>
    <cellStyle name="Neutral 2 18" xfId="13037" hidden="1"/>
    <cellStyle name="Neutral 2 18" xfId="13731" hidden="1"/>
    <cellStyle name="Neutral 2 18" xfId="13974" hidden="1"/>
    <cellStyle name="Neutral 2 18" xfId="13946" hidden="1"/>
    <cellStyle name="Neutral 2 18" xfId="6912" hidden="1"/>
    <cellStyle name="Neutral 2 18" xfId="14610" hidden="1"/>
    <cellStyle name="Neutral 2 18" xfId="14577" hidden="1"/>
    <cellStyle name="Neutral 2 18" xfId="14499" hidden="1"/>
    <cellStyle name="Neutral 2 18" xfId="15193" hidden="1"/>
    <cellStyle name="Neutral 2 18" xfId="15436" hidden="1"/>
    <cellStyle name="Neutral 2 18" xfId="15408" hidden="1"/>
    <cellStyle name="Neutral 2 18" xfId="8407" hidden="1"/>
    <cellStyle name="Neutral 2 18" xfId="16066" hidden="1"/>
    <cellStyle name="Neutral 2 18" xfId="16033" hidden="1"/>
    <cellStyle name="Neutral 2 18" xfId="15955" hidden="1"/>
    <cellStyle name="Neutral 2 18" xfId="16649" hidden="1"/>
    <cellStyle name="Neutral 2 18" xfId="16892" hidden="1"/>
    <cellStyle name="Neutral 2 18" xfId="16864" hidden="1"/>
    <cellStyle name="Neutral 2 18" xfId="9898" hidden="1"/>
    <cellStyle name="Neutral 2 18" xfId="17508" hidden="1"/>
    <cellStyle name="Neutral 2 18" xfId="17475" hidden="1"/>
    <cellStyle name="Neutral 2 18" xfId="17397" hidden="1"/>
    <cellStyle name="Neutral 2 18" xfId="18091" hidden="1"/>
    <cellStyle name="Neutral 2 18" xfId="18334" hidden="1"/>
    <cellStyle name="Neutral 2 18" xfId="18306" hidden="1"/>
    <cellStyle name="Neutral 2 18" xfId="18981" hidden="1"/>
    <cellStyle name="Neutral 2 18" xfId="19315" hidden="1"/>
    <cellStyle name="Neutral 2 18" xfId="19282" hidden="1"/>
    <cellStyle name="Neutral 2 18" xfId="19204" hidden="1"/>
    <cellStyle name="Neutral 2 18" xfId="19898" hidden="1"/>
    <cellStyle name="Neutral 2 18" xfId="20141" hidden="1"/>
    <cellStyle name="Neutral 2 18" xfId="20113" hidden="1"/>
    <cellStyle name="Neutral 2 18" xfId="20549" hidden="1"/>
    <cellStyle name="Neutral 2 18" xfId="20812" hidden="1"/>
    <cellStyle name="Neutral 2 18" xfId="21200" hidden="1"/>
    <cellStyle name="Neutral 2 18" xfId="21172" hidden="1"/>
    <cellStyle name="Neutral 2 18" xfId="20921" hidden="1"/>
    <cellStyle name="Neutral 2 18" xfId="21841" hidden="1"/>
    <cellStyle name="Neutral 2 18" xfId="21808" hidden="1"/>
    <cellStyle name="Neutral 2 18" xfId="21730" hidden="1"/>
    <cellStyle name="Neutral 2 18" xfId="22431" hidden="1"/>
    <cellStyle name="Neutral 2 18" xfId="22674" hidden="1"/>
    <cellStyle name="Neutral 2 18" xfId="22646" hidden="1"/>
    <cellStyle name="Neutral 2 18" xfId="21098" hidden="1"/>
    <cellStyle name="Neutral 2 18" xfId="23294" hidden="1"/>
    <cellStyle name="Neutral 2 18" xfId="23261" hidden="1"/>
    <cellStyle name="Neutral 2 18" xfId="23183" hidden="1"/>
    <cellStyle name="Neutral 2 18" xfId="23882" hidden="1"/>
    <cellStyle name="Neutral 2 18" xfId="24125" hidden="1"/>
    <cellStyle name="Neutral 2 18" xfId="24097" hidden="1"/>
    <cellStyle name="Neutral 2 18" xfId="20816" hidden="1"/>
    <cellStyle name="Neutral 2 18" xfId="24741" hidden="1"/>
    <cellStyle name="Neutral 2 18" xfId="24708" hidden="1"/>
    <cellStyle name="Neutral 2 18" xfId="24630" hidden="1"/>
    <cellStyle name="Neutral 2 18" xfId="25324" hidden="1"/>
    <cellStyle name="Neutral 2 18" xfId="25567" hidden="1"/>
    <cellStyle name="Neutral 2 18" xfId="25539" hidden="1"/>
    <cellStyle name="Neutral 2 18" xfId="25977" hidden="1"/>
    <cellStyle name="Neutral 2 18" xfId="26337" hidden="1"/>
    <cellStyle name="Neutral 2 18" xfId="26304" hidden="1"/>
    <cellStyle name="Neutral 2 18" xfId="26226" hidden="1"/>
    <cellStyle name="Neutral 2 18" xfId="26920" hidden="1"/>
    <cellStyle name="Neutral 2 18" xfId="27163" hidden="1"/>
    <cellStyle name="Neutral 2 18" xfId="27135" hidden="1"/>
    <cellStyle name="Neutral 2 18" xfId="25982" hidden="1"/>
    <cellStyle name="Neutral 2 18" xfId="27779" hidden="1"/>
    <cellStyle name="Neutral 2 18" xfId="27746" hidden="1"/>
    <cellStyle name="Neutral 2 18" xfId="27668" hidden="1"/>
    <cellStyle name="Neutral 2 18" xfId="28362" hidden="1"/>
    <cellStyle name="Neutral 2 18" xfId="28605" hidden="1"/>
    <cellStyle name="Neutral 2 18" xfId="28577" hidden="1"/>
    <cellStyle name="Neutral 2 18" xfId="29014" hidden="1"/>
    <cellStyle name="Neutral 2 18" xfId="29299" hidden="1"/>
    <cellStyle name="Neutral 2 18" xfId="29266" hidden="1"/>
    <cellStyle name="Neutral 2 18" xfId="29188" hidden="1"/>
    <cellStyle name="Neutral 2 18" xfId="29882" hidden="1"/>
    <cellStyle name="Neutral 2 18" xfId="30125" hidden="1"/>
    <cellStyle name="Neutral 2 18" xfId="30097" hidden="1"/>
    <cellStyle name="Neutral 2 18" xfId="30533" hidden="1"/>
    <cellStyle name="Neutral 2 18" xfId="30796" hidden="1"/>
    <cellStyle name="Neutral 2 18" xfId="31184" hidden="1"/>
    <cellStyle name="Neutral 2 18" xfId="31156" hidden="1"/>
    <cellStyle name="Neutral 2 18" xfId="30905" hidden="1"/>
    <cellStyle name="Neutral 2 18" xfId="31825" hidden="1"/>
    <cellStyle name="Neutral 2 18" xfId="31792" hidden="1"/>
    <cellStyle name="Neutral 2 18" xfId="31714" hidden="1"/>
    <cellStyle name="Neutral 2 18" xfId="32415" hidden="1"/>
    <cellStyle name="Neutral 2 18" xfId="32658" hidden="1"/>
    <cellStyle name="Neutral 2 18" xfId="32630" hidden="1"/>
    <cellStyle name="Neutral 2 18" xfId="31082" hidden="1"/>
    <cellStyle name="Neutral 2 18" xfId="33277" hidden="1"/>
    <cellStyle name="Neutral 2 18" xfId="33244" hidden="1"/>
    <cellStyle name="Neutral 2 18" xfId="33166" hidden="1"/>
    <cellStyle name="Neutral 2 18" xfId="33865" hidden="1"/>
    <cellStyle name="Neutral 2 18" xfId="34108" hidden="1"/>
    <cellStyle name="Neutral 2 18" xfId="34080" hidden="1"/>
    <cellStyle name="Neutral 2 18" xfId="30800" hidden="1"/>
    <cellStyle name="Neutral 2 18" xfId="34724" hidden="1"/>
    <cellStyle name="Neutral 2 18" xfId="34691" hidden="1"/>
    <cellStyle name="Neutral 2 18" xfId="34613" hidden="1"/>
    <cellStyle name="Neutral 2 18" xfId="35307" hidden="1"/>
    <cellStyle name="Neutral 2 18" xfId="35550" hidden="1"/>
    <cellStyle name="Neutral 2 18" xfId="35522" hidden="1"/>
    <cellStyle name="Neutral 2 18" xfId="35960" hidden="1"/>
    <cellStyle name="Neutral 2 18" xfId="36320" hidden="1"/>
    <cellStyle name="Neutral 2 18" xfId="36287" hidden="1"/>
    <cellStyle name="Neutral 2 18" xfId="36209" hidden="1"/>
    <cellStyle name="Neutral 2 18" xfId="36903" hidden="1"/>
    <cellStyle name="Neutral 2 18" xfId="37146" hidden="1"/>
    <cellStyle name="Neutral 2 18" xfId="37118" hidden="1"/>
    <cellStyle name="Neutral 2 18" xfId="35965" hidden="1"/>
    <cellStyle name="Neutral 2 18" xfId="37762" hidden="1"/>
    <cellStyle name="Neutral 2 18" xfId="37729" hidden="1"/>
    <cellStyle name="Neutral 2 18" xfId="37651" hidden="1"/>
    <cellStyle name="Neutral 2 18" xfId="38345" hidden="1"/>
    <cellStyle name="Neutral 2 18" xfId="38588" hidden="1"/>
    <cellStyle name="Neutral 2 18" xfId="38560" hidden="1"/>
    <cellStyle name="Neutral 2 18" xfId="39012" hidden="1"/>
    <cellStyle name="Neutral 2 18" xfId="39302" hidden="1"/>
    <cellStyle name="Neutral 2 18" xfId="39269" hidden="1"/>
    <cellStyle name="Neutral 2 18" xfId="39191" hidden="1"/>
    <cellStyle name="Neutral 2 18" xfId="39885" hidden="1"/>
    <cellStyle name="Neutral 2 18" xfId="40128" hidden="1"/>
    <cellStyle name="Neutral 2 18" xfId="40100" hidden="1"/>
    <cellStyle name="Neutral 2 18" xfId="40536" hidden="1"/>
    <cellStyle name="Neutral 2 18" xfId="40799" hidden="1"/>
    <cellStyle name="Neutral 2 18" xfId="41187" hidden="1"/>
    <cellStyle name="Neutral 2 18" xfId="41159" hidden="1"/>
    <cellStyle name="Neutral 2 18" xfId="40908" hidden="1"/>
    <cellStyle name="Neutral 2 18" xfId="41828" hidden="1"/>
    <cellStyle name="Neutral 2 18" xfId="41795" hidden="1"/>
    <cellStyle name="Neutral 2 18" xfId="41717" hidden="1"/>
    <cellStyle name="Neutral 2 18" xfId="42418" hidden="1"/>
    <cellStyle name="Neutral 2 18" xfId="42661" hidden="1"/>
    <cellStyle name="Neutral 2 18" xfId="42633" hidden="1"/>
    <cellStyle name="Neutral 2 18" xfId="41085" hidden="1"/>
    <cellStyle name="Neutral 2 18" xfId="43280" hidden="1"/>
    <cellStyle name="Neutral 2 18" xfId="43247" hidden="1"/>
    <cellStyle name="Neutral 2 18" xfId="43169" hidden="1"/>
    <cellStyle name="Neutral 2 18" xfId="43868" hidden="1"/>
    <cellStyle name="Neutral 2 18" xfId="44111" hidden="1"/>
    <cellStyle name="Neutral 2 18" xfId="44083" hidden="1"/>
    <cellStyle name="Neutral 2 18" xfId="40803" hidden="1"/>
    <cellStyle name="Neutral 2 18" xfId="44727" hidden="1"/>
    <cellStyle name="Neutral 2 18" xfId="44694" hidden="1"/>
    <cellStyle name="Neutral 2 18" xfId="44616" hidden="1"/>
    <cellStyle name="Neutral 2 18" xfId="45310" hidden="1"/>
    <cellStyle name="Neutral 2 18" xfId="45553" hidden="1"/>
    <cellStyle name="Neutral 2 18" xfId="45525" hidden="1"/>
    <cellStyle name="Neutral 2 18" xfId="45963" hidden="1"/>
    <cellStyle name="Neutral 2 18" xfId="46323" hidden="1"/>
    <cellStyle name="Neutral 2 18" xfId="46290" hidden="1"/>
    <cellStyle name="Neutral 2 18" xfId="46212" hidden="1"/>
    <cellStyle name="Neutral 2 18" xfId="46906" hidden="1"/>
    <cellStyle name="Neutral 2 18" xfId="47149" hidden="1"/>
    <cellStyle name="Neutral 2 18" xfId="47121" hidden="1"/>
    <cellStyle name="Neutral 2 18" xfId="45968" hidden="1"/>
    <cellStyle name="Neutral 2 18" xfId="47765" hidden="1"/>
    <cellStyle name="Neutral 2 18" xfId="47732" hidden="1"/>
    <cellStyle name="Neutral 2 18" xfId="47654" hidden="1"/>
    <cellStyle name="Neutral 2 18" xfId="48348" hidden="1"/>
    <cellStyle name="Neutral 2 18" xfId="48591" hidden="1"/>
    <cellStyle name="Neutral 2 18" xfId="48563" hidden="1"/>
    <cellStyle name="Neutral 2 18" xfId="48999" hidden="1"/>
    <cellStyle name="Neutral 2 18" xfId="49284" hidden="1"/>
    <cellStyle name="Neutral 2 18" xfId="49251" hidden="1"/>
    <cellStyle name="Neutral 2 18" xfId="49173" hidden="1"/>
    <cellStyle name="Neutral 2 18" xfId="49867" hidden="1"/>
    <cellStyle name="Neutral 2 18" xfId="50110" hidden="1"/>
    <cellStyle name="Neutral 2 18" xfId="50082" hidden="1"/>
    <cellStyle name="Neutral 2 18" xfId="50518" hidden="1"/>
    <cellStyle name="Neutral 2 18" xfId="50781" hidden="1"/>
    <cellStyle name="Neutral 2 18" xfId="51169" hidden="1"/>
    <cellStyle name="Neutral 2 18" xfId="51141" hidden="1"/>
    <cellStyle name="Neutral 2 18" xfId="50890" hidden="1"/>
    <cellStyle name="Neutral 2 18" xfId="51810" hidden="1"/>
    <cellStyle name="Neutral 2 18" xfId="51777" hidden="1"/>
    <cellStyle name="Neutral 2 18" xfId="51699" hidden="1"/>
    <cellStyle name="Neutral 2 18" xfId="52400" hidden="1"/>
    <cellStyle name="Neutral 2 18" xfId="52643" hidden="1"/>
    <cellStyle name="Neutral 2 18" xfId="52615" hidden="1"/>
    <cellStyle name="Neutral 2 18" xfId="51067" hidden="1"/>
    <cellStyle name="Neutral 2 18" xfId="53262" hidden="1"/>
    <cellStyle name="Neutral 2 18" xfId="53229" hidden="1"/>
    <cellStyle name="Neutral 2 18" xfId="53151" hidden="1"/>
    <cellStyle name="Neutral 2 18" xfId="53850" hidden="1"/>
    <cellStyle name="Neutral 2 18" xfId="54093" hidden="1"/>
    <cellStyle name="Neutral 2 18" xfId="54065" hidden="1"/>
    <cellStyle name="Neutral 2 18" xfId="50785" hidden="1"/>
    <cellStyle name="Neutral 2 18" xfId="54709" hidden="1"/>
    <cellStyle name="Neutral 2 18" xfId="54676" hidden="1"/>
    <cellStyle name="Neutral 2 18" xfId="54598" hidden="1"/>
    <cellStyle name="Neutral 2 18" xfId="55292" hidden="1"/>
    <cellStyle name="Neutral 2 18" xfId="55535" hidden="1"/>
    <cellStyle name="Neutral 2 18" xfId="55507" hidden="1"/>
    <cellStyle name="Neutral 2 18" xfId="55945" hidden="1"/>
    <cellStyle name="Neutral 2 18" xfId="56305" hidden="1"/>
    <cellStyle name="Neutral 2 18" xfId="56272" hidden="1"/>
    <cellStyle name="Neutral 2 18" xfId="56194" hidden="1"/>
    <cellStyle name="Neutral 2 18" xfId="56888" hidden="1"/>
    <cellStyle name="Neutral 2 18" xfId="57131" hidden="1"/>
    <cellStyle name="Neutral 2 18" xfId="57103" hidden="1"/>
    <cellStyle name="Neutral 2 18" xfId="55950" hidden="1"/>
    <cellStyle name="Neutral 2 18" xfId="57747" hidden="1"/>
    <cellStyle name="Neutral 2 18" xfId="57714" hidden="1"/>
    <cellStyle name="Neutral 2 18" xfId="57636" hidden="1"/>
    <cellStyle name="Neutral 2 18" xfId="58330" hidden="1"/>
    <cellStyle name="Neutral 2 18" xfId="58573" hidden="1"/>
    <cellStyle name="Neutral 2 18" xfId="58545" hidden="1"/>
    <cellStyle name="Neutral 2 19" xfId="253" hidden="1"/>
    <cellStyle name="Neutral 2 19" xfId="841" hidden="1"/>
    <cellStyle name="Neutral 2 19" xfId="806" hidden="1"/>
    <cellStyle name="Neutral 2 19" xfId="853" hidden="1"/>
    <cellStyle name="Neutral 2 19" xfId="1424" hidden="1"/>
    <cellStyle name="Neutral 2 19" xfId="1667" hidden="1"/>
    <cellStyle name="Neutral 2 19" xfId="1637" hidden="1"/>
    <cellStyle name="Neutral 2 19" xfId="2162" hidden="1"/>
    <cellStyle name="Neutral 2 19" xfId="2711" hidden="1"/>
    <cellStyle name="Neutral 2 19" xfId="2676" hidden="1"/>
    <cellStyle name="Neutral 2 19" xfId="2723" hidden="1"/>
    <cellStyle name="Neutral 2 19" xfId="3294" hidden="1"/>
    <cellStyle name="Neutral 2 19" xfId="3537" hidden="1"/>
    <cellStyle name="Neutral 2 19" xfId="3507" hidden="1"/>
    <cellStyle name="Neutral 2 19" xfId="2172" hidden="1"/>
    <cellStyle name="Neutral 2 19" xfId="4217" hidden="1"/>
    <cellStyle name="Neutral 2 19" xfId="4182" hidden="1"/>
    <cellStyle name="Neutral 2 19" xfId="4229" hidden="1"/>
    <cellStyle name="Neutral 2 19" xfId="4800" hidden="1"/>
    <cellStyle name="Neutral 2 19" xfId="5043" hidden="1"/>
    <cellStyle name="Neutral 2 19" xfId="5013" hidden="1"/>
    <cellStyle name="Neutral 2 19" xfId="2165" hidden="1"/>
    <cellStyle name="Neutral 2 19" xfId="5721" hidden="1"/>
    <cellStyle name="Neutral 2 19" xfId="5686" hidden="1"/>
    <cellStyle name="Neutral 2 19" xfId="5733" hidden="1"/>
    <cellStyle name="Neutral 2 19" xfId="6304" hidden="1"/>
    <cellStyle name="Neutral 2 19" xfId="6547" hidden="1"/>
    <cellStyle name="Neutral 2 19" xfId="6517" hidden="1"/>
    <cellStyle name="Neutral 2 19" xfId="2169" hidden="1"/>
    <cellStyle name="Neutral 2 19" xfId="7219" hidden="1"/>
    <cellStyle name="Neutral 2 19" xfId="7184" hidden="1"/>
    <cellStyle name="Neutral 2 19" xfId="7231" hidden="1"/>
    <cellStyle name="Neutral 2 19" xfId="7802" hidden="1"/>
    <cellStyle name="Neutral 2 19" xfId="8045" hidden="1"/>
    <cellStyle name="Neutral 2 19" xfId="8015" hidden="1"/>
    <cellStyle name="Neutral 2 19" xfId="2168" hidden="1"/>
    <cellStyle name="Neutral 2 19" xfId="8712" hidden="1"/>
    <cellStyle name="Neutral 2 19" xfId="8677" hidden="1"/>
    <cellStyle name="Neutral 2 19" xfId="8724" hidden="1"/>
    <cellStyle name="Neutral 2 19" xfId="9295" hidden="1"/>
    <cellStyle name="Neutral 2 19" xfId="9538" hidden="1"/>
    <cellStyle name="Neutral 2 19" xfId="9508" hidden="1"/>
    <cellStyle name="Neutral 2 19" xfId="2362" hidden="1"/>
    <cellStyle name="Neutral 2 19" xfId="10198" hidden="1"/>
    <cellStyle name="Neutral 2 19" xfId="10163" hidden="1"/>
    <cellStyle name="Neutral 2 19" xfId="10210" hidden="1"/>
    <cellStyle name="Neutral 2 19" xfId="10781" hidden="1"/>
    <cellStyle name="Neutral 2 19" xfId="11024" hidden="1"/>
    <cellStyle name="Neutral 2 19" xfId="10994" hidden="1"/>
    <cellStyle name="Neutral 2 19" xfId="2315" hidden="1"/>
    <cellStyle name="Neutral 2 19" xfId="11678" hidden="1"/>
    <cellStyle name="Neutral 2 19" xfId="11643" hidden="1"/>
    <cellStyle name="Neutral 2 19" xfId="11690" hidden="1"/>
    <cellStyle name="Neutral 2 19" xfId="12261" hidden="1"/>
    <cellStyle name="Neutral 2 19" xfId="12504" hidden="1"/>
    <cellStyle name="Neutral 2 19" xfId="12474" hidden="1"/>
    <cellStyle name="Neutral 2 19" xfId="415" hidden="1"/>
    <cellStyle name="Neutral 2 19" xfId="13149" hidden="1"/>
    <cellStyle name="Neutral 2 19" xfId="13114" hidden="1"/>
    <cellStyle name="Neutral 2 19" xfId="13161" hidden="1"/>
    <cellStyle name="Neutral 2 19" xfId="13732" hidden="1"/>
    <cellStyle name="Neutral 2 19" xfId="13975" hidden="1"/>
    <cellStyle name="Neutral 2 19" xfId="13945" hidden="1"/>
    <cellStyle name="Neutral 2 19" xfId="2302" hidden="1"/>
    <cellStyle name="Neutral 2 19" xfId="14611" hidden="1"/>
    <cellStyle name="Neutral 2 19" xfId="14576" hidden="1"/>
    <cellStyle name="Neutral 2 19" xfId="14623" hidden="1"/>
    <cellStyle name="Neutral 2 19" xfId="15194" hidden="1"/>
    <cellStyle name="Neutral 2 19" xfId="15437" hidden="1"/>
    <cellStyle name="Neutral 2 19" xfId="15407" hidden="1"/>
    <cellStyle name="Neutral 2 19" xfId="2041" hidden="1"/>
    <cellStyle name="Neutral 2 19" xfId="16067" hidden="1"/>
    <cellStyle name="Neutral 2 19" xfId="16032" hidden="1"/>
    <cellStyle name="Neutral 2 19" xfId="16079" hidden="1"/>
    <cellStyle name="Neutral 2 19" xfId="16650" hidden="1"/>
    <cellStyle name="Neutral 2 19" xfId="16893" hidden="1"/>
    <cellStyle name="Neutral 2 19" xfId="16863" hidden="1"/>
    <cellStyle name="Neutral 2 19" xfId="2392" hidden="1"/>
    <cellStyle name="Neutral 2 19" xfId="17509" hidden="1"/>
    <cellStyle name="Neutral 2 19" xfId="17474" hidden="1"/>
    <cellStyle name="Neutral 2 19" xfId="17521" hidden="1"/>
    <cellStyle name="Neutral 2 19" xfId="18092" hidden="1"/>
    <cellStyle name="Neutral 2 19" xfId="18335" hidden="1"/>
    <cellStyle name="Neutral 2 19" xfId="18305" hidden="1"/>
    <cellStyle name="Neutral 2 19" xfId="18982" hidden="1"/>
    <cellStyle name="Neutral 2 19" xfId="19316" hidden="1"/>
    <cellStyle name="Neutral 2 19" xfId="19281" hidden="1"/>
    <cellStyle name="Neutral 2 19" xfId="19328" hidden="1"/>
    <cellStyle name="Neutral 2 19" xfId="19899" hidden="1"/>
    <cellStyle name="Neutral 2 19" xfId="20142" hidden="1"/>
    <cellStyle name="Neutral 2 19" xfId="20112" hidden="1"/>
    <cellStyle name="Neutral 2 19" xfId="20550" hidden="1"/>
    <cellStyle name="Neutral 2 19" xfId="20813" hidden="1"/>
    <cellStyle name="Neutral 2 19" xfId="21201" hidden="1"/>
    <cellStyle name="Neutral 2 19" xfId="21171" hidden="1"/>
    <cellStyle name="Neutral 2 19" xfId="20918" hidden="1"/>
    <cellStyle name="Neutral 2 19" xfId="21842" hidden="1"/>
    <cellStyle name="Neutral 2 19" xfId="21807" hidden="1"/>
    <cellStyle name="Neutral 2 19" xfId="21854" hidden="1"/>
    <cellStyle name="Neutral 2 19" xfId="22432" hidden="1"/>
    <cellStyle name="Neutral 2 19" xfId="22675" hidden="1"/>
    <cellStyle name="Neutral 2 19" xfId="22645" hidden="1"/>
    <cellStyle name="Neutral 2 19" xfId="20720" hidden="1"/>
    <cellStyle name="Neutral 2 19" xfId="23295" hidden="1"/>
    <cellStyle name="Neutral 2 19" xfId="23260" hidden="1"/>
    <cellStyle name="Neutral 2 19" xfId="23307" hidden="1"/>
    <cellStyle name="Neutral 2 19" xfId="23883" hidden="1"/>
    <cellStyle name="Neutral 2 19" xfId="24126" hidden="1"/>
    <cellStyle name="Neutral 2 19" xfId="24096" hidden="1"/>
    <cellStyle name="Neutral 2 19" xfId="20815" hidden="1"/>
    <cellStyle name="Neutral 2 19" xfId="24742" hidden="1"/>
    <cellStyle name="Neutral 2 19" xfId="24707" hidden="1"/>
    <cellStyle name="Neutral 2 19" xfId="24754" hidden="1"/>
    <cellStyle name="Neutral 2 19" xfId="25325" hidden="1"/>
    <cellStyle name="Neutral 2 19" xfId="25568" hidden="1"/>
    <cellStyle name="Neutral 2 19" xfId="25538" hidden="1"/>
    <cellStyle name="Neutral 2 19" xfId="25978" hidden="1"/>
    <cellStyle name="Neutral 2 19" xfId="26338" hidden="1"/>
    <cellStyle name="Neutral 2 19" xfId="26303" hidden="1"/>
    <cellStyle name="Neutral 2 19" xfId="26350" hidden="1"/>
    <cellStyle name="Neutral 2 19" xfId="26921" hidden="1"/>
    <cellStyle name="Neutral 2 19" xfId="27164" hidden="1"/>
    <cellStyle name="Neutral 2 19" xfId="27134" hidden="1"/>
    <cellStyle name="Neutral 2 19" xfId="25981" hidden="1"/>
    <cellStyle name="Neutral 2 19" xfId="27780" hidden="1"/>
    <cellStyle name="Neutral 2 19" xfId="27745" hidden="1"/>
    <cellStyle name="Neutral 2 19" xfId="27792" hidden="1"/>
    <cellStyle name="Neutral 2 19" xfId="28363" hidden="1"/>
    <cellStyle name="Neutral 2 19" xfId="28606" hidden="1"/>
    <cellStyle name="Neutral 2 19" xfId="28576" hidden="1"/>
    <cellStyle name="Neutral 2 19" xfId="29015" hidden="1"/>
    <cellStyle name="Neutral 2 19" xfId="29300" hidden="1"/>
    <cellStyle name="Neutral 2 19" xfId="29265" hidden="1"/>
    <cellStyle name="Neutral 2 19" xfId="29312" hidden="1"/>
    <cellStyle name="Neutral 2 19" xfId="29883" hidden="1"/>
    <cellStyle name="Neutral 2 19" xfId="30126" hidden="1"/>
    <cellStyle name="Neutral 2 19" xfId="30096" hidden="1"/>
    <cellStyle name="Neutral 2 19" xfId="30534" hidden="1"/>
    <cellStyle name="Neutral 2 19" xfId="30797" hidden="1"/>
    <cellStyle name="Neutral 2 19" xfId="31185" hidden="1"/>
    <cellStyle name="Neutral 2 19" xfId="31155" hidden="1"/>
    <cellStyle name="Neutral 2 19" xfId="30902" hidden="1"/>
    <cellStyle name="Neutral 2 19" xfId="31826" hidden="1"/>
    <cellStyle name="Neutral 2 19" xfId="31791" hidden="1"/>
    <cellStyle name="Neutral 2 19" xfId="31838" hidden="1"/>
    <cellStyle name="Neutral 2 19" xfId="32416" hidden="1"/>
    <cellStyle name="Neutral 2 19" xfId="32659" hidden="1"/>
    <cellStyle name="Neutral 2 19" xfId="32629" hidden="1"/>
    <cellStyle name="Neutral 2 19" xfId="30704" hidden="1"/>
    <cellStyle name="Neutral 2 19" xfId="33278" hidden="1"/>
    <cellStyle name="Neutral 2 19" xfId="33243" hidden="1"/>
    <cellStyle name="Neutral 2 19" xfId="33290" hidden="1"/>
    <cellStyle name="Neutral 2 19" xfId="33866" hidden="1"/>
    <cellStyle name="Neutral 2 19" xfId="34109" hidden="1"/>
    <cellStyle name="Neutral 2 19" xfId="34079" hidden="1"/>
    <cellStyle name="Neutral 2 19" xfId="30799" hidden="1"/>
    <cellStyle name="Neutral 2 19" xfId="34725" hidden="1"/>
    <cellStyle name="Neutral 2 19" xfId="34690" hidden="1"/>
    <cellStyle name="Neutral 2 19" xfId="34737" hidden="1"/>
    <cellStyle name="Neutral 2 19" xfId="35308" hidden="1"/>
    <cellStyle name="Neutral 2 19" xfId="35551" hidden="1"/>
    <cellStyle name="Neutral 2 19" xfId="35521" hidden="1"/>
    <cellStyle name="Neutral 2 19" xfId="35961" hidden="1"/>
    <cellStyle name="Neutral 2 19" xfId="36321" hidden="1"/>
    <cellStyle name="Neutral 2 19" xfId="36286" hidden="1"/>
    <cellStyle name="Neutral 2 19" xfId="36333" hidden="1"/>
    <cellStyle name="Neutral 2 19" xfId="36904" hidden="1"/>
    <cellStyle name="Neutral 2 19" xfId="37147" hidden="1"/>
    <cellStyle name="Neutral 2 19" xfId="37117" hidden="1"/>
    <cellStyle name="Neutral 2 19" xfId="35964" hidden="1"/>
    <cellStyle name="Neutral 2 19" xfId="37763" hidden="1"/>
    <cellStyle name="Neutral 2 19" xfId="37728" hidden="1"/>
    <cellStyle name="Neutral 2 19" xfId="37775" hidden="1"/>
    <cellStyle name="Neutral 2 19" xfId="38346" hidden="1"/>
    <cellStyle name="Neutral 2 19" xfId="38589" hidden="1"/>
    <cellStyle name="Neutral 2 19" xfId="38559" hidden="1"/>
    <cellStyle name="Neutral 2 19" xfId="39013" hidden="1"/>
    <cellStyle name="Neutral 2 19" xfId="39303" hidden="1"/>
    <cellStyle name="Neutral 2 19" xfId="39268" hidden="1"/>
    <cellStyle name="Neutral 2 19" xfId="39315" hidden="1"/>
    <cellStyle name="Neutral 2 19" xfId="39886" hidden="1"/>
    <cellStyle name="Neutral 2 19" xfId="40129" hidden="1"/>
    <cellStyle name="Neutral 2 19" xfId="40099" hidden="1"/>
    <cellStyle name="Neutral 2 19" xfId="40537" hidden="1"/>
    <cellStyle name="Neutral 2 19" xfId="40800" hidden="1"/>
    <cellStyle name="Neutral 2 19" xfId="41188" hidden="1"/>
    <cellStyle name="Neutral 2 19" xfId="41158" hidden="1"/>
    <cellStyle name="Neutral 2 19" xfId="40905" hidden="1"/>
    <cellStyle name="Neutral 2 19" xfId="41829" hidden="1"/>
    <cellStyle name="Neutral 2 19" xfId="41794" hidden="1"/>
    <cellStyle name="Neutral 2 19" xfId="41841" hidden="1"/>
    <cellStyle name="Neutral 2 19" xfId="42419" hidden="1"/>
    <cellStyle name="Neutral 2 19" xfId="42662" hidden="1"/>
    <cellStyle name="Neutral 2 19" xfId="42632" hidden="1"/>
    <cellStyle name="Neutral 2 19" xfId="40707" hidden="1"/>
    <cellStyle name="Neutral 2 19" xfId="43281" hidden="1"/>
    <cellStyle name="Neutral 2 19" xfId="43246" hidden="1"/>
    <cellStyle name="Neutral 2 19" xfId="43293" hidden="1"/>
    <cellStyle name="Neutral 2 19" xfId="43869" hidden="1"/>
    <cellStyle name="Neutral 2 19" xfId="44112" hidden="1"/>
    <cellStyle name="Neutral 2 19" xfId="44082" hidden="1"/>
    <cellStyle name="Neutral 2 19" xfId="40802" hidden="1"/>
    <cellStyle name="Neutral 2 19" xfId="44728" hidden="1"/>
    <cellStyle name="Neutral 2 19" xfId="44693" hidden="1"/>
    <cellStyle name="Neutral 2 19" xfId="44740" hidden="1"/>
    <cellStyle name="Neutral 2 19" xfId="45311" hidden="1"/>
    <cellStyle name="Neutral 2 19" xfId="45554" hidden="1"/>
    <cellStyle name="Neutral 2 19" xfId="45524" hidden="1"/>
    <cellStyle name="Neutral 2 19" xfId="45964" hidden="1"/>
    <cellStyle name="Neutral 2 19" xfId="46324" hidden="1"/>
    <cellStyle name="Neutral 2 19" xfId="46289" hidden="1"/>
    <cellStyle name="Neutral 2 19" xfId="46336" hidden="1"/>
    <cellStyle name="Neutral 2 19" xfId="46907" hidden="1"/>
    <cellStyle name="Neutral 2 19" xfId="47150" hidden="1"/>
    <cellStyle name="Neutral 2 19" xfId="47120" hidden="1"/>
    <cellStyle name="Neutral 2 19" xfId="45967" hidden="1"/>
    <cellStyle name="Neutral 2 19" xfId="47766" hidden="1"/>
    <cellStyle name="Neutral 2 19" xfId="47731" hidden="1"/>
    <cellStyle name="Neutral 2 19" xfId="47778" hidden="1"/>
    <cellStyle name="Neutral 2 19" xfId="48349" hidden="1"/>
    <cellStyle name="Neutral 2 19" xfId="48592" hidden="1"/>
    <cellStyle name="Neutral 2 19" xfId="48562" hidden="1"/>
    <cellStyle name="Neutral 2 19" xfId="49000" hidden="1"/>
    <cellStyle name="Neutral 2 19" xfId="49285" hidden="1"/>
    <cellStyle name="Neutral 2 19" xfId="49250" hidden="1"/>
    <cellStyle name="Neutral 2 19" xfId="49297" hidden="1"/>
    <cellStyle name="Neutral 2 19" xfId="49868" hidden="1"/>
    <cellStyle name="Neutral 2 19" xfId="50111" hidden="1"/>
    <cellStyle name="Neutral 2 19" xfId="50081" hidden="1"/>
    <cellStyle name="Neutral 2 19" xfId="50519" hidden="1"/>
    <cellStyle name="Neutral 2 19" xfId="50782" hidden="1"/>
    <cellStyle name="Neutral 2 19" xfId="51170" hidden="1"/>
    <cellStyle name="Neutral 2 19" xfId="51140" hidden="1"/>
    <cellStyle name="Neutral 2 19" xfId="50887" hidden="1"/>
    <cellStyle name="Neutral 2 19" xfId="51811" hidden="1"/>
    <cellStyle name="Neutral 2 19" xfId="51776" hidden="1"/>
    <cellStyle name="Neutral 2 19" xfId="51823" hidden="1"/>
    <cellStyle name="Neutral 2 19" xfId="52401" hidden="1"/>
    <cellStyle name="Neutral 2 19" xfId="52644" hidden="1"/>
    <cellStyle name="Neutral 2 19" xfId="52614" hidden="1"/>
    <cellStyle name="Neutral 2 19" xfId="50689" hidden="1"/>
    <cellStyle name="Neutral 2 19" xfId="53263" hidden="1"/>
    <cellStyle name="Neutral 2 19" xfId="53228" hidden="1"/>
    <cellStyle name="Neutral 2 19" xfId="53275" hidden="1"/>
    <cellStyle name="Neutral 2 19" xfId="53851" hidden="1"/>
    <cellStyle name="Neutral 2 19" xfId="54094" hidden="1"/>
    <cellStyle name="Neutral 2 19" xfId="54064" hidden="1"/>
    <cellStyle name="Neutral 2 19" xfId="50784" hidden="1"/>
    <cellStyle name="Neutral 2 19" xfId="54710" hidden="1"/>
    <cellStyle name="Neutral 2 19" xfId="54675" hidden="1"/>
    <cellStyle name="Neutral 2 19" xfId="54722" hidden="1"/>
    <cellStyle name="Neutral 2 19" xfId="55293" hidden="1"/>
    <cellStyle name="Neutral 2 19" xfId="55536" hidden="1"/>
    <cellStyle name="Neutral 2 19" xfId="55506" hidden="1"/>
    <cellStyle name="Neutral 2 19" xfId="55946" hidden="1"/>
    <cellStyle name="Neutral 2 19" xfId="56306" hidden="1"/>
    <cellStyle name="Neutral 2 19" xfId="56271" hidden="1"/>
    <cellStyle name="Neutral 2 19" xfId="56318" hidden="1"/>
    <cellStyle name="Neutral 2 19" xfId="56889" hidden="1"/>
    <cellStyle name="Neutral 2 19" xfId="57132" hidden="1"/>
    <cellStyle name="Neutral 2 19" xfId="57102" hidden="1"/>
    <cellStyle name="Neutral 2 19" xfId="55949" hidden="1"/>
    <cellStyle name="Neutral 2 19" xfId="57748" hidden="1"/>
    <cellStyle name="Neutral 2 19" xfId="57713" hidden="1"/>
    <cellStyle name="Neutral 2 19" xfId="57760" hidden="1"/>
    <cellStyle name="Neutral 2 19" xfId="58331" hidden="1"/>
    <cellStyle name="Neutral 2 19" xfId="58574" hidden="1"/>
    <cellStyle name="Neutral 2 19" xfId="58544" hidden="1"/>
    <cellStyle name="Neutral 2 2" xfId="254" hidden="1"/>
    <cellStyle name="Neutral 2 2" xfId="842" hidden="1"/>
    <cellStyle name="Neutral 2 2" xfId="805" hidden="1"/>
    <cellStyle name="Neutral 2 2" xfId="854" hidden="1"/>
    <cellStyle name="Neutral 2 2" xfId="1425" hidden="1"/>
    <cellStyle name="Neutral 2 2" xfId="1668" hidden="1"/>
    <cellStyle name="Neutral 2 2" xfId="1636" hidden="1"/>
    <cellStyle name="Neutral 2 2" xfId="2163" hidden="1"/>
    <cellStyle name="Neutral 2 2" xfId="2712" hidden="1"/>
    <cellStyle name="Neutral 2 2" xfId="2675" hidden="1"/>
    <cellStyle name="Neutral 2 2" xfId="2724" hidden="1"/>
    <cellStyle name="Neutral 2 2" xfId="3295" hidden="1"/>
    <cellStyle name="Neutral 2 2" xfId="3538" hidden="1"/>
    <cellStyle name="Neutral 2 2" xfId="3506" hidden="1"/>
    <cellStyle name="Neutral 2 2" xfId="2171" hidden="1"/>
    <cellStyle name="Neutral 2 2" xfId="4218" hidden="1"/>
    <cellStyle name="Neutral 2 2" xfId="4181" hidden="1"/>
    <cellStyle name="Neutral 2 2" xfId="4230" hidden="1"/>
    <cellStyle name="Neutral 2 2" xfId="4801" hidden="1"/>
    <cellStyle name="Neutral 2 2" xfId="5044" hidden="1"/>
    <cellStyle name="Neutral 2 2" xfId="5012" hidden="1"/>
    <cellStyle name="Neutral 2 2" xfId="2166" hidden="1"/>
    <cellStyle name="Neutral 2 2" xfId="5722" hidden="1"/>
    <cellStyle name="Neutral 2 2" xfId="5685" hidden="1"/>
    <cellStyle name="Neutral 2 2" xfId="5734" hidden="1"/>
    <cellStyle name="Neutral 2 2" xfId="6305" hidden="1"/>
    <cellStyle name="Neutral 2 2" xfId="6548" hidden="1"/>
    <cellStyle name="Neutral 2 2" xfId="6516" hidden="1"/>
    <cellStyle name="Neutral 2 2" xfId="427" hidden="1"/>
    <cellStyle name="Neutral 2 2" xfId="7220" hidden="1"/>
    <cellStyle name="Neutral 2 2" xfId="7183" hidden="1"/>
    <cellStyle name="Neutral 2 2" xfId="7232" hidden="1"/>
    <cellStyle name="Neutral 2 2" xfId="7803" hidden="1"/>
    <cellStyle name="Neutral 2 2" xfId="8046" hidden="1"/>
    <cellStyle name="Neutral 2 2" xfId="8014" hidden="1"/>
    <cellStyle name="Neutral 2 2" xfId="2543" hidden="1"/>
    <cellStyle name="Neutral 2 2" xfId="8713" hidden="1"/>
    <cellStyle name="Neutral 2 2" xfId="8676" hidden="1"/>
    <cellStyle name="Neutral 2 2" xfId="8725" hidden="1"/>
    <cellStyle name="Neutral 2 2" xfId="9296" hidden="1"/>
    <cellStyle name="Neutral 2 2" xfId="9539" hidden="1"/>
    <cellStyle name="Neutral 2 2" xfId="9507" hidden="1"/>
    <cellStyle name="Neutral 2 2" xfId="4049" hidden="1"/>
    <cellStyle name="Neutral 2 2" xfId="10199" hidden="1"/>
    <cellStyle name="Neutral 2 2" xfId="10162" hidden="1"/>
    <cellStyle name="Neutral 2 2" xfId="10211" hidden="1"/>
    <cellStyle name="Neutral 2 2" xfId="10782" hidden="1"/>
    <cellStyle name="Neutral 2 2" xfId="11025" hidden="1"/>
    <cellStyle name="Neutral 2 2" xfId="10993" hidden="1"/>
    <cellStyle name="Neutral 2 2" xfId="5554" hidden="1"/>
    <cellStyle name="Neutral 2 2" xfId="11679" hidden="1"/>
    <cellStyle name="Neutral 2 2" xfId="11642" hidden="1"/>
    <cellStyle name="Neutral 2 2" xfId="11691" hidden="1"/>
    <cellStyle name="Neutral 2 2" xfId="12262" hidden="1"/>
    <cellStyle name="Neutral 2 2" xfId="12505" hidden="1"/>
    <cellStyle name="Neutral 2 2" xfId="12473" hidden="1"/>
    <cellStyle name="Neutral 2 2" xfId="7056" hidden="1"/>
    <cellStyle name="Neutral 2 2" xfId="13150" hidden="1"/>
    <cellStyle name="Neutral 2 2" xfId="13113" hidden="1"/>
    <cellStyle name="Neutral 2 2" xfId="13162" hidden="1"/>
    <cellStyle name="Neutral 2 2" xfId="13733" hidden="1"/>
    <cellStyle name="Neutral 2 2" xfId="13976" hidden="1"/>
    <cellStyle name="Neutral 2 2" xfId="13944" hidden="1"/>
    <cellStyle name="Neutral 2 2" xfId="8551" hidden="1"/>
    <cellStyle name="Neutral 2 2" xfId="14612" hidden="1"/>
    <cellStyle name="Neutral 2 2" xfId="14575" hidden="1"/>
    <cellStyle name="Neutral 2 2" xfId="14624" hidden="1"/>
    <cellStyle name="Neutral 2 2" xfId="15195" hidden="1"/>
    <cellStyle name="Neutral 2 2" xfId="15438" hidden="1"/>
    <cellStyle name="Neutral 2 2" xfId="15406" hidden="1"/>
    <cellStyle name="Neutral 2 2" xfId="10042" hidden="1"/>
    <cellStyle name="Neutral 2 2" xfId="16068" hidden="1"/>
    <cellStyle name="Neutral 2 2" xfId="16031" hidden="1"/>
    <cellStyle name="Neutral 2 2" xfId="16080" hidden="1"/>
    <cellStyle name="Neutral 2 2" xfId="16651" hidden="1"/>
    <cellStyle name="Neutral 2 2" xfId="16894" hidden="1"/>
    <cellStyle name="Neutral 2 2" xfId="16862" hidden="1"/>
    <cellStyle name="Neutral 2 2" xfId="11525" hidden="1"/>
    <cellStyle name="Neutral 2 2" xfId="17510" hidden="1"/>
    <cellStyle name="Neutral 2 2" xfId="17473" hidden="1"/>
    <cellStyle name="Neutral 2 2" xfId="17522" hidden="1"/>
    <cellStyle name="Neutral 2 2" xfId="18093" hidden="1"/>
    <cellStyle name="Neutral 2 2" xfId="18336" hidden="1"/>
    <cellStyle name="Neutral 2 2" xfId="18304" hidden="1"/>
    <cellStyle name="Neutral 2 2" xfId="18983" hidden="1"/>
    <cellStyle name="Neutral 2 2" xfId="19317" hidden="1"/>
    <cellStyle name="Neutral 2 2" xfId="19280" hidden="1"/>
    <cellStyle name="Neutral 2 2" xfId="19329" hidden="1"/>
    <cellStyle name="Neutral 2 2" xfId="19900" hidden="1"/>
    <cellStyle name="Neutral 2 2" xfId="20143" hidden="1"/>
    <cellStyle name="Neutral 2 2" xfId="20111" hidden="1"/>
    <cellStyle name="Neutral 2 2" xfId="20551" hidden="1"/>
    <cellStyle name="Neutral 2 2" xfId="20814" hidden="1"/>
    <cellStyle name="Neutral 2 2" xfId="21202" hidden="1"/>
    <cellStyle name="Neutral 2 2" xfId="21170" hidden="1"/>
    <cellStyle name="Neutral 2 2" xfId="21405" hidden="1"/>
    <cellStyle name="Neutral 2 2" xfId="21843" hidden="1"/>
    <cellStyle name="Neutral 2 2" xfId="21806" hidden="1"/>
    <cellStyle name="Neutral 2 2" xfId="21855" hidden="1"/>
    <cellStyle name="Neutral 2 2" xfId="22433" hidden="1"/>
    <cellStyle name="Neutral 2 2" xfId="22676" hidden="1"/>
    <cellStyle name="Neutral 2 2" xfId="22644" hidden="1"/>
    <cellStyle name="Neutral 2 2" xfId="22224" hidden="1"/>
    <cellStyle name="Neutral 2 2" xfId="23296" hidden="1"/>
    <cellStyle name="Neutral 2 2" xfId="23259" hidden="1"/>
    <cellStyle name="Neutral 2 2" xfId="23308" hidden="1"/>
    <cellStyle name="Neutral 2 2" xfId="23884" hidden="1"/>
    <cellStyle name="Neutral 2 2" xfId="24127" hidden="1"/>
    <cellStyle name="Neutral 2 2" xfId="24095" hidden="1"/>
    <cellStyle name="Neutral 2 2" xfId="20711" hidden="1"/>
    <cellStyle name="Neutral 2 2" xfId="24743" hidden="1"/>
    <cellStyle name="Neutral 2 2" xfId="24706" hidden="1"/>
    <cellStyle name="Neutral 2 2" xfId="24755" hidden="1"/>
    <cellStyle name="Neutral 2 2" xfId="25326" hidden="1"/>
    <cellStyle name="Neutral 2 2" xfId="25569" hidden="1"/>
    <cellStyle name="Neutral 2 2" xfId="25537" hidden="1"/>
    <cellStyle name="Neutral 2 2" xfId="25979" hidden="1"/>
    <cellStyle name="Neutral 2 2" xfId="26339" hidden="1"/>
    <cellStyle name="Neutral 2 2" xfId="26302" hidden="1"/>
    <cellStyle name="Neutral 2 2" xfId="26351" hidden="1"/>
    <cellStyle name="Neutral 2 2" xfId="26922" hidden="1"/>
    <cellStyle name="Neutral 2 2" xfId="27165" hidden="1"/>
    <cellStyle name="Neutral 2 2" xfId="27133" hidden="1"/>
    <cellStyle name="Neutral 2 2" xfId="25980" hidden="1"/>
    <cellStyle name="Neutral 2 2" xfId="27781" hidden="1"/>
    <cellStyle name="Neutral 2 2" xfId="27744" hidden="1"/>
    <cellStyle name="Neutral 2 2" xfId="27793" hidden="1"/>
    <cellStyle name="Neutral 2 2" xfId="28364" hidden="1"/>
    <cellStyle name="Neutral 2 2" xfId="28607" hidden="1"/>
    <cellStyle name="Neutral 2 2" xfId="28575" hidden="1"/>
    <cellStyle name="Neutral 2 2" xfId="29016" hidden="1"/>
    <cellStyle name="Neutral 2 2" xfId="29301" hidden="1"/>
    <cellStyle name="Neutral 2 2" xfId="29264" hidden="1"/>
    <cellStyle name="Neutral 2 2" xfId="29313" hidden="1"/>
    <cellStyle name="Neutral 2 2" xfId="29884" hidden="1"/>
    <cellStyle name="Neutral 2 2" xfId="30127" hidden="1"/>
    <cellStyle name="Neutral 2 2" xfId="30095" hidden="1"/>
    <cellStyle name="Neutral 2 2" xfId="30535" hidden="1"/>
    <cellStyle name="Neutral 2 2" xfId="30798" hidden="1"/>
    <cellStyle name="Neutral 2 2" xfId="31186" hidden="1"/>
    <cellStyle name="Neutral 2 2" xfId="31154" hidden="1"/>
    <cellStyle name="Neutral 2 2" xfId="31389" hidden="1"/>
    <cellStyle name="Neutral 2 2" xfId="31827" hidden="1"/>
    <cellStyle name="Neutral 2 2" xfId="31790" hidden="1"/>
    <cellStyle name="Neutral 2 2" xfId="31839" hidden="1"/>
    <cellStyle name="Neutral 2 2" xfId="32417" hidden="1"/>
    <cellStyle name="Neutral 2 2" xfId="32660" hidden="1"/>
    <cellStyle name="Neutral 2 2" xfId="32628" hidden="1"/>
    <cellStyle name="Neutral 2 2" xfId="32208" hidden="1"/>
    <cellStyle name="Neutral 2 2" xfId="33279" hidden="1"/>
    <cellStyle name="Neutral 2 2" xfId="33242" hidden="1"/>
    <cellStyle name="Neutral 2 2" xfId="33291" hidden="1"/>
    <cellStyle name="Neutral 2 2" xfId="33867" hidden="1"/>
    <cellStyle name="Neutral 2 2" xfId="34110" hidden="1"/>
    <cellStyle name="Neutral 2 2" xfId="34078" hidden="1"/>
    <cellStyle name="Neutral 2 2" xfId="30695" hidden="1"/>
    <cellStyle name="Neutral 2 2" xfId="34726" hidden="1"/>
    <cellStyle name="Neutral 2 2" xfId="34689" hidden="1"/>
    <cellStyle name="Neutral 2 2" xfId="34738" hidden="1"/>
    <cellStyle name="Neutral 2 2" xfId="35309" hidden="1"/>
    <cellStyle name="Neutral 2 2" xfId="35552" hidden="1"/>
    <cellStyle name="Neutral 2 2" xfId="35520" hidden="1"/>
    <cellStyle name="Neutral 2 2" xfId="35962" hidden="1"/>
    <cellStyle name="Neutral 2 2" xfId="36322" hidden="1"/>
    <cellStyle name="Neutral 2 2" xfId="36285" hidden="1"/>
    <cellStyle name="Neutral 2 2" xfId="36334" hidden="1"/>
    <cellStyle name="Neutral 2 2" xfId="36905" hidden="1"/>
    <cellStyle name="Neutral 2 2" xfId="37148" hidden="1"/>
    <cellStyle name="Neutral 2 2" xfId="37116" hidden="1"/>
    <cellStyle name="Neutral 2 2" xfId="35963" hidden="1"/>
    <cellStyle name="Neutral 2 2" xfId="37764" hidden="1"/>
    <cellStyle name="Neutral 2 2" xfId="37727" hidden="1"/>
    <cellStyle name="Neutral 2 2" xfId="37776" hidden="1"/>
    <cellStyle name="Neutral 2 2" xfId="38347" hidden="1"/>
    <cellStyle name="Neutral 2 2" xfId="38590" hidden="1"/>
    <cellStyle name="Neutral 2 2" xfId="38558" hidden="1"/>
    <cellStyle name="Neutral 2 2" xfId="39014" hidden="1"/>
    <cellStyle name="Neutral 2 2" xfId="39304" hidden="1"/>
    <cellStyle name="Neutral 2 2" xfId="39267" hidden="1"/>
    <cellStyle name="Neutral 2 2" xfId="39316" hidden="1"/>
    <cellStyle name="Neutral 2 2" xfId="39887" hidden="1"/>
    <cellStyle name="Neutral 2 2" xfId="40130" hidden="1"/>
    <cellStyle name="Neutral 2 2" xfId="40098" hidden="1"/>
    <cellStyle name="Neutral 2 2" xfId="40538" hidden="1"/>
    <cellStyle name="Neutral 2 2" xfId="40801" hidden="1"/>
    <cellStyle name="Neutral 2 2" xfId="41189" hidden="1"/>
    <cellStyle name="Neutral 2 2" xfId="41157" hidden="1"/>
    <cellStyle name="Neutral 2 2" xfId="41392" hidden="1"/>
    <cellStyle name="Neutral 2 2" xfId="41830" hidden="1"/>
    <cellStyle name="Neutral 2 2" xfId="41793" hidden="1"/>
    <cellStyle name="Neutral 2 2" xfId="41842" hidden="1"/>
    <cellStyle name="Neutral 2 2" xfId="42420" hidden="1"/>
    <cellStyle name="Neutral 2 2" xfId="42663" hidden="1"/>
    <cellStyle name="Neutral 2 2" xfId="42631" hidden="1"/>
    <cellStyle name="Neutral 2 2" xfId="42211" hidden="1"/>
    <cellStyle name="Neutral 2 2" xfId="43282" hidden="1"/>
    <cellStyle name="Neutral 2 2" xfId="43245" hidden="1"/>
    <cellStyle name="Neutral 2 2" xfId="43294" hidden="1"/>
    <cellStyle name="Neutral 2 2" xfId="43870" hidden="1"/>
    <cellStyle name="Neutral 2 2" xfId="44113" hidden="1"/>
    <cellStyle name="Neutral 2 2" xfId="44081" hidden="1"/>
    <cellStyle name="Neutral 2 2" xfId="40698" hidden="1"/>
    <cellStyle name="Neutral 2 2" xfId="44729" hidden="1"/>
    <cellStyle name="Neutral 2 2" xfId="44692" hidden="1"/>
    <cellStyle name="Neutral 2 2" xfId="44741" hidden="1"/>
    <cellStyle name="Neutral 2 2" xfId="45312" hidden="1"/>
    <cellStyle name="Neutral 2 2" xfId="45555" hidden="1"/>
    <cellStyle name="Neutral 2 2" xfId="45523" hidden="1"/>
    <cellStyle name="Neutral 2 2" xfId="45965" hidden="1"/>
    <cellStyle name="Neutral 2 2" xfId="46325" hidden="1"/>
    <cellStyle name="Neutral 2 2" xfId="46288" hidden="1"/>
    <cellStyle name="Neutral 2 2" xfId="46337" hidden="1"/>
    <cellStyle name="Neutral 2 2" xfId="46908" hidden="1"/>
    <cellStyle name="Neutral 2 2" xfId="47151" hidden="1"/>
    <cellStyle name="Neutral 2 2" xfId="47119" hidden="1"/>
    <cellStyle name="Neutral 2 2" xfId="45966" hidden="1"/>
    <cellStyle name="Neutral 2 2" xfId="47767" hidden="1"/>
    <cellStyle name="Neutral 2 2" xfId="47730" hidden="1"/>
    <cellStyle name="Neutral 2 2" xfId="47779" hidden="1"/>
    <cellStyle name="Neutral 2 2" xfId="48350" hidden="1"/>
    <cellStyle name="Neutral 2 2" xfId="48593" hidden="1"/>
    <cellStyle name="Neutral 2 2" xfId="48561" hidden="1"/>
    <cellStyle name="Neutral 2 2" xfId="49001" hidden="1"/>
    <cellStyle name="Neutral 2 2" xfId="49286" hidden="1"/>
    <cellStyle name="Neutral 2 2" xfId="49249" hidden="1"/>
    <cellStyle name="Neutral 2 2" xfId="49298" hidden="1"/>
    <cellStyle name="Neutral 2 2" xfId="49869" hidden="1"/>
    <cellStyle name="Neutral 2 2" xfId="50112" hidden="1"/>
    <cellStyle name="Neutral 2 2" xfId="50080" hidden="1"/>
    <cellStyle name="Neutral 2 2" xfId="50520" hidden="1"/>
    <cellStyle name="Neutral 2 2" xfId="50783" hidden="1"/>
    <cellStyle name="Neutral 2 2" xfId="51171" hidden="1"/>
    <cellStyle name="Neutral 2 2" xfId="51139" hidden="1"/>
    <cellStyle name="Neutral 2 2" xfId="51374" hidden="1"/>
    <cellStyle name="Neutral 2 2" xfId="51812" hidden="1"/>
    <cellStyle name="Neutral 2 2" xfId="51775" hidden="1"/>
    <cellStyle name="Neutral 2 2" xfId="51824" hidden="1"/>
    <cellStyle name="Neutral 2 2" xfId="52402" hidden="1"/>
    <cellStyle name="Neutral 2 2" xfId="52645" hidden="1"/>
    <cellStyle name="Neutral 2 2" xfId="52613" hidden="1"/>
    <cellStyle name="Neutral 2 2" xfId="52193" hidden="1"/>
    <cellStyle name="Neutral 2 2" xfId="53264" hidden="1"/>
    <cellStyle name="Neutral 2 2" xfId="53227" hidden="1"/>
    <cellStyle name="Neutral 2 2" xfId="53276" hidden="1"/>
    <cellStyle name="Neutral 2 2" xfId="53852" hidden="1"/>
    <cellStyle name="Neutral 2 2" xfId="54095" hidden="1"/>
    <cellStyle name="Neutral 2 2" xfId="54063" hidden="1"/>
    <cellStyle name="Neutral 2 2" xfId="50680" hidden="1"/>
    <cellStyle name="Neutral 2 2" xfId="54711" hidden="1"/>
    <cellStyle name="Neutral 2 2" xfId="54674" hidden="1"/>
    <cellStyle name="Neutral 2 2" xfId="54723" hidden="1"/>
    <cellStyle name="Neutral 2 2" xfId="55294" hidden="1"/>
    <cellStyle name="Neutral 2 2" xfId="55537" hidden="1"/>
    <cellStyle name="Neutral 2 2" xfId="55505" hidden="1"/>
    <cellStyle name="Neutral 2 2" xfId="55947" hidden="1"/>
    <cellStyle name="Neutral 2 2" xfId="56307" hidden="1"/>
    <cellStyle name="Neutral 2 2" xfId="56270" hidden="1"/>
    <cellStyle name="Neutral 2 2" xfId="56319" hidden="1"/>
    <cellStyle name="Neutral 2 2" xfId="56890" hidden="1"/>
    <cellStyle name="Neutral 2 2" xfId="57133" hidden="1"/>
    <cellStyle name="Neutral 2 2" xfId="57101" hidden="1"/>
    <cellStyle name="Neutral 2 2" xfId="55948" hidden="1"/>
    <cellStyle name="Neutral 2 2" xfId="57749" hidden="1"/>
    <cellStyle name="Neutral 2 2" xfId="57712" hidden="1"/>
    <cellStyle name="Neutral 2 2" xfId="57761" hidden="1"/>
    <cellStyle name="Neutral 2 2" xfId="58332" hidden="1"/>
    <cellStyle name="Neutral 2 2" xfId="58575" hidden="1"/>
    <cellStyle name="Neutral 2 2" xfId="58543" hidden="1"/>
    <cellStyle name="Neutral 2 20" xfId="255" hidden="1"/>
    <cellStyle name="Neutral 2 20" xfId="18984" hidden="1"/>
    <cellStyle name="Neutral 2 20" xfId="39015" hidden="1"/>
    <cellStyle name="Neutral 2 21" xfId="256" hidden="1"/>
    <cellStyle name="Neutral 2 21" xfId="18985" hidden="1"/>
    <cellStyle name="Neutral 2 21" xfId="39016"/>
    <cellStyle name="Neutral 2 3" xfId="257" hidden="1"/>
    <cellStyle name="Neutral 2 3" xfId="18986"/>
    <cellStyle name="Neutral 2 4" xfId="258" hidden="1"/>
    <cellStyle name="Neutral 2 4" xfId="18987"/>
    <cellStyle name="Neutral 2 5" xfId="259" hidden="1"/>
    <cellStyle name="Neutral 2 5" xfId="18988"/>
    <cellStyle name="Neutral 2 6" xfId="260" hidden="1"/>
    <cellStyle name="Neutral 2 6" xfId="18989"/>
    <cellStyle name="Neutral 2 7" xfId="261" hidden="1"/>
    <cellStyle name="Neutral 2 7" xfId="18990"/>
    <cellStyle name="Neutral 2 8" xfId="262" hidden="1"/>
    <cellStyle name="Neutral 2 8" xfId="18991"/>
    <cellStyle name="Neutral 2 9" xfId="263" hidden="1"/>
    <cellStyle name="Neutral 2 9" xfId="18992"/>
    <cellStyle name="Neutral 3" xfId="264"/>
    <cellStyle name="Neutral 3 2" xfId="479"/>
    <cellStyle name="Neutral 3 2 2" xfId="19034"/>
    <cellStyle name="Neutral 3 3" xfId="693"/>
    <cellStyle name="Neutral 3 4" xfId="18993"/>
    <cellStyle name="Neutral 4" xfId="18737"/>
    <cellStyle name="Neutral 5" xfId="18791" hidden="1"/>
    <cellStyle name="Neutral 5" xfId="18788" hidden="1"/>
    <cellStyle name="Neutral 5" xfId="18804" hidden="1"/>
    <cellStyle name="Neutral 5" xfId="18812" hidden="1"/>
    <cellStyle name="Neutral 5" xfId="18820" hidden="1"/>
    <cellStyle name="Neutral 5" xfId="18828" hidden="1"/>
    <cellStyle name="Neutral 5" xfId="19179" hidden="1"/>
    <cellStyle name="Neutral 5" xfId="18700" hidden="1"/>
    <cellStyle name="Neutral 5" xfId="18871" hidden="1"/>
    <cellStyle name="Neutral 5" xfId="18686" hidden="1"/>
    <cellStyle name="Neutral 5" xfId="18699"/>
    <cellStyle name="Neutre" xfId="18738"/>
    <cellStyle name="Normal" xfId="76"/>
    <cellStyle name="Normal 10" xfId="265"/>
    <cellStyle name="Normal 11" xfId="266"/>
    <cellStyle name="Normal 12" xfId="267"/>
    <cellStyle name="Normal 12 2" xfId="268"/>
    <cellStyle name="Normal 13" xfId="87"/>
    <cellStyle name="Normal 13 2" xfId="269"/>
    <cellStyle name="Normal 13 2 2" xfId="18995"/>
    <cellStyle name="Normal 13 3" xfId="442"/>
    <cellStyle name="Normal 13 4" xfId="451"/>
    <cellStyle name="Normal 13 5" xfId="664"/>
    <cellStyle name="Normal 13 6" xfId="666"/>
    <cellStyle name="Normal 13 6 2" xfId="58924"/>
    <cellStyle name="Normal 13 7" xfId="18869"/>
    <cellStyle name="Normal 13 8" xfId="38933"/>
    <cellStyle name="Normal 13 9" xfId="18739"/>
    <cellStyle name="Normal 14" xfId="270"/>
    <cellStyle name="Normal 14 2" xfId="271"/>
    <cellStyle name="Normal 14 3" xfId="455"/>
    <cellStyle name="Normal 14 4" xfId="18996"/>
    <cellStyle name="Normal 15" xfId="272"/>
    <cellStyle name="Normal 15 2" xfId="273"/>
    <cellStyle name="Normal 15 2 2" xfId="274"/>
    <cellStyle name="Normal 15 3" xfId="275"/>
    <cellStyle name="Normal 15 4" xfId="523"/>
    <cellStyle name="Normal 15 5" xfId="18997"/>
    <cellStyle name="Normal 16" xfId="276"/>
    <cellStyle name="Normal 16 2" xfId="277"/>
    <cellStyle name="Normal 17" xfId="278"/>
    <cellStyle name="Normal 17 2" xfId="279"/>
    <cellStyle name="Normal 18" xfId="280"/>
    <cellStyle name="Normal 18 2" xfId="281"/>
    <cellStyle name="Normal 19" xfId="282"/>
    <cellStyle name="Normal 19 2" xfId="283"/>
    <cellStyle name="Normal 19 3" xfId="284"/>
    <cellStyle name="Normal 2" xfId="285"/>
    <cellStyle name="Normal 2 2" xfId="286"/>
    <cellStyle name="Normal 2 2 2" xfId="58923"/>
    <cellStyle name="Normal 2 3" xfId="287"/>
    <cellStyle name="Normal 2 3 2" xfId="288"/>
    <cellStyle name="Normal 2 4" xfId="289"/>
    <cellStyle name="Normal 2 5" xfId="290"/>
    <cellStyle name="Normal 2 6" xfId="18998"/>
    <cellStyle name="Normal 2 7" xfId="58920"/>
    <cellStyle name="Normal 20" xfId="291"/>
    <cellStyle name="Normal 20 2" xfId="292"/>
    <cellStyle name="Normal 21" xfId="293"/>
    <cellStyle name="Normal 21 2" xfId="294"/>
    <cellStyle name="Normal 22" xfId="295"/>
    <cellStyle name="Normal 22 2" xfId="296"/>
    <cellStyle name="Normal 23" xfId="297"/>
    <cellStyle name="Normal 23 2" xfId="298"/>
    <cellStyle name="Normal 24" xfId="299"/>
    <cellStyle name="Normal 24 2" xfId="300"/>
    <cellStyle name="Normal 25" xfId="301"/>
    <cellStyle name="Normal 25 2" xfId="302"/>
    <cellStyle name="Normal 25 2 2" xfId="303"/>
    <cellStyle name="Normal 25 3" xfId="304"/>
    <cellStyle name="Normal 26" xfId="305"/>
    <cellStyle name="Normal 26 2" xfId="306"/>
    <cellStyle name="Normal 26 2 2" xfId="307"/>
    <cellStyle name="Normal 26 3" xfId="308"/>
    <cellStyle name="Normal 27" xfId="309"/>
    <cellStyle name="Normal 27 2" xfId="310"/>
    <cellStyle name="Normal 28" xfId="311"/>
    <cellStyle name="Normal 29" xfId="312"/>
    <cellStyle name="Normal 3" xfId="313"/>
    <cellStyle name="Normal 3 2" xfId="314"/>
    <cellStyle name="Normal 3 3" xfId="18999"/>
    <cellStyle name="Normal 3 4" xfId="58921"/>
    <cellStyle name="Normal 30" xfId="315"/>
    <cellStyle name="Normal 30 2" xfId="316"/>
    <cellStyle name="Normal 31" xfId="317"/>
    <cellStyle name="Normal 32" xfId="318"/>
    <cellStyle name="Normal 33" xfId="319"/>
    <cellStyle name="Normal 34" xfId="320"/>
    <cellStyle name="Normal 4" xfId="321"/>
    <cellStyle name="Normal 4 2" xfId="322"/>
    <cellStyle name="Normal 4 3" xfId="323"/>
    <cellStyle name="Normal 4 4" xfId="19000"/>
    <cellStyle name="Normal 4 5" xfId="58922"/>
    <cellStyle name="Normal 5" xfId="324"/>
    <cellStyle name="Normal 5 2" xfId="325"/>
    <cellStyle name="Normal 5 2 2" xfId="326"/>
    <cellStyle name="Normal 5 2 3" xfId="327"/>
    <cellStyle name="Normal 5 3" xfId="328"/>
    <cellStyle name="Normal 5 4" xfId="329"/>
    <cellStyle name="Normal 5 5" xfId="19001"/>
    <cellStyle name="Normal 6" xfId="330"/>
    <cellStyle name="Normal 6 2" xfId="331"/>
    <cellStyle name="Normal 6 3" xfId="332"/>
    <cellStyle name="Normal 6 4" xfId="19002"/>
    <cellStyle name="Normal 7" xfId="333"/>
    <cellStyle name="Normal 7 2" xfId="334"/>
    <cellStyle name="Normal 7 2 2" xfId="335"/>
    <cellStyle name="Normal 7 3" xfId="336"/>
    <cellStyle name="Normal 7 4" xfId="337"/>
    <cellStyle name="Normal 7 5" xfId="19003"/>
    <cellStyle name="Normal 8" xfId="338"/>
    <cellStyle name="Normal 8 2" xfId="339"/>
    <cellStyle name="Normal 8 3" xfId="340"/>
    <cellStyle name="Normal 8 4" xfId="19004"/>
    <cellStyle name="Normal 9" xfId="341"/>
    <cellStyle name="Normal 9 2" xfId="88"/>
    <cellStyle name="Normal 9 3" xfId="342"/>
    <cellStyle name="Normal 9 4" xfId="343"/>
    <cellStyle name="Normal 9 5" xfId="19005"/>
    <cellStyle name="Normale 2" xfId="344"/>
    <cellStyle name="Normale 2 2" xfId="345"/>
    <cellStyle name="Normale 2 3" xfId="346"/>
    <cellStyle name="Normale_Foglio1" xfId="347"/>
    <cellStyle name="Notiz" xfId="16" builtinId="10" customBuiltin="1"/>
    <cellStyle name="Notiz 2" xfId="77"/>
    <cellStyle name="Notiz 2 2" xfId="350"/>
    <cellStyle name="Notiz 2 2 2" xfId="19006"/>
    <cellStyle name="Notiz 2 3" xfId="351"/>
    <cellStyle name="Notiz 2 4" xfId="352"/>
    <cellStyle name="Notiz 2 5" xfId="349"/>
    <cellStyle name="Notiz 2 6" xfId="700"/>
    <cellStyle name="Notiz 2 7" xfId="18867"/>
    <cellStyle name="Notiz 3" xfId="353"/>
    <cellStyle name="Notiz 4" xfId="354"/>
    <cellStyle name="Notiz 5" xfId="348"/>
    <cellStyle name="Notiz 6" xfId="18835"/>
    <cellStyle name="Output 2" xfId="480"/>
    <cellStyle name="Percent 2" xfId="355"/>
    <cellStyle name="Pourcentage 2" xfId="356"/>
    <cellStyle name="Pourcentage 2 2" xfId="357"/>
    <cellStyle name="Pourcentage 3" xfId="358"/>
    <cellStyle name="SAPBEXaggData" xfId="481"/>
    <cellStyle name="SAPBEXaggData 2" xfId="18740"/>
    <cellStyle name="SAPBEXaggDataEmph" xfId="482"/>
    <cellStyle name="SAPBEXaggDataEmph 2" xfId="18741"/>
    <cellStyle name="SAPBEXaggItem" xfId="483"/>
    <cellStyle name="SAPBEXaggItem 2" xfId="18742"/>
    <cellStyle name="SAPBEXaggItemX" xfId="484"/>
    <cellStyle name="SAPBEXaggItemX 2" xfId="18743"/>
    <cellStyle name="SAPBEXchaText" xfId="359"/>
    <cellStyle name="SAPBEXchaText 2" xfId="485"/>
    <cellStyle name="SAPBEXchaText 3" xfId="19007"/>
    <cellStyle name="SAPBEXexcBad7" xfId="486"/>
    <cellStyle name="SAPBEXexcBad7 2" xfId="18744"/>
    <cellStyle name="SAPBEXexcBad8" xfId="487"/>
    <cellStyle name="SAPBEXexcBad8 2" xfId="18745"/>
    <cellStyle name="SAPBEXexcBad9" xfId="488"/>
    <cellStyle name="SAPBEXexcBad9 2" xfId="18746"/>
    <cellStyle name="SAPBEXexcCritical4" xfId="489"/>
    <cellStyle name="SAPBEXexcCritical4 2" xfId="18747"/>
    <cellStyle name="SAPBEXexcCritical5" xfId="490"/>
    <cellStyle name="SAPBEXexcCritical5 2" xfId="18748"/>
    <cellStyle name="SAPBEXexcCritical6" xfId="491"/>
    <cellStyle name="SAPBEXexcCritical6 2" xfId="18749"/>
    <cellStyle name="SAPBEXexcGood1" xfId="492"/>
    <cellStyle name="SAPBEXexcGood1 2" xfId="18750"/>
    <cellStyle name="SAPBEXexcGood2" xfId="493"/>
    <cellStyle name="SAPBEXexcGood2 2" xfId="18751"/>
    <cellStyle name="SAPBEXexcGood3" xfId="494"/>
    <cellStyle name="SAPBEXexcGood3 2" xfId="18752"/>
    <cellStyle name="SAPBEXfilterDrill" xfId="495"/>
    <cellStyle name="SAPBEXfilterDrill 2" xfId="18753"/>
    <cellStyle name="SAPBEXfilterItem" xfId="496"/>
    <cellStyle name="SAPBEXfilterItem 2" xfId="18754"/>
    <cellStyle name="SAPBEXfilterText" xfId="497"/>
    <cellStyle name="SAPBEXfilterText 2" xfId="18755"/>
    <cellStyle name="SAPBEXformats" xfId="498"/>
    <cellStyle name="SAPBEXformats 2" xfId="18756"/>
    <cellStyle name="SAPBEXheaderItem" xfId="499"/>
    <cellStyle name="SAPBEXheaderItem 2" xfId="18757"/>
    <cellStyle name="SAPBEXheaderText" xfId="500"/>
    <cellStyle name="SAPBEXheaderText 2" xfId="18758"/>
    <cellStyle name="SAPBEXHLevel0" xfId="501"/>
    <cellStyle name="SAPBEXHLevel0 2" xfId="18759"/>
    <cellStyle name="SAPBEXHLevel0X" xfId="502"/>
    <cellStyle name="SAPBEXHLevel0X 2" xfId="18760"/>
    <cellStyle name="SAPBEXHLevel1" xfId="503"/>
    <cellStyle name="SAPBEXHLevel1 2" xfId="18761"/>
    <cellStyle name="SAPBEXHLevel1X" xfId="504"/>
    <cellStyle name="SAPBEXHLevel1X 2" xfId="18762"/>
    <cellStyle name="SAPBEXHLevel2" xfId="505"/>
    <cellStyle name="SAPBEXHLevel2 2" xfId="18763"/>
    <cellStyle name="SAPBEXHLevel2X" xfId="506"/>
    <cellStyle name="SAPBEXHLevel2X 2" xfId="18764"/>
    <cellStyle name="SAPBEXHLevel3" xfId="507"/>
    <cellStyle name="SAPBEXHLevel3 2" xfId="18765"/>
    <cellStyle name="SAPBEXHLevel3X" xfId="508"/>
    <cellStyle name="SAPBEXHLevel3X 2" xfId="18766"/>
    <cellStyle name="SAPBEXinputData" xfId="509"/>
    <cellStyle name="SAPBEXItemHeader" xfId="510"/>
    <cellStyle name="SAPBEXresData" xfId="511"/>
    <cellStyle name="SAPBEXresData 2" xfId="18767"/>
    <cellStyle name="SAPBEXresDataEmph" xfId="512"/>
    <cellStyle name="SAPBEXresDataEmph 2" xfId="18768"/>
    <cellStyle name="SAPBEXresItem" xfId="513"/>
    <cellStyle name="SAPBEXresItem 2" xfId="18769"/>
    <cellStyle name="SAPBEXresItemX" xfId="514"/>
    <cellStyle name="SAPBEXresItemX 2" xfId="18770"/>
    <cellStyle name="SAPBEXstdData" xfId="360"/>
    <cellStyle name="SAPBEXstdData 2" xfId="361"/>
    <cellStyle name="SAPBEXstdData 2 2" xfId="19009"/>
    <cellStyle name="SAPBEXstdData 3" xfId="362"/>
    <cellStyle name="SAPBEXstdData 4" xfId="19008"/>
    <cellStyle name="SAPBEXstdDataEmph" xfId="515"/>
    <cellStyle name="SAPBEXstdDataEmph 2" xfId="18771"/>
    <cellStyle name="SAPBEXstdItem" xfId="363"/>
    <cellStyle name="SAPBEXstdItem 2" xfId="364"/>
    <cellStyle name="SAPBEXstdItem 2 2" xfId="19011"/>
    <cellStyle name="SAPBEXstdItem 3" xfId="365"/>
    <cellStyle name="SAPBEXstdItem 4" xfId="19010"/>
    <cellStyle name="SAPBEXstdItemX" xfId="516"/>
    <cellStyle name="SAPBEXstdItemX 2" xfId="18772"/>
    <cellStyle name="SAPBEXtitle" xfId="517"/>
    <cellStyle name="SAPBEXtitle 2" xfId="18773"/>
    <cellStyle name="SAPBEXunassignedItem" xfId="518"/>
    <cellStyle name="SAPBEXundefined" xfId="519"/>
    <cellStyle name="SAPBEXundefined 2" xfId="18774"/>
    <cellStyle name="Satisfaisant" xfId="18775"/>
    <cellStyle name="Schlecht" xfId="8" builtinId="27" customBuiltin="1"/>
    <cellStyle name="Schlecht 2" xfId="78"/>
    <cellStyle name="Schlecht 2 2" xfId="692"/>
    <cellStyle name="Schlecht 3" xfId="444"/>
    <cellStyle name="Schlecht 4" xfId="18827"/>
    <cellStyle name="Sheet Title" xfId="520"/>
    <cellStyle name="Sortie" xfId="18776"/>
    <cellStyle name="Spaltenebene_1" xfId="1" builtinId="2" iLevel="0"/>
    <cellStyle name="Standard" xfId="0" builtinId="0"/>
    <cellStyle name="Standard 10" xfId="58925"/>
    <cellStyle name="Standard 11" xfId="58926"/>
    <cellStyle name="Standard 11 2" xfId="58927"/>
    <cellStyle name="Standard 12" xfId="58931"/>
    <cellStyle name="Standard 2" xfId="44"/>
    <cellStyle name="Standard 2 2" xfId="366"/>
    <cellStyle name="Standard 2 2 2" xfId="452"/>
    <cellStyle name="Standard 2 3" xfId="367"/>
    <cellStyle name="Standard 2 4" xfId="368"/>
    <cellStyle name="Standard 2 4 2" xfId="369"/>
    <cellStyle name="Standard 2 4 3" xfId="370"/>
    <cellStyle name="Standard 2 5" xfId="371"/>
    <cellStyle name="Standard 2 5 2" xfId="372"/>
    <cellStyle name="Standard 2 5 3" xfId="373"/>
    <cellStyle name="Standard 2 6" xfId="374"/>
    <cellStyle name="Standard 2 7" xfId="58930"/>
    <cellStyle name="Standard 3" xfId="375"/>
    <cellStyle name="Standard 3 2" xfId="453"/>
    <cellStyle name="Standard 3 2 2" xfId="19033"/>
    <cellStyle name="Standard 3 3" xfId="685"/>
    <cellStyle name="Standard 3 4" xfId="19012"/>
    <cellStyle name="Standard 3 5" xfId="18994"/>
    <cellStyle name="Standard 3 6" xfId="58919"/>
    <cellStyle name="Standard 4" xfId="376"/>
    <cellStyle name="Standard 4 2" xfId="377"/>
    <cellStyle name="Standard 4 3" xfId="454"/>
    <cellStyle name="Standard 4 4" xfId="19013"/>
    <cellStyle name="Standard 4 5" xfId="58929"/>
    <cellStyle name="Standard 5" xfId="378"/>
    <cellStyle name="Standard 6" xfId="379"/>
    <cellStyle name="Standard 6 2" xfId="380"/>
    <cellStyle name="Standard 6 3" xfId="381"/>
    <cellStyle name="Standard 7" xfId="665"/>
    <cellStyle name="Standard 8" xfId="23161"/>
    <cellStyle name="Standard 9" xfId="28950"/>
    <cellStyle name="Texte explicatif" xfId="18777"/>
    <cellStyle name="Titre" xfId="18778"/>
    <cellStyle name="Titre 1" xfId="18779"/>
    <cellStyle name="Titre 2" xfId="18780"/>
    <cellStyle name="Titre 3" xfId="18781"/>
    <cellStyle name="Titre 4" xfId="18782"/>
    <cellStyle name="Total" xfId="18783"/>
    <cellStyle name="Total 2" xfId="521"/>
    <cellStyle name="Überschrift" xfId="2" builtinId="15" customBuiltin="1"/>
    <cellStyle name="Überschrift 1" xfId="3" builtinId="16" customBuiltin="1"/>
    <cellStyle name="Überschrift 1 2" xfId="80"/>
    <cellStyle name="Überschrift 1 2 2" xfId="687"/>
    <cellStyle name="Überschrift 1 3" xfId="18822"/>
    <cellStyle name="Überschrift 2" xfId="4" builtinId="17" customBuiltin="1"/>
    <cellStyle name="Überschrift 2 2" xfId="81"/>
    <cellStyle name="Überschrift 2 2 2" xfId="688"/>
    <cellStyle name="Überschrift 2 3" xfId="18823"/>
    <cellStyle name="Überschrift 3" xfId="5" builtinId="18" customBuiltin="1"/>
    <cellStyle name="Überschrift 3 2" xfId="82"/>
    <cellStyle name="Überschrift 3 2 2" xfId="689"/>
    <cellStyle name="Überschrift 3 3" xfId="18824"/>
    <cellStyle name="Überschrift 4" xfId="6" builtinId="19" customBuiltin="1"/>
    <cellStyle name="Überschrift 4 2" xfId="83"/>
    <cellStyle name="Überschrift 4 2 2" xfId="690"/>
    <cellStyle name="Überschrift 4 3" xfId="18825"/>
    <cellStyle name="Überschrift 5" xfId="79"/>
    <cellStyle name="Überschrift 5 2" xfId="686"/>
    <cellStyle name="Überschrift 6" xfId="18821"/>
    <cellStyle name="Vérification" xfId="18784"/>
    <cellStyle name="Verknüpfte Zelle" xfId="13" builtinId="24" customBuiltin="1"/>
    <cellStyle name="Verknüpfte Zelle 2" xfId="84"/>
    <cellStyle name="Verknüpfte Zelle 2 2" xfId="697"/>
    <cellStyle name="Verknüpfte Zelle 3" xfId="18832"/>
    <cellStyle name="Währung" xfId="58933" builtinId="4"/>
    <cellStyle name="Warnender Text" xfId="15" builtinId="11" customBuiltin="1"/>
    <cellStyle name="Warnender Text 2" xfId="85"/>
    <cellStyle name="Warnender Text 2 10" xfId="382" hidden="1"/>
    <cellStyle name="Warnender Text 2 10" xfId="587" hidden="1"/>
    <cellStyle name="Warnender Text 2 10" xfId="530" hidden="1"/>
    <cellStyle name="Warnender Text 2 10" xfId="624" hidden="1"/>
    <cellStyle name="Warnender Text 2 10" xfId="659" hidden="1"/>
    <cellStyle name="Warnender Text 2 10" xfId="900" hidden="1"/>
    <cellStyle name="Warnender Text 2 10" xfId="995" hidden="1"/>
    <cellStyle name="Warnender Text 2 10" xfId="938" hidden="1"/>
    <cellStyle name="Warnender Text 2 10" xfId="1032" hidden="1"/>
    <cellStyle name="Warnender Text 2 10" xfId="1067" hidden="1"/>
    <cellStyle name="Warnender Text 2 10" xfId="722" hidden="1"/>
    <cellStyle name="Warnender Text 2 10" xfId="1142" hidden="1"/>
    <cellStyle name="Warnender Text 2 10" xfId="1085" hidden="1"/>
    <cellStyle name="Warnender Text 2 10" xfId="1179" hidden="1"/>
    <cellStyle name="Warnender Text 2 10" xfId="1214" hidden="1"/>
    <cellStyle name="Warnender Text 2 10" xfId="709" hidden="1"/>
    <cellStyle name="Warnender Text 2 10" xfId="1283" hidden="1"/>
    <cellStyle name="Warnender Text 2 10" xfId="1226" hidden="1"/>
    <cellStyle name="Warnender Text 2 10" xfId="1320" hidden="1"/>
    <cellStyle name="Warnender Text 2 10" xfId="1355" hidden="1"/>
    <cellStyle name="Warnender Text 2 10" xfId="1426" hidden="1"/>
    <cellStyle name="Warnender Text 2 10" xfId="1500" hidden="1"/>
    <cellStyle name="Warnender Text 2 10" xfId="1443" hidden="1"/>
    <cellStyle name="Warnender Text 2 10" xfId="1537" hidden="1"/>
    <cellStyle name="Warnender Text 2 10" xfId="1572" hidden="1"/>
    <cellStyle name="Warnender Text 2 10" xfId="1715" hidden="1"/>
    <cellStyle name="Warnender Text 2 10" xfId="1792" hidden="1"/>
    <cellStyle name="Warnender Text 2 10" xfId="1735" hidden="1"/>
    <cellStyle name="Warnender Text 2 10" xfId="1829" hidden="1"/>
    <cellStyle name="Warnender Text 2 10" xfId="1864" hidden="1"/>
    <cellStyle name="Warnender Text 2 10" xfId="1582" hidden="1"/>
    <cellStyle name="Warnender Text 2 10" xfId="1934" hidden="1"/>
    <cellStyle name="Warnender Text 2 10" xfId="1877" hidden="1"/>
    <cellStyle name="Warnender Text 2 10" xfId="1971" hidden="1"/>
    <cellStyle name="Warnender Text 2 10" xfId="2006" hidden="1"/>
    <cellStyle name="Warnender Text 2 10" xfId="2271" hidden="1"/>
    <cellStyle name="Warnender Text 2 10" xfId="2465" hidden="1"/>
    <cellStyle name="Warnender Text 2 10" xfId="2408" hidden="1"/>
    <cellStyle name="Warnender Text 2 10" xfId="2502" hidden="1"/>
    <cellStyle name="Warnender Text 2 10" xfId="2537" hidden="1"/>
    <cellStyle name="Warnender Text 2 10" xfId="2770" hidden="1"/>
    <cellStyle name="Warnender Text 2 10" xfId="2865" hidden="1"/>
    <cellStyle name="Warnender Text 2 10" xfId="2808" hidden="1"/>
    <cellStyle name="Warnender Text 2 10" xfId="2902" hidden="1"/>
    <cellStyle name="Warnender Text 2 10" xfId="2937" hidden="1"/>
    <cellStyle name="Warnender Text 2 10" xfId="2592" hidden="1"/>
    <cellStyle name="Warnender Text 2 10" xfId="3012" hidden="1"/>
    <cellStyle name="Warnender Text 2 10" xfId="2955" hidden="1"/>
    <cellStyle name="Warnender Text 2 10" xfId="3049" hidden="1"/>
    <cellStyle name="Warnender Text 2 10" xfId="3084" hidden="1"/>
    <cellStyle name="Warnender Text 2 10" xfId="2579" hidden="1"/>
    <cellStyle name="Warnender Text 2 10" xfId="3153" hidden="1"/>
    <cellStyle name="Warnender Text 2 10" xfId="3096" hidden="1"/>
    <cellStyle name="Warnender Text 2 10" xfId="3190" hidden="1"/>
    <cellStyle name="Warnender Text 2 10" xfId="3225" hidden="1"/>
    <cellStyle name="Warnender Text 2 10" xfId="3296" hidden="1"/>
    <cellStyle name="Warnender Text 2 10" xfId="3370" hidden="1"/>
    <cellStyle name="Warnender Text 2 10" xfId="3313" hidden="1"/>
    <cellStyle name="Warnender Text 2 10" xfId="3407" hidden="1"/>
    <cellStyle name="Warnender Text 2 10" xfId="3442" hidden="1"/>
    <cellStyle name="Warnender Text 2 10" xfId="3585" hidden="1"/>
    <cellStyle name="Warnender Text 2 10" xfId="3662" hidden="1"/>
    <cellStyle name="Warnender Text 2 10" xfId="3605" hidden="1"/>
    <cellStyle name="Warnender Text 2 10" xfId="3699" hidden="1"/>
    <cellStyle name="Warnender Text 2 10" xfId="3734" hidden="1"/>
    <cellStyle name="Warnender Text 2 10" xfId="3452" hidden="1"/>
    <cellStyle name="Warnender Text 2 10" xfId="3804" hidden="1"/>
    <cellStyle name="Warnender Text 2 10" xfId="3747" hidden="1"/>
    <cellStyle name="Warnender Text 2 10" xfId="3841" hidden="1"/>
    <cellStyle name="Warnender Text 2 10" xfId="3876" hidden="1"/>
    <cellStyle name="Warnender Text 2 10" xfId="2329" hidden="1"/>
    <cellStyle name="Warnender Text 2 10" xfId="3971" hidden="1"/>
    <cellStyle name="Warnender Text 2 10" xfId="3914" hidden="1"/>
    <cellStyle name="Warnender Text 2 10" xfId="4008" hidden="1"/>
    <cellStyle name="Warnender Text 2 10" xfId="4043" hidden="1"/>
    <cellStyle name="Warnender Text 2 10" xfId="4276" hidden="1"/>
    <cellStyle name="Warnender Text 2 10" xfId="4371" hidden="1"/>
    <cellStyle name="Warnender Text 2 10" xfId="4314" hidden="1"/>
    <cellStyle name="Warnender Text 2 10" xfId="4408" hidden="1"/>
    <cellStyle name="Warnender Text 2 10" xfId="4443" hidden="1"/>
    <cellStyle name="Warnender Text 2 10" xfId="4098" hidden="1"/>
    <cellStyle name="Warnender Text 2 10" xfId="4518" hidden="1"/>
    <cellStyle name="Warnender Text 2 10" xfId="4461" hidden="1"/>
    <cellStyle name="Warnender Text 2 10" xfId="4555" hidden="1"/>
    <cellStyle name="Warnender Text 2 10" xfId="4590" hidden="1"/>
    <cellStyle name="Warnender Text 2 10" xfId="4085" hidden="1"/>
    <cellStyle name="Warnender Text 2 10" xfId="4659" hidden="1"/>
    <cellStyle name="Warnender Text 2 10" xfId="4602" hidden="1"/>
    <cellStyle name="Warnender Text 2 10" xfId="4696" hidden="1"/>
    <cellStyle name="Warnender Text 2 10" xfId="4731" hidden="1"/>
    <cellStyle name="Warnender Text 2 10" xfId="4802" hidden="1"/>
    <cellStyle name="Warnender Text 2 10" xfId="4876" hidden="1"/>
    <cellStyle name="Warnender Text 2 10" xfId="4819" hidden="1"/>
    <cellStyle name="Warnender Text 2 10" xfId="4913" hidden="1"/>
    <cellStyle name="Warnender Text 2 10" xfId="4948" hidden="1"/>
    <cellStyle name="Warnender Text 2 10" xfId="5091" hidden="1"/>
    <cellStyle name="Warnender Text 2 10" xfId="5168" hidden="1"/>
    <cellStyle name="Warnender Text 2 10" xfId="5111" hidden="1"/>
    <cellStyle name="Warnender Text 2 10" xfId="5205" hidden="1"/>
    <cellStyle name="Warnender Text 2 10" xfId="5240" hidden="1"/>
    <cellStyle name="Warnender Text 2 10" xfId="4958" hidden="1"/>
    <cellStyle name="Warnender Text 2 10" xfId="5310" hidden="1"/>
    <cellStyle name="Warnender Text 2 10" xfId="5253" hidden="1"/>
    <cellStyle name="Warnender Text 2 10" xfId="5347" hidden="1"/>
    <cellStyle name="Warnender Text 2 10" xfId="5382" hidden="1"/>
    <cellStyle name="Warnender Text 2 10" xfId="2319" hidden="1"/>
    <cellStyle name="Warnender Text 2 10" xfId="5476" hidden="1"/>
    <cellStyle name="Warnender Text 2 10" xfId="5419" hidden="1"/>
    <cellStyle name="Warnender Text 2 10" xfId="5513" hidden="1"/>
    <cellStyle name="Warnender Text 2 10" xfId="5548" hidden="1"/>
    <cellStyle name="Warnender Text 2 10" xfId="5780" hidden="1"/>
    <cellStyle name="Warnender Text 2 10" xfId="5875" hidden="1"/>
    <cellStyle name="Warnender Text 2 10" xfId="5818" hidden="1"/>
    <cellStyle name="Warnender Text 2 10" xfId="5912" hidden="1"/>
    <cellStyle name="Warnender Text 2 10" xfId="5947" hidden="1"/>
    <cellStyle name="Warnender Text 2 10" xfId="5602" hidden="1"/>
    <cellStyle name="Warnender Text 2 10" xfId="6022" hidden="1"/>
    <cellStyle name="Warnender Text 2 10" xfId="5965" hidden="1"/>
    <cellStyle name="Warnender Text 2 10" xfId="6059" hidden="1"/>
    <cellStyle name="Warnender Text 2 10" xfId="6094" hidden="1"/>
    <cellStyle name="Warnender Text 2 10" xfId="5589" hidden="1"/>
    <cellStyle name="Warnender Text 2 10" xfId="6163" hidden="1"/>
    <cellStyle name="Warnender Text 2 10" xfId="6106" hidden="1"/>
    <cellStyle name="Warnender Text 2 10" xfId="6200" hidden="1"/>
    <cellStyle name="Warnender Text 2 10" xfId="6235" hidden="1"/>
    <cellStyle name="Warnender Text 2 10" xfId="6306" hidden="1"/>
    <cellStyle name="Warnender Text 2 10" xfId="6380" hidden="1"/>
    <cellStyle name="Warnender Text 2 10" xfId="6323" hidden="1"/>
    <cellStyle name="Warnender Text 2 10" xfId="6417" hidden="1"/>
    <cellStyle name="Warnender Text 2 10" xfId="6452" hidden="1"/>
    <cellStyle name="Warnender Text 2 10" xfId="6595" hidden="1"/>
    <cellStyle name="Warnender Text 2 10" xfId="6672" hidden="1"/>
    <cellStyle name="Warnender Text 2 10" xfId="6615" hidden="1"/>
    <cellStyle name="Warnender Text 2 10" xfId="6709" hidden="1"/>
    <cellStyle name="Warnender Text 2 10" xfId="6744" hidden="1"/>
    <cellStyle name="Warnender Text 2 10" xfId="6462" hidden="1"/>
    <cellStyle name="Warnender Text 2 10" xfId="6814" hidden="1"/>
    <cellStyle name="Warnender Text 2 10" xfId="6757" hidden="1"/>
    <cellStyle name="Warnender Text 2 10" xfId="6851" hidden="1"/>
    <cellStyle name="Warnender Text 2 10" xfId="6886" hidden="1"/>
    <cellStyle name="Warnender Text 2 10" xfId="2034" hidden="1"/>
    <cellStyle name="Warnender Text 2 10" xfId="6978" hidden="1"/>
    <cellStyle name="Warnender Text 2 10" xfId="6921" hidden="1"/>
    <cellStyle name="Warnender Text 2 10" xfId="7015" hidden="1"/>
    <cellStyle name="Warnender Text 2 10" xfId="7050" hidden="1"/>
    <cellStyle name="Warnender Text 2 10" xfId="7278" hidden="1"/>
    <cellStyle name="Warnender Text 2 10" xfId="7373" hidden="1"/>
    <cellStyle name="Warnender Text 2 10" xfId="7316" hidden="1"/>
    <cellStyle name="Warnender Text 2 10" xfId="7410" hidden="1"/>
    <cellStyle name="Warnender Text 2 10" xfId="7445" hidden="1"/>
    <cellStyle name="Warnender Text 2 10" xfId="7100" hidden="1"/>
    <cellStyle name="Warnender Text 2 10" xfId="7520" hidden="1"/>
    <cellStyle name="Warnender Text 2 10" xfId="7463" hidden="1"/>
    <cellStyle name="Warnender Text 2 10" xfId="7557" hidden="1"/>
    <cellStyle name="Warnender Text 2 10" xfId="7592" hidden="1"/>
    <cellStyle name="Warnender Text 2 10" xfId="7087" hidden="1"/>
    <cellStyle name="Warnender Text 2 10" xfId="7661" hidden="1"/>
    <cellStyle name="Warnender Text 2 10" xfId="7604" hidden="1"/>
    <cellStyle name="Warnender Text 2 10" xfId="7698" hidden="1"/>
    <cellStyle name="Warnender Text 2 10" xfId="7733" hidden="1"/>
    <cellStyle name="Warnender Text 2 10" xfId="7804" hidden="1"/>
    <cellStyle name="Warnender Text 2 10" xfId="7878" hidden="1"/>
    <cellStyle name="Warnender Text 2 10" xfId="7821" hidden="1"/>
    <cellStyle name="Warnender Text 2 10" xfId="7915" hidden="1"/>
    <cellStyle name="Warnender Text 2 10" xfId="7950" hidden="1"/>
    <cellStyle name="Warnender Text 2 10" xfId="8093" hidden="1"/>
    <cellStyle name="Warnender Text 2 10" xfId="8170" hidden="1"/>
    <cellStyle name="Warnender Text 2 10" xfId="8113" hidden="1"/>
    <cellStyle name="Warnender Text 2 10" xfId="8207" hidden="1"/>
    <cellStyle name="Warnender Text 2 10" xfId="8242" hidden="1"/>
    <cellStyle name="Warnender Text 2 10" xfId="7960" hidden="1"/>
    <cellStyle name="Warnender Text 2 10" xfId="8312" hidden="1"/>
    <cellStyle name="Warnender Text 2 10" xfId="8255" hidden="1"/>
    <cellStyle name="Warnender Text 2 10" xfId="8349" hidden="1"/>
    <cellStyle name="Warnender Text 2 10" xfId="8384" hidden="1"/>
    <cellStyle name="Warnender Text 2 10" xfId="2253" hidden="1"/>
    <cellStyle name="Warnender Text 2 10" xfId="8473" hidden="1"/>
    <cellStyle name="Warnender Text 2 10" xfId="8416" hidden="1"/>
    <cellStyle name="Warnender Text 2 10" xfId="8510" hidden="1"/>
    <cellStyle name="Warnender Text 2 10" xfId="8545" hidden="1"/>
    <cellStyle name="Warnender Text 2 10" xfId="8771" hidden="1"/>
    <cellStyle name="Warnender Text 2 10" xfId="8866" hidden="1"/>
    <cellStyle name="Warnender Text 2 10" xfId="8809" hidden="1"/>
    <cellStyle name="Warnender Text 2 10" xfId="8903" hidden="1"/>
    <cellStyle name="Warnender Text 2 10" xfId="8938" hidden="1"/>
    <cellStyle name="Warnender Text 2 10" xfId="8593" hidden="1"/>
    <cellStyle name="Warnender Text 2 10" xfId="9013" hidden="1"/>
    <cellStyle name="Warnender Text 2 10" xfId="8956" hidden="1"/>
    <cellStyle name="Warnender Text 2 10" xfId="9050" hidden="1"/>
    <cellStyle name="Warnender Text 2 10" xfId="9085" hidden="1"/>
    <cellStyle name="Warnender Text 2 10" xfId="8580" hidden="1"/>
    <cellStyle name="Warnender Text 2 10" xfId="9154" hidden="1"/>
    <cellStyle name="Warnender Text 2 10" xfId="9097" hidden="1"/>
    <cellStyle name="Warnender Text 2 10" xfId="9191" hidden="1"/>
    <cellStyle name="Warnender Text 2 10" xfId="9226" hidden="1"/>
    <cellStyle name="Warnender Text 2 10" xfId="9297" hidden="1"/>
    <cellStyle name="Warnender Text 2 10" xfId="9371" hidden="1"/>
    <cellStyle name="Warnender Text 2 10" xfId="9314" hidden="1"/>
    <cellStyle name="Warnender Text 2 10" xfId="9408" hidden="1"/>
    <cellStyle name="Warnender Text 2 10" xfId="9443" hidden="1"/>
    <cellStyle name="Warnender Text 2 10" xfId="9586" hidden="1"/>
    <cellStyle name="Warnender Text 2 10" xfId="9663" hidden="1"/>
    <cellStyle name="Warnender Text 2 10" xfId="9606" hidden="1"/>
    <cellStyle name="Warnender Text 2 10" xfId="9700" hidden="1"/>
    <cellStyle name="Warnender Text 2 10" xfId="9735" hidden="1"/>
    <cellStyle name="Warnender Text 2 10" xfId="9453" hidden="1"/>
    <cellStyle name="Warnender Text 2 10" xfId="9805" hidden="1"/>
    <cellStyle name="Warnender Text 2 10" xfId="9748" hidden="1"/>
    <cellStyle name="Warnender Text 2 10" xfId="9842" hidden="1"/>
    <cellStyle name="Warnender Text 2 10" xfId="9877" hidden="1"/>
    <cellStyle name="Warnender Text 2 10" xfId="440" hidden="1"/>
    <cellStyle name="Warnender Text 2 10" xfId="9964" hidden="1"/>
    <cellStyle name="Warnender Text 2 10" xfId="9907" hidden="1"/>
    <cellStyle name="Warnender Text 2 10" xfId="10001" hidden="1"/>
    <cellStyle name="Warnender Text 2 10" xfId="10036" hidden="1"/>
    <cellStyle name="Warnender Text 2 10" xfId="10257" hidden="1"/>
    <cellStyle name="Warnender Text 2 10" xfId="10352" hidden="1"/>
    <cellStyle name="Warnender Text 2 10" xfId="10295" hidden="1"/>
    <cellStyle name="Warnender Text 2 10" xfId="10389" hidden="1"/>
    <cellStyle name="Warnender Text 2 10" xfId="10424" hidden="1"/>
    <cellStyle name="Warnender Text 2 10" xfId="10079" hidden="1"/>
    <cellStyle name="Warnender Text 2 10" xfId="10499" hidden="1"/>
    <cellStyle name="Warnender Text 2 10" xfId="10442" hidden="1"/>
    <cellStyle name="Warnender Text 2 10" xfId="10536" hidden="1"/>
    <cellStyle name="Warnender Text 2 10" xfId="10571" hidden="1"/>
    <cellStyle name="Warnender Text 2 10" xfId="10066" hidden="1"/>
    <cellStyle name="Warnender Text 2 10" xfId="10640" hidden="1"/>
    <cellStyle name="Warnender Text 2 10" xfId="10583" hidden="1"/>
    <cellStyle name="Warnender Text 2 10" xfId="10677" hidden="1"/>
    <cellStyle name="Warnender Text 2 10" xfId="10712" hidden="1"/>
    <cellStyle name="Warnender Text 2 10" xfId="10783" hidden="1"/>
    <cellStyle name="Warnender Text 2 10" xfId="10857" hidden="1"/>
    <cellStyle name="Warnender Text 2 10" xfId="10800" hidden="1"/>
    <cellStyle name="Warnender Text 2 10" xfId="10894" hidden="1"/>
    <cellStyle name="Warnender Text 2 10" xfId="10929" hidden="1"/>
    <cellStyle name="Warnender Text 2 10" xfId="11072" hidden="1"/>
    <cellStyle name="Warnender Text 2 10" xfId="11149" hidden="1"/>
    <cellStyle name="Warnender Text 2 10" xfId="11092" hidden="1"/>
    <cellStyle name="Warnender Text 2 10" xfId="11186" hidden="1"/>
    <cellStyle name="Warnender Text 2 10" xfId="11221" hidden="1"/>
    <cellStyle name="Warnender Text 2 10" xfId="10939" hidden="1"/>
    <cellStyle name="Warnender Text 2 10" xfId="11291" hidden="1"/>
    <cellStyle name="Warnender Text 2 10" xfId="11234" hidden="1"/>
    <cellStyle name="Warnender Text 2 10" xfId="11328" hidden="1"/>
    <cellStyle name="Warnender Text 2 10" xfId="11363" hidden="1"/>
    <cellStyle name="Warnender Text 2 10" xfId="2293" hidden="1"/>
    <cellStyle name="Warnender Text 2 10" xfId="11447" hidden="1"/>
    <cellStyle name="Warnender Text 2 10" xfId="11390" hidden="1"/>
    <cellStyle name="Warnender Text 2 10" xfId="11484" hidden="1"/>
    <cellStyle name="Warnender Text 2 10" xfId="11519" hidden="1"/>
    <cellStyle name="Warnender Text 2 10" xfId="11737" hidden="1"/>
    <cellStyle name="Warnender Text 2 10" xfId="11832" hidden="1"/>
    <cellStyle name="Warnender Text 2 10" xfId="11775" hidden="1"/>
    <cellStyle name="Warnender Text 2 10" xfId="11869" hidden="1"/>
    <cellStyle name="Warnender Text 2 10" xfId="11904" hidden="1"/>
    <cellStyle name="Warnender Text 2 10" xfId="11559" hidden="1"/>
    <cellStyle name="Warnender Text 2 10" xfId="11979" hidden="1"/>
    <cellStyle name="Warnender Text 2 10" xfId="11922" hidden="1"/>
    <cellStyle name="Warnender Text 2 10" xfId="12016" hidden="1"/>
    <cellStyle name="Warnender Text 2 10" xfId="12051" hidden="1"/>
    <cellStyle name="Warnender Text 2 10" xfId="11546" hidden="1"/>
    <cellStyle name="Warnender Text 2 10" xfId="12120" hidden="1"/>
    <cellStyle name="Warnender Text 2 10" xfId="12063" hidden="1"/>
    <cellStyle name="Warnender Text 2 10" xfId="12157" hidden="1"/>
    <cellStyle name="Warnender Text 2 10" xfId="12192" hidden="1"/>
    <cellStyle name="Warnender Text 2 10" xfId="12263" hidden="1"/>
    <cellStyle name="Warnender Text 2 10" xfId="12337" hidden="1"/>
    <cellStyle name="Warnender Text 2 10" xfId="12280" hidden="1"/>
    <cellStyle name="Warnender Text 2 10" xfId="12374" hidden="1"/>
    <cellStyle name="Warnender Text 2 10" xfId="12409" hidden="1"/>
    <cellStyle name="Warnender Text 2 10" xfId="12552" hidden="1"/>
    <cellStyle name="Warnender Text 2 10" xfId="12629" hidden="1"/>
    <cellStyle name="Warnender Text 2 10" xfId="12572" hidden="1"/>
    <cellStyle name="Warnender Text 2 10" xfId="12666" hidden="1"/>
    <cellStyle name="Warnender Text 2 10" xfId="12701" hidden="1"/>
    <cellStyle name="Warnender Text 2 10" xfId="12419" hidden="1"/>
    <cellStyle name="Warnender Text 2 10" xfId="12771" hidden="1"/>
    <cellStyle name="Warnender Text 2 10" xfId="12714" hidden="1"/>
    <cellStyle name="Warnender Text 2 10" xfId="12808" hidden="1"/>
    <cellStyle name="Warnender Text 2 10" xfId="12843" hidden="1"/>
    <cellStyle name="Warnender Text 2 10" xfId="2046" hidden="1"/>
    <cellStyle name="Warnender Text 2 10" xfId="12926" hidden="1"/>
    <cellStyle name="Warnender Text 2 10" xfId="12869" hidden="1"/>
    <cellStyle name="Warnender Text 2 10" xfId="12963" hidden="1"/>
    <cellStyle name="Warnender Text 2 10" xfId="12998" hidden="1"/>
    <cellStyle name="Warnender Text 2 10" xfId="13208" hidden="1"/>
    <cellStyle name="Warnender Text 2 10" xfId="13303" hidden="1"/>
    <cellStyle name="Warnender Text 2 10" xfId="13246" hidden="1"/>
    <cellStyle name="Warnender Text 2 10" xfId="13340" hidden="1"/>
    <cellStyle name="Warnender Text 2 10" xfId="13375" hidden="1"/>
    <cellStyle name="Warnender Text 2 10" xfId="13030" hidden="1"/>
    <cellStyle name="Warnender Text 2 10" xfId="13450" hidden="1"/>
    <cellStyle name="Warnender Text 2 10" xfId="13393" hidden="1"/>
    <cellStyle name="Warnender Text 2 10" xfId="13487" hidden="1"/>
    <cellStyle name="Warnender Text 2 10" xfId="13522" hidden="1"/>
    <cellStyle name="Warnender Text 2 10" xfId="13017" hidden="1"/>
    <cellStyle name="Warnender Text 2 10" xfId="13591" hidden="1"/>
    <cellStyle name="Warnender Text 2 10" xfId="13534" hidden="1"/>
    <cellStyle name="Warnender Text 2 10" xfId="13628" hidden="1"/>
    <cellStyle name="Warnender Text 2 10" xfId="13663" hidden="1"/>
    <cellStyle name="Warnender Text 2 10" xfId="13734" hidden="1"/>
    <cellStyle name="Warnender Text 2 10" xfId="13808" hidden="1"/>
    <cellStyle name="Warnender Text 2 10" xfId="13751" hidden="1"/>
    <cellStyle name="Warnender Text 2 10" xfId="13845" hidden="1"/>
    <cellStyle name="Warnender Text 2 10" xfId="13880" hidden="1"/>
    <cellStyle name="Warnender Text 2 10" xfId="14023" hidden="1"/>
    <cellStyle name="Warnender Text 2 10" xfId="14100" hidden="1"/>
    <cellStyle name="Warnender Text 2 10" xfId="14043" hidden="1"/>
    <cellStyle name="Warnender Text 2 10" xfId="14137" hidden="1"/>
    <cellStyle name="Warnender Text 2 10" xfId="14172" hidden="1"/>
    <cellStyle name="Warnender Text 2 10" xfId="13890" hidden="1"/>
    <cellStyle name="Warnender Text 2 10" xfId="14242" hidden="1"/>
    <cellStyle name="Warnender Text 2 10" xfId="14185" hidden="1"/>
    <cellStyle name="Warnender Text 2 10" xfId="14279" hidden="1"/>
    <cellStyle name="Warnender Text 2 10" xfId="14314" hidden="1"/>
    <cellStyle name="Warnender Text 2 10" xfId="2388" hidden="1"/>
    <cellStyle name="Warnender Text 2 10" xfId="14393" hidden="1"/>
    <cellStyle name="Warnender Text 2 10" xfId="14336" hidden="1"/>
    <cellStyle name="Warnender Text 2 10" xfId="14430" hidden="1"/>
    <cellStyle name="Warnender Text 2 10" xfId="14465" hidden="1"/>
    <cellStyle name="Warnender Text 2 10" xfId="14670" hidden="1"/>
    <cellStyle name="Warnender Text 2 10" xfId="14765" hidden="1"/>
    <cellStyle name="Warnender Text 2 10" xfId="14708" hidden="1"/>
    <cellStyle name="Warnender Text 2 10" xfId="14802" hidden="1"/>
    <cellStyle name="Warnender Text 2 10" xfId="14837" hidden="1"/>
    <cellStyle name="Warnender Text 2 10" xfId="14492" hidden="1"/>
    <cellStyle name="Warnender Text 2 10" xfId="14912" hidden="1"/>
    <cellStyle name="Warnender Text 2 10" xfId="14855" hidden="1"/>
    <cellStyle name="Warnender Text 2 10" xfId="14949" hidden="1"/>
    <cellStyle name="Warnender Text 2 10" xfId="14984" hidden="1"/>
    <cellStyle name="Warnender Text 2 10" xfId="14479" hidden="1"/>
    <cellStyle name="Warnender Text 2 10" xfId="15053" hidden="1"/>
    <cellStyle name="Warnender Text 2 10" xfId="14996" hidden="1"/>
    <cellStyle name="Warnender Text 2 10" xfId="15090" hidden="1"/>
    <cellStyle name="Warnender Text 2 10" xfId="15125" hidden="1"/>
    <cellStyle name="Warnender Text 2 10" xfId="15196" hidden="1"/>
    <cellStyle name="Warnender Text 2 10" xfId="15270" hidden="1"/>
    <cellStyle name="Warnender Text 2 10" xfId="15213" hidden="1"/>
    <cellStyle name="Warnender Text 2 10" xfId="15307" hidden="1"/>
    <cellStyle name="Warnender Text 2 10" xfId="15342" hidden="1"/>
    <cellStyle name="Warnender Text 2 10" xfId="15485" hidden="1"/>
    <cellStyle name="Warnender Text 2 10" xfId="15562" hidden="1"/>
    <cellStyle name="Warnender Text 2 10" xfId="15505" hidden="1"/>
    <cellStyle name="Warnender Text 2 10" xfId="15599" hidden="1"/>
    <cellStyle name="Warnender Text 2 10" xfId="15634" hidden="1"/>
    <cellStyle name="Warnender Text 2 10" xfId="15352" hidden="1"/>
    <cellStyle name="Warnender Text 2 10" xfId="15704" hidden="1"/>
    <cellStyle name="Warnender Text 2 10" xfId="15647" hidden="1"/>
    <cellStyle name="Warnender Text 2 10" xfId="15741" hidden="1"/>
    <cellStyle name="Warnender Text 2 10" xfId="15776" hidden="1"/>
    <cellStyle name="Warnender Text 2 10" xfId="3895" hidden="1"/>
    <cellStyle name="Warnender Text 2 10" xfId="15855" hidden="1"/>
    <cellStyle name="Warnender Text 2 10" xfId="15798" hidden="1"/>
    <cellStyle name="Warnender Text 2 10" xfId="15892" hidden="1"/>
    <cellStyle name="Warnender Text 2 10" xfId="15927" hidden="1"/>
    <cellStyle name="Warnender Text 2 10" xfId="16126" hidden="1"/>
    <cellStyle name="Warnender Text 2 10" xfId="16221" hidden="1"/>
    <cellStyle name="Warnender Text 2 10" xfId="16164" hidden="1"/>
    <cellStyle name="Warnender Text 2 10" xfId="16258" hidden="1"/>
    <cellStyle name="Warnender Text 2 10" xfId="16293" hidden="1"/>
    <cellStyle name="Warnender Text 2 10" xfId="15948" hidden="1"/>
    <cellStyle name="Warnender Text 2 10" xfId="16368" hidden="1"/>
    <cellStyle name="Warnender Text 2 10" xfId="16311" hidden="1"/>
    <cellStyle name="Warnender Text 2 10" xfId="16405" hidden="1"/>
    <cellStyle name="Warnender Text 2 10" xfId="16440" hidden="1"/>
    <cellStyle name="Warnender Text 2 10" xfId="15935" hidden="1"/>
    <cellStyle name="Warnender Text 2 10" xfId="16509" hidden="1"/>
    <cellStyle name="Warnender Text 2 10" xfId="16452" hidden="1"/>
    <cellStyle name="Warnender Text 2 10" xfId="16546" hidden="1"/>
    <cellStyle name="Warnender Text 2 10" xfId="16581" hidden="1"/>
    <cellStyle name="Warnender Text 2 10" xfId="16652" hidden="1"/>
    <cellStyle name="Warnender Text 2 10" xfId="16726" hidden="1"/>
    <cellStyle name="Warnender Text 2 10" xfId="16669" hidden="1"/>
    <cellStyle name="Warnender Text 2 10" xfId="16763" hidden="1"/>
    <cellStyle name="Warnender Text 2 10" xfId="16798" hidden="1"/>
    <cellStyle name="Warnender Text 2 10" xfId="16941" hidden="1"/>
    <cellStyle name="Warnender Text 2 10" xfId="17018" hidden="1"/>
    <cellStyle name="Warnender Text 2 10" xfId="16961" hidden="1"/>
    <cellStyle name="Warnender Text 2 10" xfId="17055" hidden="1"/>
    <cellStyle name="Warnender Text 2 10" xfId="17090" hidden="1"/>
    <cellStyle name="Warnender Text 2 10" xfId="16808" hidden="1"/>
    <cellStyle name="Warnender Text 2 10" xfId="17160" hidden="1"/>
    <cellStyle name="Warnender Text 2 10" xfId="17103" hidden="1"/>
    <cellStyle name="Warnender Text 2 10" xfId="17197" hidden="1"/>
    <cellStyle name="Warnender Text 2 10" xfId="17232" hidden="1"/>
    <cellStyle name="Warnender Text 2 10" xfId="5400" hidden="1"/>
    <cellStyle name="Warnender Text 2 10" xfId="17300" hidden="1"/>
    <cellStyle name="Warnender Text 2 10" xfId="17243" hidden="1"/>
    <cellStyle name="Warnender Text 2 10" xfId="17337" hidden="1"/>
    <cellStyle name="Warnender Text 2 10" xfId="17372" hidden="1"/>
    <cellStyle name="Warnender Text 2 10" xfId="17568" hidden="1"/>
    <cellStyle name="Warnender Text 2 10" xfId="17663" hidden="1"/>
    <cellStyle name="Warnender Text 2 10" xfId="17606" hidden="1"/>
    <cellStyle name="Warnender Text 2 10" xfId="17700" hidden="1"/>
    <cellStyle name="Warnender Text 2 10" xfId="17735" hidden="1"/>
    <cellStyle name="Warnender Text 2 10" xfId="17390" hidden="1"/>
    <cellStyle name="Warnender Text 2 10" xfId="17810" hidden="1"/>
    <cellStyle name="Warnender Text 2 10" xfId="17753" hidden="1"/>
    <cellStyle name="Warnender Text 2 10" xfId="17847" hidden="1"/>
    <cellStyle name="Warnender Text 2 10" xfId="17882" hidden="1"/>
    <cellStyle name="Warnender Text 2 10" xfId="17377" hidden="1"/>
    <cellStyle name="Warnender Text 2 10" xfId="17951" hidden="1"/>
    <cellStyle name="Warnender Text 2 10" xfId="17894" hidden="1"/>
    <cellStyle name="Warnender Text 2 10" xfId="17988" hidden="1"/>
    <cellStyle name="Warnender Text 2 10" xfId="18023" hidden="1"/>
    <cellStyle name="Warnender Text 2 10" xfId="18094" hidden="1"/>
    <cellStyle name="Warnender Text 2 10" xfId="18168" hidden="1"/>
    <cellStyle name="Warnender Text 2 10" xfId="18111" hidden="1"/>
    <cellStyle name="Warnender Text 2 10" xfId="18205" hidden="1"/>
    <cellStyle name="Warnender Text 2 10" xfId="18240" hidden="1"/>
    <cellStyle name="Warnender Text 2 10" xfId="18383" hidden="1"/>
    <cellStyle name="Warnender Text 2 10" xfId="18460" hidden="1"/>
    <cellStyle name="Warnender Text 2 10" xfId="18403" hidden="1"/>
    <cellStyle name="Warnender Text 2 10" xfId="18497" hidden="1"/>
    <cellStyle name="Warnender Text 2 10" xfId="18532" hidden="1"/>
    <cellStyle name="Warnender Text 2 10" xfId="18250" hidden="1"/>
    <cellStyle name="Warnender Text 2 10" xfId="18602" hidden="1"/>
    <cellStyle name="Warnender Text 2 10" xfId="18545" hidden="1"/>
    <cellStyle name="Warnender Text 2 10" xfId="18639" hidden="1"/>
    <cellStyle name="Warnender Text 2 10" xfId="18674" hidden="1"/>
    <cellStyle name="Warnender Text 2 10" xfId="19014" hidden="1"/>
    <cellStyle name="Warnender Text 2 10" xfId="19100" hidden="1"/>
    <cellStyle name="Warnender Text 2 10" xfId="19043" hidden="1"/>
    <cellStyle name="Warnender Text 2 10" xfId="19137" hidden="1"/>
    <cellStyle name="Warnender Text 2 10" xfId="19172" hidden="1"/>
    <cellStyle name="Warnender Text 2 10" xfId="19375" hidden="1"/>
    <cellStyle name="Warnender Text 2 10" xfId="19470" hidden="1"/>
    <cellStyle name="Warnender Text 2 10" xfId="19413" hidden="1"/>
    <cellStyle name="Warnender Text 2 10" xfId="19507" hidden="1"/>
    <cellStyle name="Warnender Text 2 10" xfId="19542" hidden="1"/>
    <cellStyle name="Warnender Text 2 10" xfId="19197" hidden="1"/>
    <cellStyle name="Warnender Text 2 10" xfId="19617" hidden="1"/>
    <cellStyle name="Warnender Text 2 10" xfId="19560" hidden="1"/>
    <cellStyle name="Warnender Text 2 10" xfId="19654" hidden="1"/>
    <cellStyle name="Warnender Text 2 10" xfId="19689" hidden="1"/>
    <cellStyle name="Warnender Text 2 10" xfId="19184" hidden="1"/>
    <cellStyle name="Warnender Text 2 10" xfId="19758" hidden="1"/>
    <cellStyle name="Warnender Text 2 10" xfId="19701" hidden="1"/>
    <cellStyle name="Warnender Text 2 10" xfId="19795" hidden="1"/>
    <cellStyle name="Warnender Text 2 10" xfId="19830" hidden="1"/>
    <cellStyle name="Warnender Text 2 10" xfId="19901" hidden="1"/>
    <cellStyle name="Warnender Text 2 10" xfId="19975" hidden="1"/>
    <cellStyle name="Warnender Text 2 10" xfId="19918" hidden="1"/>
    <cellStyle name="Warnender Text 2 10" xfId="20012" hidden="1"/>
    <cellStyle name="Warnender Text 2 10" xfId="20047" hidden="1"/>
    <cellStyle name="Warnender Text 2 10" xfId="20190" hidden="1"/>
    <cellStyle name="Warnender Text 2 10" xfId="20267" hidden="1"/>
    <cellStyle name="Warnender Text 2 10" xfId="20210" hidden="1"/>
    <cellStyle name="Warnender Text 2 10" xfId="20304" hidden="1"/>
    <cellStyle name="Warnender Text 2 10" xfId="20339" hidden="1"/>
    <cellStyle name="Warnender Text 2 10" xfId="20057" hidden="1"/>
    <cellStyle name="Warnender Text 2 10" xfId="20409" hidden="1"/>
    <cellStyle name="Warnender Text 2 10" xfId="20352" hidden="1"/>
    <cellStyle name="Warnender Text 2 10" xfId="20446" hidden="1"/>
    <cellStyle name="Warnender Text 2 10" xfId="20481" hidden="1"/>
    <cellStyle name="Warnender Text 2 10" xfId="20552" hidden="1"/>
    <cellStyle name="Warnender Text 2 10" xfId="20626" hidden="1"/>
    <cellStyle name="Warnender Text 2 10" xfId="20569" hidden="1"/>
    <cellStyle name="Warnender Text 2 10" xfId="20663" hidden="1"/>
    <cellStyle name="Warnender Text 2 10" xfId="20698" hidden="1"/>
    <cellStyle name="Warnender Text 2 10" xfId="20889" hidden="1"/>
    <cellStyle name="Warnender Text 2 10" xfId="21017" hidden="1"/>
    <cellStyle name="Warnender Text 2 10" xfId="20960" hidden="1"/>
    <cellStyle name="Warnender Text 2 10" xfId="21054" hidden="1"/>
    <cellStyle name="Warnender Text 2 10" xfId="21089" hidden="1"/>
    <cellStyle name="Warnender Text 2 10" xfId="21249" hidden="1"/>
    <cellStyle name="Warnender Text 2 10" xfId="21326" hidden="1"/>
    <cellStyle name="Warnender Text 2 10" xfId="21269" hidden="1"/>
    <cellStyle name="Warnender Text 2 10" xfId="21363" hidden="1"/>
    <cellStyle name="Warnender Text 2 10" xfId="21398" hidden="1"/>
    <cellStyle name="Warnender Text 2 10" xfId="21116" hidden="1"/>
    <cellStyle name="Warnender Text 2 10" xfId="21470" hidden="1"/>
    <cellStyle name="Warnender Text 2 10" xfId="21413" hidden="1"/>
    <cellStyle name="Warnender Text 2 10" xfId="21507" hidden="1"/>
    <cellStyle name="Warnender Text 2 10" xfId="21542" hidden="1"/>
    <cellStyle name="Warnender Text 2 10" xfId="20913" hidden="1"/>
    <cellStyle name="Warnender Text 2 10" xfId="21627" hidden="1"/>
    <cellStyle name="Warnender Text 2 10" xfId="21570" hidden="1"/>
    <cellStyle name="Warnender Text 2 10" xfId="21664" hidden="1"/>
    <cellStyle name="Warnender Text 2 10" xfId="21699" hidden="1"/>
    <cellStyle name="Warnender Text 2 10" xfId="21901" hidden="1"/>
    <cellStyle name="Warnender Text 2 10" xfId="21997" hidden="1"/>
    <cellStyle name="Warnender Text 2 10" xfId="21940" hidden="1"/>
    <cellStyle name="Warnender Text 2 10" xfId="22034" hidden="1"/>
    <cellStyle name="Warnender Text 2 10" xfId="22069" hidden="1"/>
    <cellStyle name="Warnender Text 2 10" xfId="21723" hidden="1"/>
    <cellStyle name="Warnender Text 2 10" xfId="22146" hidden="1"/>
    <cellStyle name="Warnender Text 2 10" xfId="22089" hidden="1"/>
    <cellStyle name="Warnender Text 2 10" xfId="22183" hidden="1"/>
    <cellStyle name="Warnender Text 2 10" xfId="22218" hidden="1"/>
    <cellStyle name="Warnender Text 2 10" xfId="21710" hidden="1"/>
    <cellStyle name="Warnender Text 2 10" xfId="22289" hidden="1"/>
    <cellStyle name="Warnender Text 2 10" xfId="22232" hidden="1"/>
    <cellStyle name="Warnender Text 2 10" xfId="22326" hidden="1"/>
    <cellStyle name="Warnender Text 2 10" xfId="22361" hidden="1"/>
    <cellStyle name="Warnender Text 2 10" xfId="22434" hidden="1"/>
    <cellStyle name="Warnender Text 2 10" xfId="22508" hidden="1"/>
    <cellStyle name="Warnender Text 2 10" xfId="22451" hidden="1"/>
    <cellStyle name="Warnender Text 2 10" xfId="22545" hidden="1"/>
    <cellStyle name="Warnender Text 2 10" xfId="22580" hidden="1"/>
    <cellStyle name="Warnender Text 2 10" xfId="22723" hidden="1"/>
    <cellStyle name="Warnender Text 2 10" xfId="22800" hidden="1"/>
    <cellStyle name="Warnender Text 2 10" xfId="22743" hidden="1"/>
    <cellStyle name="Warnender Text 2 10" xfId="22837" hidden="1"/>
    <cellStyle name="Warnender Text 2 10" xfId="22872" hidden="1"/>
    <cellStyle name="Warnender Text 2 10" xfId="22590" hidden="1"/>
    <cellStyle name="Warnender Text 2 10" xfId="22942" hidden="1"/>
    <cellStyle name="Warnender Text 2 10" xfId="22885" hidden="1"/>
    <cellStyle name="Warnender Text 2 10" xfId="22979" hidden="1"/>
    <cellStyle name="Warnender Text 2 10" xfId="23014" hidden="1"/>
    <cellStyle name="Warnender Text 2 10" xfId="20905" hidden="1"/>
    <cellStyle name="Warnender Text 2 10" xfId="23082" hidden="1"/>
    <cellStyle name="Warnender Text 2 10" xfId="23025" hidden="1"/>
    <cellStyle name="Warnender Text 2 10" xfId="23119" hidden="1"/>
    <cellStyle name="Warnender Text 2 10" xfId="23154" hidden="1"/>
    <cellStyle name="Warnender Text 2 10" xfId="23354" hidden="1"/>
    <cellStyle name="Warnender Text 2 10" xfId="23449" hidden="1"/>
    <cellStyle name="Warnender Text 2 10" xfId="23392" hidden="1"/>
    <cellStyle name="Warnender Text 2 10" xfId="23486" hidden="1"/>
    <cellStyle name="Warnender Text 2 10" xfId="23521" hidden="1"/>
    <cellStyle name="Warnender Text 2 10" xfId="23176" hidden="1"/>
    <cellStyle name="Warnender Text 2 10" xfId="23598" hidden="1"/>
    <cellStyle name="Warnender Text 2 10" xfId="23541" hidden="1"/>
    <cellStyle name="Warnender Text 2 10" xfId="23635" hidden="1"/>
    <cellStyle name="Warnender Text 2 10" xfId="23670" hidden="1"/>
    <cellStyle name="Warnender Text 2 10" xfId="23163" hidden="1"/>
    <cellStyle name="Warnender Text 2 10" xfId="23741" hidden="1"/>
    <cellStyle name="Warnender Text 2 10" xfId="23684" hidden="1"/>
    <cellStyle name="Warnender Text 2 10" xfId="23778" hidden="1"/>
    <cellStyle name="Warnender Text 2 10" xfId="23813" hidden="1"/>
    <cellStyle name="Warnender Text 2 10" xfId="23885" hidden="1"/>
    <cellStyle name="Warnender Text 2 10" xfId="23959" hidden="1"/>
    <cellStyle name="Warnender Text 2 10" xfId="23902" hidden="1"/>
    <cellStyle name="Warnender Text 2 10" xfId="23996" hidden="1"/>
    <cellStyle name="Warnender Text 2 10" xfId="24031" hidden="1"/>
    <cellStyle name="Warnender Text 2 10" xfId="24174" hidden="1"/>
    <cellStyle name="Warnender Text 2 10" xfId="24251" hidden="1"/>
    <cellStyle name="Warnender Text 2 10" xfId="24194" hidden="1"/>
    <cellStyle name="Warnender Text 2 10" xfId="24288" hidden="1"/>
    <cellStyle name="Warnender Text 2 10" xfId="24323" hidden="1"/>
    <cellStyle name="Warnender Text 2 10" xfId="24041" hidden="1"/>
    <cellStyle name="Warnender Text 2 10" xfId="24393" hidden="1"/>
    <cellStyle name="Warnender Text 2 10" xfId="24336" hidden="1"/>
    <cellStyle name="Warnender Text 2 10" xfId="24430" hidden="1"/>
    <cellStyle name="Warnender Text 2 10" xfId="24465" hidden="1"/>
    <cellStyle name="Warnender Text 2 10" xfId="21106" hidden="1"/>
    <cellStyle name="Warnender Text 2 10" xfId="24533" hidden="1"/>
    <cellStyle name="Warnender Text 2 10" xfId="24476" hidden="1"/>
    <cellStyle name="Warnender Text 2 10" xfId="24570" hidden="1"/>
    <cellStyle name="Warnender Text 2 10" xfId="24605" hidden="1"/>
    <cellStyle name="Warnender Text 2 10" xfId="24801" hidden="1"/>
    <cellStyle name="Warnender Text 2 10" xfId="24896" hidden="1"/>
    <cellStyle name="Warnender Text 2 10" xfId="24839" hidden="1"/>
    <cellStyle name="Warnender Text 2 10" xfId="24933" hidden="1"/>
    <cellStyle name="Warnender Text 2 10" xfId="24968" hidden="1"/>
    <cellStyle name="Warnender Text 2 10" xfId="24623" hidden="1"/>
    <cellStyle name="Warnender Text 2 10" xfId="25043" hidden="1"/>
    <cellStyle name="Warnender Text 2 10" xfId="24986" hidden="1"/>
    <cellStyle name="Warnender Text 2 10" xfId="25080" hidden="1"/>
    <cellStyle name="Warnender Text 2 10" xfId="25115" hidden="1"/>
    <cellStyle name="Warnender Text 2 10" xfId="24610" hidden="1"/>
    <cellStyle name="Warnender Text 2 10" xfId="25184" hidden="1"/>
    <cellStyle name="Warnender Text 2 10" xfId="25127" hidden="1"/>
    <cellStyle name="Warnender Text 2 10" xfId="25221" hidden="1"/>
    <cellStyle name="Warnender Text 2 10" xfId="25256" hidden="1"/>
    <cellStyle name="Warnender Text 2 10" xfId="25327" hidden="1"/>
    <cellStyle name="Warnender Text 2 10" xfId="25401" hidden="1"/>
    <cellStyle name="Warnender Text 2 10" xfId="25344" hidden="1"/>
    <cellStyle name="Warnender Text 2 10" xfId="25438" hidden="1"/>
    <cellStyle name="Warnender Text 2 10" xfId="25473" hidden="1"/>
    <cellStyle name="Warnender Text 2 10" xfId="25616" hidden="1"/>
    <cellStyle name="Warnender Text 2 10" xfId="25693" hidden="1"/>
    <cellStyle name="Warnender Text 2 10" xfId="25636" hidden="1"/>
    <cellStyle name="Warnender Text 2 10" xfId="25730" hidden="1"/>
    <cellStyle name="Warnender Text 2 10" xfId="25765" hidden="1"/>
    <cellStyle name="Warnender Text 2 10" xfId="25483" hidden="1"/>
    <cellStyle name="Warnender Text 2 10" xfId="25835" hidden="1"/>
    <cellStyle name="Warnender Text 2 10" xfId="25778" hidden="1"/>
    <cellStyle name="Warnender Text 2 10" xfId="25872" hidden="1"/>
    <cellStyle name="Warnender Text 2 10" xfId="25907" hidden="1"/>
    <cellStyle name="Warnender Text 2 10" xfId="26025" hidden="1"/>
    <cellStyle name="Warnender Text 2 10" xfId="26128" hidden="1"/>
    <cellStyle name="Warnender Text 2 10" xfId="26071" hidden="1"/>
    <cellStyle name="Warnender Text 2 10" xfId="26165" hidden="1"/>
    <cellStyle name="Warnender Text 2 10" xfId="26200" hidden="1"/>
    <cellStyle name="Warnender Text 2 10" xfId="26397" hidden="1"/>
    <cellStyle name="Warnender Text 2 10" xfId="26492" hidden="1"/>
    <cellStyle name="Warnender Text 2 10" xfId="26435" hidden="1"/>
    <cellStyle name="Warnender Text 2 10" xfId="26529" hidden="1"/>
    <cellStyle name="Warnender Text 2 10" xfId="26564" hidden="1"/>
    <cellStyle name="Warnender Text 2 10" xfId="26219" hidden="1"/>
    <cellStyle name="Warnender Text 2 10" xfId="26639" hidden="1"/>
    <cellStyle name="Warnender Text 2 10" xfId="26582" hidden="1"/>
    <cellStyle name="Warnender Text 2 10" xfId="26676" hidden="1"/>
    <cellStyle name="Warnender Text 2 10" xfId="26711" hidden="1"/>
    <cellStyle name="Warnender Text 2 10" xfId="26206" hidden="1"/>
    <cellStyle name="Warnender Text 2 10" xfId="26780" hidden="1"/>
    <cellStyle name="Warnender Text 2 10" xfId="26723" hidden="1"/>
    <cellStyle name="Warnender Text 2 10" xfId="26817" hidden="1"/>
    <cellStyle name="Warnender Text 2 10" xfId="26852" hidden="1"/>
    <cellStyle name="Warnender Text 2 10" xfId="26923" hidden="1"/>
    <cellStyle name="Warnender Text 2 10" xfId="26997" hidden="1"/>
    <cellStyle name="Warnender Text 2 10" xfId="26940" hidden="1"/>
    <cellStyle name="Warnender Text 2 10" xfId="27034" hidden="1"/>
    <cellStyle name="Warnender Text 2 10" xfId="27069" hidden="1"/>
    <cellStyle name="Warnender Text 2 10" xfId="27212" hidden="1"/>
    <cellStyle name="Warnender Text 2 10" xfId="27289" hidden="1"/>
    <cellStyle name="Warnender Text 2 10" xfId="27232" hidden="1"/>
    <cellStyle name="Warnender Text 2 10" xfId="27326" hidden="1"/>
    <cellStyle name="Warnender Text 2 10" xfId="27361" hidden="1"/>
    <cellStyle name="Warnender Text 2 10" xfId="27079" hidden="1"/>
    <cellStyle name="Warnender Text 2 10" xfId="27431" hidden="1"/>
    <cellStyle name="Warnender Text 2 10" xfId="27374" hidden="1"/>
    <cellStyle name="Warnender Text 2 10" xfId="27468" hidden="1"/>
    <cellStyle name="Warnender Text 2 10" xfId="27503" hidden="1"/>
    <cellStyle name="Warnender Text 2 10" xfId="25912" hidden="1"/>
    <cellStyle name="Warnender Text 2 10" xfId="27571" hidden="1"/>
    <cellStyle name="Warnender Text 2 10" xfId="27514" hidden="1"/>
    <cellStyle name="Warnender Text 2 10" xfId="27608" hidden="1"/>
    <cellStyle name="Warnender Text 2 10" xfId="27643" hidden="1"/>
    <cellStyle name="Warnender Text 2 10" xfId="27839" hidden="1"/>
    <cellStyle name="Warnender Text 2 10" xfId="27934" hidden="1"/>
    <cellStyle name="Warnender Text 2 10" xfId="27877" hidden="1"/>
    <cellStyle name="Warnender Text 2 10" xfId="27971" hidden="1"/>
    <cellStyle name="Warnender Text 2 10" xfId="28006" hidden="1"/>
    <cellStyle name="Warnender Text 2 10" xfId="27661" hidden="1"/>
    <cellStyle name="Warnender Text 2 10" xfId="28081" hidden="1"/>
    <cellStyle name="Warnender Text 2 10" xfId="28024" hidden="1"/>
    <cellStyle name="Warnender Text 2 10" xfId="28118" hidden="1"/>
    <cellStyle name="Warnender Text 2 10" xfId="28153" hidden="1"/>
    <cellStyle name="Warnender Text 2 10" xfId="27648" hidden="1"/>
    <cellStyle name="Warnender Text 2 10" xfId="28222" hidden="1"/>
    <cellStyle name="Warnender Text 2 10" xfId="28165" hidden="1"/>
    <cellStyle name="Warnender Text 2 10" xfId="28259" hidden="1"/>
    <cellStyle name="Warnender Text 2 10" xfId="28294" hidden="1"/>
    <cellStyle name="Warnender Text 2 10" xfId="28365" hidden="1"/>
    <cellStyle name="Warnender Text 2 10" xfId="28439" hidden="1"/>
    <cellStyle name="Warnender Text 2 10" xfId="28382" hidden="1"/>
    <cellStyle name="Warnender Text 2 10" xfId="28476" hidden="1"/>
    <cellStyle name="Warnender Text 2 10" xfId="28511" hidden="1"/>
    <cellStyle name="Warnender Text 2 10" xfId="28654" hidden="1"/>
    <cellStyle name="Warnender Text 2 10" xfId="28731" hidden="1"/>
    <cellStyle name="Warnender Text 2 10" xfId="28674" hidden="1"/>
    <cellStyle name="Warnender Text 2 10" xfId="28768" hidden="1"/>
    <cellStyle name="Warnender Text 2 10" xfId="28803" hidden="1"/>
    <cellStyle name="Warnender Text 2 10" xfId="28521" hidden="1"/>
    <cellStyle name="Warnender Text 2 10" xfId="28873" hidden="1"/>
    <cellStyle name="Warnender Text 2 10" xfId="28816" hidden="1"/>
    <cellStyle name="Warnender Text 2 10" xfId="28910" hidden="1"/>
    <cellStyle name="Warnender Text 2 10" xfId="28945" hidden="1"/>
    <cellStyle name="Warnender Text 2 10" xfId="29017" hidden="1"/>
    <cellStyle name="Warnender Text 2 10" xfId="29091" hidden="1"/>
    <cellStyle name="Warnender Text 2 10" xfId="29034" hidden="1"/>
    <cellStyle name="Warnender Text 2 10" xfId="29128" hidden="1"/>
    <cellStyle name="Warnender Text 2 10" xfId="29163" hidden="1"/>
    <cellStyle name="Warnender Text 2 10" xfId="29359" hidden="1"/>
    <cellStyle name="Warnender Text 2 10" xfId="29454" hidden="1"/>
    <cellStyle name="Warnender Text 2 10" xfId="29397" hidden="1"/>
    <cellStyle name="Warnender Text 2 10" xfId="29491" hidden="1"/>
    <cellStyle name="Warnender Text 2 10" xfId="29526" hidden="1"/>
    <cellStyle name="Warnender Text 2 10" xfId="29181" hidden="1"/>
    <cellStyle name="Warnender Text 2 10" xfId="29601" hidden="1"/>
    <cellStyle name="Warnender Text 2 10" xfId="29544" hidden="1"/>
    <cellStyle name="Warnender Text 2 10" xfId="29638" hidden="1"/>
    <cellStyle name="Warnender Text 2 10" xfId="29673" hidden="1"/>
    <cellStyle name="Warnender Text 2 10" xfId="29168" hidden="1"/>
    <cellStyle name="Warnender Text 2 10" xfId="29742" hidden="1"/>
    <cellStyle name="Warnender Text 2 10" xfId="29685" hidden="1"/>
    <cellStyle name="Warnender Text 2 10" xfId="29779" hidden="1"/>
    <cellStyle name="Warnender Text 2 10" xfId="29814" hidden="1"/>
    <cellStyle name="Warnender Text 2 10" xfId="29885" hidden="1"/>
    <cellStyle name="Warnender Text 2 10" xfId="29959" hidden="1"/>
    <cellStyle name="Warnender Text 2 10" xfId="29902" hidden="1"/>
    <cellStyle name="Warnender Text 2 10" xfId="29996" hidden="1"/>
    <cellStyle name="Warnender Text 2 10" xfId="30031" hidden="1"/>
    <cellStyle name="Warnender Text 2 10" xfId="30174" hidden="1"/>
    <cellStyle name="Warnender Text 2 10" xfId="30251" hidden="1"/>
    <cellStyle name="Warnender Text 2 10" xfId="30194" hidden="1"/>
    <cellStyle name="Warnender Text 2 10" xfId="30288" hidden="1"/>
    <cellStyle name="Warnender Text 2 10" xfId="30323" hidden="1"/>
    <cellStyle name="Warnender Text 2 10" xfId="30041" hidden="1"/>
    <cellStyle name="Warnender Text 2 10" xfId="30393" hidden="1"/>
    <cellStyle name="Warnender Text 2 10" xfId="30336" hidden="1"/>
    <cellStyle name="Warnender Text 2 10" xfId="30430" hidden="1"/>
    <cellStyle name="Warnender Text 2 10" xfId="30465" hidden="1"/>
    <cellStyle name="Warnender Text 2 10" xfId="30536" hidden="1"/>
    <cellStyle name="Warnender Text 2 10" xfId="30610" hidden="1"/>
    <cellStyle name="Warnender Text 2 10" xfId="30553" hidden="1"/>
    <cellStyle name="Warnender Text 2 10" xfId="30647" hidden="1"/>
    <cellStyle name="Warnender Text 2 10" xfId="30682" hidden="1"/>
    <cellStyle name="Warnender Text 2 10" xfId="30873" hidden="1"/>
    <cellStyle name="Warnender Text 2 10" xfId="31001" hidden="1"/>
    <cellStyle name="Warnender Text 2 10" xfId="30944" hidden="1"/>
    <cellStyle name="Warnender Text 2 10" xfId="31038" hidden="1"/>
    <cellStyle name="Warnender Text 2 10" xfId="31073" hidden="1"/>
    <cellStyle name="Warnender Text 2 10" xfId="31233" hidden="1"/>
    <cellStyle name="Warnender Text 2 10" xfId="31310" hidden="1"/>
    <cellStyle name="Warnender Text 2 10" xfId="31253" hidden="1"/>
    <cellStyle name="Warnender Text 2 10" xfId="31347" hidden="1"/>
    <cellStyle name="Warnender Text 2 10" xfId="31382" hidden="1"/>
    <cellStyle name="Warnender Text 2 10" xfId="31100" hidden="1"/>
    <cellStyle name="Warnender Text 2 10" xfId="31454" hidden="1"/>
    <cellStyle name="Warnender Text 2 10" xfId="31397" hidden="1"/>
    <cellStyle name="Warnender Text 2 10" xfId="31491" hidden="1"/>
    <cellStyle name="Warnender Text 2 10" xfId="31526" hidden="1"/>
    <cellStyle name="Warnender Text 2 10" xfId="30897" hidden="1"/>
    <cellStyle name="Warnender Text 2 10" xfId="31611" hidden="1"/>
    <cellStyle name="Warnender Text 2 10" xfId="31554" hidden="1"/>
    <cellStyle name="Warnender Text 2 10" xfId="31648" hidden="1"/>
    <cellStyle name="Warnender Text 2 10" xfId="31683" hidden="1"/>
    <cellStyle name="Warnender Text 2 10" xfId="31885" hidden="1"/>
    <cellStyle name="Warnender Text 2 10" xfId="31981" hidden="1"/>
    <cellStyle name="Warnender Text 2 10" xfId="31924" hidden="1"/>
    <cellStyle name="Warnender Text 2 10" xfId="32018" hidden="1"/>
    <cellStyle name="Warnender Text 2 10" xfId="32053" hidden="1"/>
    <cellStyle name="Warnender Text 2 10" xfId="31707" hidden="1"/>
    <cellStyle name="Warnender Text 2 10" xfId="32130" hidden="1"/>
    <cellStyle name="Warnender Text 2 10" xfId="32073" hidden="1"/>
    <cellStyle name="Warnender Text 2 10" xfId="32167" hidden="1"/>
    <cellStyle name="Warnender Text 2 10" xfId="32202" hidden="1"/>
    <cellStyle name="Warnender Text 2 10" xfId="31694" hidden="1"/>
    <cellStyle name="Warnender Text 2 10" xfId="32273" hidden="1"/>
    <cellStyle name="Warnender Text 2 10" xfId="32216" hidden="1"/>
    <cellStyle name="Warnender Text 2 10" xfId="32310" hidden="1"/>
    <cellStyle name="Warnender Text 2 10" xfId="32345" hidden="1"/>
    <cellStyle name="Warnender Text 2 10" xfId="32418" hidden="1"/>
    <cellStyle name="Warnender Text 2 10" xfId="32492" hidden="1"/>
    <cellStyle name="Warnender Text 2 10" xfId="32435" hidden="1"/>
    <cellStyle name="Warnender Text 2 10" xfId="32529" hidden="1"/>
    <cellStyle name="Warnender Text 2 10" xfId="32564" hidden="1"/>
    <cellStyle name="Warnender Text 2 10" xfId="32707" hidden="1"/>
    <cellStyle name="Warnender Text 2 10" xfId="32784" hidden="1"/>
    <cellStyle name="Warnender Text 2 10" xfId="32727" hidden="1"/>
    <cellStyle name="Warnender Text 2 10" xfId="32821" hidden="1"/>
    <cellStyle name="Warnender Text 2 10" xfId="32856" hidden="1"/>
    <cellStyle name="Warnender Text 2 10" xfId="32574" hidden="1"/>
    <cellStyle name="Warnender Text 2 10" xfId="32926" hidden="1"/>
    <cellStyle name="Warnender Text 2 10" xfId="32869" hidden="1"/>
    <cellStyle name="Warnender Text 2 10" xfId="32963" hidden="1"/>
    <cellStyle name="Warnender Text 2 10" xfId="32998" hidden="1"/>
    <cellStyle name="Warnender Text 2 10" xfId="30889" hidden="1"/>
    <cellStyle name="Warnender Text 2 10" xfId="33066" hidden="1"/>
    <cellStyle name="Warnender Text 2 10" xfId="33009" hidden="1"/>
    <cellStyle name="Warnender Text 2 10" xfId="33103" hidden="1"/>
    <cellStyle name="Warnender Text 2 10" xfId="33138" hidden="1"/>
    <cellStyle name="Warnender Text 2 10" xfId="33337" hidden="1"/>
    <cellStyle name="Warnender Text 2 10" xfId="33432" hidden="1"/>
    <cellStyle name="Warnender Text 2 10" xfId="33375" hidden="1"/>
    <cellStyle name="Warnender Text 2 10" xfId="33469" hidden="1"/>
    <cellStyle name="Warnender Text 2 10" xfId="33504" hidden="1"/>
    <cellStyle name="Warnender Text 2 10" xfId="33159" hidden="1"/>
    <cellStyle name="Warnender Text 2 10" xfId="33581" hidden="1"/>
    <cellStyle name="Warnender Text 2 10" xfId="33524" hidden="1"/>
    <cellStyle name="Warnender Text 2 10" xfId="33618" hidden="1"/>
    <cellStyle name="Warnender Text 2 10" xfId="33653" hidden="1"/>
    <cellStyle name="Warnender Text 2 10" xfId="33146" hidden="1"/>
    <cellStyle name="Warnender Text 2 10" xfId="33724" hidden="1"/>
    <cellStyle name="Warnender Text 2 10" xfId="33667" hidden="1"/>
    <cellStyle name="Warnender Text 2 10" xfId="33761" hidden="1"/>
    <cellStyle name="Warnender Text 2 10" xfId="33796" hidden="1"/>
    <cellStyle name="Warnender Text 2 10" xfId="33868" hidden="1"/>
    <cellStyle name="Warnender Text 2 10" xfId="33942" hidden="1"/>
    <cellStyle name="Warnender Text 2 10" xfId="33885" hidden="1"/>
    <cellStyle name="Warnender Text 2 10" xfId="33979" hidden="1"/>
    <cellStyle name="Warnender Text 2 10" xfId="34014" hidden="1"/>
    <cellStyle name="Warnender Text 2 10" xfId="34157" hidden="1"/>
    <cellStyle name="Warnender Text 2 10" xfId="34234" hidden="1"/>
    <cellStyle name="Warnender Text 2 10" xfId="34177" hidden="1"/>
    <cellStyle name="Warnender Text 2 10" xfId="34271" hidden="1"/>
    <cellStyle name="Warnender Text 2 10" xfId="34306" hidden="1"/>
    <cellStyle name="Warnender Text 2 10" xfId="34024" hidden="1"/>
    <cellStyle name="Warnender Text 2 10" xfId="34376" hidden="1"/>
    <cellStyle name="Warnender Text 2 10" xfId="34319" hidden="1"/>
    <cellStyle name="Warnender Text 2 10" xfId="34413" hidden="1"/>
    <cellStyle name="Warnender Text 2 10" xfId="34448" hidden="1"/>
    <cellStyle name="Warnender Text 2 10" xfId="31090" hidden="1"/>
    <cellStyle name="Warnender Text 2 10" xfId="34516" hidden="1"/>
    <cellStyle name="Warnender Text 2 10" xfId="34459" hidden="1"/>
    <cellStyle name="Warnender Text 2 10" xfId="34553" hidden="1"/>
    <cellStyle name="Warnender Text 2 10" xfId="34588" hidden="1"/>
    <cellStyle name="Warnender Text 2 10" xfId="34784" hidden="1"/>
    <cellStyle name="Warnender Text 2 10" xfId="34879" hidden="1"/>
    <cellStyle name="Warnender Text 2 10" xfId="34822" hidden="1"/>
    <cellStyle name="Warnender Text 2 10" xfId="34916" hidden="1"/>
    <cellStyle name="Warnender Text 2 10" xfId="34951" hidden="1"/>
    <cellStyle name="Warnender Text 2 10" xfId="34606" hidden="1"/>
    <cellStyle name="Warnender Text 2 10" xfId="35026" hidden="1"/>
    <cellStyle name="Warnender Text 2 10" xfId="34969" hidden="1"/>
    <cellStyle name="Warnender Text 2 10" xfId="35063" hidden="1"/>
    <cellStyle name="Warnender Text 2 10" xfId="35098" hidden="1"/>
    <cellStyle name="Warnender Text 2 10" xfId="34593" hidden="1"/>
    <cellStyle name="Warnender Text 2 10" xfId="35167" hidden="1"/>
    <cellStyle name="Warnender Text 2 10" xfId="35110" hidden="1"/>
    <cellStyle name="Warnender Text 2 10" xfId="35204" hidden="1"/>
    <cellStyle name="Warnender Text 2 10" xfId="35239" hidden="1"/>
    <cellStyle name="Warnender Text 2 10" xfId="35310" hidden="1"/>
    <cellStyle name="Warnender Text 2 10" xfId="35384" hidden="1"/>
    <cellStyle name="Warnender Text 2 10" xfId="35327" hidden="1"/>
    <cellStyle name="Warnender Text 2 10" xfId="35421" hidden="1"/>
    <cellStyle name="Warnender Text 2 10" xfId="35456" hidden="1"/>
    <cellStyle name="Warnender Text 2 10" xfId="35599" hidden="1"/>
    <cellStyle name="Warnender Text 2 10" xfId="35676" hidden="1"/>
    <cellStyle name="Warnender Text 2 10" xfId="35619" hidden="1"/>
    <cellStyle name="Warnender Text 2 10" xfId="35713" hidden="1"/>
    <cellStyle name="Warnender Text 2 10" xfId="35748" hidden="1"/>
    <cellStyle name="Warnender Text 2 10" xfId="35466" hidden="1"/>
    <cellStyle name="Warnender Text 2 10" xfId="35818" hidden="1"/>
    <cellStyle name="Warnender Text 2 10" xfId="35761" hidden="1"/>
    <cellStyle name="Warnender Text 2 10" xfId="35855" hidden="1"/>
    <cellStyle name="Warnender Text 2 10" xfId="35890" hidden="1"/>
    <cellStyle name="Warnender Text 2 10" xfId="36008" hidden="1"/>
    <cellStyle name="Warnender Text 2 10" xfId="36111" hidden="1"/>
    <cellStyle name="Warnender Text 2 10" xfId="36054" hidden="1"/>
    <cellStyle name="Warnender Text 2 10" xfId="36148" hidden="1"/>
    <cellStyle name="Warnender Text 2 10" xfId="36183" hidden="1"/>
    <cellStyle name="Warnender Text 2 10" xfId="36380" hidden="1"/>
    <cellStyle name="Warnender Text 2 10" xfId="36475" hidden="1"/>
    <cellStyle name="Warnender Text 2 10" xfId="36418" hidden="1"/>
    <cellStyle name="Warnender Text 2 10" xfId="36512" hidden="1"/>
    <cellStyle name="Warnender Text 2 10" xfId="36547" hidden="1"/>
    <cellStyle name="Warnender Text 2 10" xfId="36202" hidden="1"/>
    <cellStyle name="Warnender Text 2 10" xfId="36622" hidden="1"/>
    <cellStyle name="Warnender Text 2 10" xfId="36565" hidden="1"/>
    <cellStyle name="Warnender Text 2 10" xfId="36659" hidden="1"/>
    <cellStyle name="Warnender Text 2 10" xfId="36694" hidden="1"/>
    <cellStyle name="Warnender Text 2 10" xfId="36189" hidden="1"/>
    <cellStyle name="Warnender Text 2 10" xfId="36763" hidden="1"/>
    <cellStyle name="Warnender Text 2 10" xfId="36706" hidden="1"/>
    <cellStyle name="Warnender Text 2 10" xfId="36800" hidden="1"/>
    <cellStyle name="Warnender Text 2 10" xfId="36835" hidden="1"/>
    <cellStyle name="Warnender Text 2 10" xfId="36906" hidden="1"/>
    <cellStyle name="Warnender Text 2 10" xfId="36980" hidden="1"/>
    <cellStyle name="Warnender Text 2 10" xfId="36923" hidden="1"/>
    <cellStyle name="Warnender Text 2 10" xfId="37017" hidden="1"/>
    <cellStyle name="Warnender Text 2 10" xfId="37052" hidden="1"/>
    <cellStyle name="Warnender Text 2 10" xfId="37195" hidden="1"/>
    <cellStyle name="Warnender Text 2 10" xfId="37272" hidden="1"/>
    <cellStyle name="Warnender Text 2 10" xfId="37215" hidden="1"/>
    <cellStyle name="Warnender Text 2 10" xfId="37309" hidden="1"/>
    <cellStyle name="Warnender Text 2 10" xfId="37344" hidden="1"/>
    <cellStyle name="Warnender Text 2 10" xfId="37062" hidden="1"/>
    <cellStyle name="Warnender Text 2 10" xfId="37414" hidden="1"/>
    <cellStyle name="Warnender Text 2 10" xfId="37357" hidden="1"/>
    <cellStyle name="Warnender Text 2 10" xfId="37451" hidden="1"/>
    <cellStyle name="Warnender Text 2 10" xfId="37486" hidden="1"/>
    <cellStyle name="Warnender Text 2 10" xfId="35895" hidden="1"/>
    <cellStyle name="Warnender Text 2 10" xfId="37554" hidden="1"/>
    <cellStyle name="Warnender Text 2 10" xfId="37497" hidden="1"/>
    <cellStyle name="Warnender Text 2 10" xfId="37591" hidden="1"/>
    <cellStyle name="Warnender Text 2 10" xfId="37626" hidden="1"/>
    <cellStyle name="Warnender Text 2 10" xfId="37822" hidden="1"/>
    <cellStyle name="Warnender Text 2 10" xfId="37917" hidden="1"/>
    <cellStyle name="Warnender Text 2 10" xfId="37860" hidden="1"/>
    <cellStyle name="Warnender Text 2 10" xfId="37954" hidden="1"/>
    <cellStyle name="Warnender Text 2 10" xfId="37989" hidden="1"/>
    <cellStyle name="Warnender Text 2 10" xfId="37644" hidden="1"/>
    <cellStyle name="Warnender Text 2 10" xfId="38064" hidden="1"/>
    <cellStyle name="Warnender Text 2 10" xfId="38007" hidden="1"/>
    <cellStyle name="Warnender Text 2 10" xfId="38101" hidden="1"/>
    <cellStyle name="Warnender Text 2 10" xfId="38136" hidden="1"/>
    <cellStyle name="Warnender Text 2 10" xfId="37631" hidden="1"/>
    <cellStyle name="Warnender Text 2 10" xfId="38205" hidden="1"/>
    <cellStyle name="Warnender Text 2 10" xfId="38148" hidden="1"/>
    <cellStyle name="Warnender Text 2 10" xfId="38242" hidden="1"/>
    <cellStyle name="Warnender Text 2 10" xfId="38277" hidden="1"/>
    <cellStyle name="Warnender Text 2 10" xfId="38348" hidden="1"/>
    <cellStyle name="Warnender Text 2 10" xfId="38422" hidden="1"/>
    <cellStyle name="Warnender Text 2 10" xfId="38365" hidden="1"/>
    <cellStyle name="Warnender Text 2 10" xfId="38459" hidden="1"/>
    <cellStyle name="Warnender Text 2 10" xfId="38494" hidden="1"/>
    <cellStyle name="Warnender Text 2 10" xfId="38637" hidden="1"/>
    <cellStyle name="Warnender Text 2 10" xfId="38714" hidden="1"/>
    <cellStyle name="Warnender Text 2 10" xfId="38657" hidden="1"/>
    <cellStyle name="Warnender Text 2 10" xfId="38751" hidden="1"/>
    <cellStyle name="Warnender Text 2 10" xfId="38786" hidden="1"/>
    <cellStyle name="Warnender Text 2 10" xfId="38504" hidden="1"/>
    <cellStyle name="Warnender Text 2 10" xfId="38856" hidden="1"/>
    <cellStyle name="Warnender Text 2 10" xfId="38799" hidden="1"/>
    <cellStyle name="Warnender Text 2 10" xfId="38893" hidden="1"/>
    <cellStyle name="Warnender Text 2 10" xfId="38928" hidden="1"/>
    <cellStyle name="Warnender Text 2 10" xfId="39017" hidden="1"/>
    <cellStyle name="Warnender Text 2 10" xfId="39094" hidden="1"/>
    <cellStyle name="Warnender Text 2 10" xfId="39037" hidden="1"/>
    <cellStyle name="Warnender Text 2 10" xfId="39131" hidden="1"/>
    <cellStyle name="Warnender Text 2 10" xfId="39166" hidden="1"/>
    <cellStyle name="Warnender Text 2 10" xfId="39362" hidden="1"/>
    <cellStyle name="Warnender Text 2 10" xfId="39457" hidden="1"/>
    <cellStyle name="Warnender Text 2 10" xfId="39400" hidden="1"/>
    <cellStyle name="Warnender Text 2 10" xfId="39494" hidden="1"/>
    <cellStyle name="Warnender Text 2 10" xfId="39529" hidden="1"/>
    <cellStyle name="Warnender Text 2 10" xfId="39184" hidden="1"/>
    <cellStyle name="Warnender Text 2 10" xfId="39604" hidden="1"/>
    <cellStyle name="Warnender Text 2 10" xfId="39547" hidden="1"/>
    <cellStyle name="Warnender Text 2 10" xfId="39641" hidden="1"/>
    <cellStyle name="Warnender Text 2 10" xfId="39676" hidden="1"/>
    <cellStyle name="Warnender Text 2 10" xfId="39171" hidden="1"/>
    <cellStyle name="Warnender Text 2 10" xfId="39745" hidden="1"/>
    <cellStyle name="Warnender Text 2 10" xfId="39688" hidden="1"/>
    <cellStyle name="Warnender Text 2 10" xfId="39782" hidden="1"/>
    <cellStyle name="Warnender Text 2 10" xfId="39817" hidden="1"/>
    <cellStyle name="Warnender Text 2 10" xfId="39888" hidden="1"/>
    <cellStyle name="Warnender Text 2 10" xfId="39962" hidden="1"/>
    <cellStyle name="Warnender Text 2 10" xfId="39905" hidden="1"/>
    <cellStyle name="Warnender Text 2 10" xfId="39999" hidden="1"/>
    <cellStyle name="Warnender Text 2 10" xfId="40034" hidden="1"/>
    <cellStyle name="Warnender Text 2 10" xfId="40177" hidden="1"/>
    <cellStyle name="Warnender Text 2 10" xfId="40254" hidden="1"/>
    <cellStyle name="Warnender Text 2 10" xfId="40197" hidden="1"/>
    <cellStyle name="Warnender Text 2 10" xfId="40291" hidden="1"/>
    <cellStyle name="Warnender Text 2 10" xfId="40326" hidden="1"/>
    <cellStyle name="Warnender Text 2 10" xfId="40044" hidden="1"/>
    <cellStyle name="Warnender Text 2 10" xfId="40396" hidden="1"/>
    <cellStyle name="Warnender Text 2 10" xfId="40339" hidden="1"/>
    <cellStyle name="Warnender Text 2 10" xfId="40433" hidden="1"/>
    <cellStyle name="Warnender Text 2 10" xfId="40468" hidden="1"/>
    <cellStyle name="Warnender Text 2 10" xfId="40539" hidden="1"/>
    <cellStyle name="Warnender Text 2 10" xfId="40613" hidden="1"/>
    <cellStyle name="Warnender Text 2 10" xfId="40556" hidden="1"/>
    <cellStyle name="Warnender Text 2 10" xfId="40650" hidden="1"/>
    <cellStyle name="Warnender Text 2 10" xfId="40685" hidden="1"/>
    <cellStyle name="Warnender Text 2 10" xfId="40876" hidden="1"/>
    <cellStyle name="Warnender Text 2 10" xfId="41004" hidden="1"/>
    <cellStyle name="Warnender Text 2 10" xfId="40947" hidden="1"/>
    <cellStyle name="Warnender Text 2 10" xfId="41041" hidden="1"/>
    <cellStyle name="Warnender Text 2 10" xfId="41076" hidden="1"/>
    <cellStyle name="Warnender Text 2 10" xfId="41236" hidden="1"/>
    <cellStyle name="Warnender Text 2 10" xfId="41313" hidden="1"/>
    <cellStyle name="Warnender Text 2 10" xfId="41256" hidden="1"/>
    <cellStyle name="Warnender Text 2 10" xfId="41350" hidden="1"/>
    <cellStyle name="Warnender Text 2 10" xfId="41385" hidden="1"/>
    <cellStyle name="Warnender Text 2 10" xfId="41103" hidden="1"/>
    <cellStyle name="Warnender Text 2 10" xfId="41457" hidden="1"/>
    <cellStyle name="Warnender Text 2 10" xfId="41400" hidden="1"/>
    <cellStyle name="Warnender Text 2 10" xfId="41494" hidden="1"/>
    <cellStyle name="Warnender Text 2 10" xfId="41529" hidden="1"/>
    <cellStyle name="Warnender Text 2 10" xfId="40900" hidden="1"/>
    <cellStyle name="Warnender Text 2 10" xfId="41614" hidden="1"/>
    <cellStyle name="Warnender Text 2 10" xfId="41557" hidden="1"/>
    <cellStyle name="Warnender Text 2 10" xfId="41651" hidden="1"/>
    <cellStyle name="Warnender Text 2 10" xfId="41686" hidden="1"/>
    <cellStyle name="Warnender Text 2 10" xfId="41888" hidden="1"/>
    <cellStyle name="Warnender Text 2 10" xfId="41984" hidden="1"/>
    <cellStyle name="Warnender Text 2 10" xfId="41927" hidden="1"/>
    <cellStyle name="Warnender Text 2 10" xfId="42021" hidden="1"/>
    <cellStyle name="Warnender Text 2 10" xfId="42056" hidden="1"/>
    <cellStyle name="Warnender Text 2 10" xfId="41710" hidden="1"/>
    <cellStyle name="Warnender Text 2 10" xfId="42133" hidden="1"/>
    <cellStyle name="Warnender Text 2 10" xfId="42076" hidden="1"/>
    <cellStyle name="Warnender Text 2 10" xfId="42170" hidden="1"/>
    <cellStyle name="Warnender Text 2 10" xfId="42205" hidden="1"/>
    <cellStyle name="Warnender Text 2 10" xfId="41697" hidden="1"/>
    <cellStyle name="Warnender Text 2 10" xfId="42276" hidden="1"/>
    <cellStyle name="Warnender Text 2 10" xfId="42219" hidden="1"/>
    <cellStyle name="Warnender Text 2 10" xfId="42313" hidden="1"/>
    <cellStyle name="Warnender Text 2 10" xfId="42348" hidden="1"/>
    <cellStyle name="Warnender Text 2 10" xfId="42421" hidden="1"/>
    <cellStyle name="Warnender Text 2 10" xfId="42495" hidden="1"/>
    <cellStyle name="Warnender Text 2 10" xfId="42438" hidden="1"/>
    <cellStyle name="Warnender Text 2 10" xfId="42532" hidden="1"/>
    <cellStyle name="Warnender Text 2 10" xfId="42567" hidden="1"/>
    <cellStyle name="Warnender Text 2 10" xfId="42710" hidden="1"/>
    <cellStyle name="Warnender Text 2 10" xfId="42787" hidden="1"/>
    <cellStyle name="Warnender Text 2 10" xfId="42730" hidden="1"/>
    <cellStyle name="Warnender Text 2 10" xfId="42824" hidden="1"/>
    <cellStyle name="Warnender Text 2 10" xfId="42859" hidden="1"/>
    <cellStyle name="Warnender Text 2 10" xfId="42577" hidden="1"/>
    <cellStyle name="Warnender Text 2 10" xfId="42929" hidden="1"/>
    <cellStyle name="Warnender Text 2 10" xfId="42872" hidden="1"/>
    <cellStyle name="Warnender Text 2 10" xfId="42966" hidden="1"/>
    <cellStyle name="Warnender Text 2 10" xfId="43001" hidden="1"/>
    <cellStyle name="Warnender Text 2 10" xfId="40892" hidden="1"/>
    <cellStyle name="Warnender Text 2 10" xfId="43069" hidden="1"/>
    <cellStyle name="Warnender Text 2 10" xfId="43012" hidden="1"/>
    <cellStyle name="Warnender Text 2 10" xfId="43106" hidden="1"/>
    <cellStyle name="Warnender Text 2 10" xfId="43141" hidden="1"/>
    <cellStyle name="Warnender Text 2 10" xfId="43340" hidden="1"/>
    <cellStyle name="Warnender Text 2 10" xfId="43435" hidden="1"/>
    <cellStyle name="Warnender Text 2 10" xfId="43378" hidden="1"/>
    <cellStyle name="Warnender Text 2 10" xfId="43472" hidden="1"/>
    <cellStyle name="Warnender Text 2 10" xfId="43507" hidden="1"/>
    <cellStyle name="Warnender Text 2 10" xfId="43162" hidden="1"/>
    <cellStyle name="Warnender Text 2 10" xfId="43584" hidden="1"/>
    <cellStyle name="Warnender Text 2 10" xfId="43527" hidden="1"/>
    <cellStyle name="Warnender Text 2 10" xfId="43621" hidden="1"/>
    <cellStyle name="Warnender Text 2 10" xfId="43656" hidden="1"/>
    <cellStyle name="Warnender Text 2 10" xfId="43149" hidden="1"/>
    <cellStyle name="Warnender Text 2 10" xfId="43727" hidden="1"/>
    <cellStyle name="Warnender Text 2 10" xfId="43670" hidden="1"/>
    <cellStyle name="Warnender Text 2 10" xfId="43764" hidden="1"/>
    <cellStyle name="Warnender Text 2 10" xfId="43799" hidden="1"/>
    <cellStyle name="Warnender Text 2 10" xfId="43871" hidden="1"/>
    <cellStyle name="Warnender Text 2 10" xfId="43945" hidden="1"/>
    <cellStyle name="Warnender Text 2 10" xfId="43888" hidden="1"/>
    <cellStyle name="Warnender Text 2 10" xfId="43982" hidden="1"/>
    <cellStyle name="Warnender Text 2 10" xfId="44017" hidden="1"/>
    <cellStyle name="Warnender Text 2 10" xfId="44160" hidden="1"/>
    <cellStyle name="Warnender Text 2 10" xfId="44237" hidden="1"/>
    <cellStyle name="Warnender Text 2 10" xfId="44180" hidden="1"/>
    <cellStyle name="Warnender Text 2 10" xfId="44274" hidden="1"/>
    <cellStyle name="Warnender Text 2 10" xfId="44309" hidden="1"/>
    <cellStyle name="Warnender Text 2 10" xfId="44027" hidden="1"/>
    <cellStyle name="Warnender Text 2 10" xfId="44379" hidden="1"/>
    <cellStyle name="Warnender Text 2 10" xfId="44322" hidden="1"/>
    <cellStyle name="Warnender Text 2 10" xfId="44416" hidden="1"/>
    <cellStyle name="Warnender Text 2 10" xfId="44451" hidden="1"/>
    <cellStyle name="Warnender Text 2 10" xfId="41093" hidden="1"/>
    <cellStyle name="Warnender Text 2 10" xfId="44519" hidden="1"/>
    <cellStyle name="Warnender Text 2 10" xfId="44462" hidden="1"/>
    <cellStyle name="Warnender Text 2 10" xfId="44556" hidden="1"/>
    <cellStyle name="Warnender Text 2 10" xfId="44591" hidden="1"/>
    <cellStyle name="Warnender Text 2 10" xfId="44787" hidden="1"/>
    <cellStyle name="Warnender Text 2 10" xfId="44882" hidden="1"/>
    <cellStyle name="Warnender Text 2 10" xfId="44825" hidden="1"/>
    <cellStyle name="Warnender Text 2 10" xfId="44919" hidden="1"/>
    <cellStyle name="Warnender Text 2 10" xfId="44954" hidden="1"/>
    <cellStyle name="Warnender Text 2 10" xfId="44609" hidden="1"/>
    <cellStyle name="Warnender Text 2 10" xfId="45029" hidden="1"/>
    <cellStyle name="Warnender Text 2 10" xfId="44972" hidden="1"/>
    <cellStyle name="Warnender Text 2 10" xfId="45066" hidden="1"/>
    <cellStyle name="Warnender Text 2 10" xfId="45101" hidden="1"/>
    <cellStyle name="Warnender Text 2 10" xfId="44596" hidden="1"/>
    <cellStyle name="Warnender Text 2 10" xfId="45170" hidden="1"/>
    <cellStyle name="Warnender Text 2 10" xfId="45113" hidden="1"/>
    <cellStyle name="Warnender Text 2 10" xfId="45207" hidden="1"/>
    <cellStyle name="Warnender Text 2 10" xfId="45242" hidden="1"/>
    <cellStyle name="Warnender Text 2 10" xfId="45313" hidden="1"/>
    <cellStyle name="Warnender Text 2 10" xfId="45387" hidden="1"/>
    <cellStyle name="Warnender Text 2 10" xfId="45330" hidden="1"/>
    <cellStyle name="Warnender Text 2 10" xfId="45424" hidden="1"/>
    <cellStyle name="Warnender Text 2 10" xfId="45459" hidden="1"/>
    <cellStyle name="Warnender Text 2 10" xfId="45602" hidden="1"/>
    <cellStyle name="Warnender Text 2 10" xfId="45679" hidden="1"/>
    <cellStyle name="Warnender Text 2 10" xfId="45622" hidden="1"/>
    <cellStyle name="Warnender Text 2 10" xfId="45716" hidden="1"/>
    <cellStyle name="Warnender Text 2 10" xfId="45751" hidden="1"/>
    <cellStyle name="Warnender Text 2 10" xfId="45469" hidden="1"/>
    <cellStyle name="Warnender Text 2 10" xfId="45821" hidden="1"/>
    <cellStyle name="Warnender Text 2 10" xfId="45764" hidden="1"/>
    <cellStyle name="Warnender Text 2 10" xfId="45858" hidden="1"/>
    <cellStyle name="Warnender Text 2 10" xfId="45893" hidden="1"/>
    <cellStyle name="Warnender Text 2 10" xfId="46011" hidden="1"/>
    <cellStyle name="Warnender Text 2 10" xfId="46114" hidden="1"/>
    <cellStyle name="Warnender Text 2 10" xfId="46057" hidden="1"/>
    <cellStyle name="Warnender Text 2 10" xfId="46151" hidden="1"/>
    <cellStyle name="Warnender Text 2 10" xfId="46186" hidden="1"/>
    <cellStyle name="Warnender Text 2 10" xfId="46383" hidden="1"/>
    <cellStyle name="Warnender Text 2 10" xfId="46478" hidden="1"/>
    <cellStyle name="Warnender Text 2 10" xfId="46421" hidden="1"/>
    <cellStyle name="Warnender Text 2 10" xfId="46515" hidden="1"/>
    <cellStyle name="Warnender Text 2 10" xfId="46550" hidden="1"/>
    <cellStyle name="Warnender Text 2 10" xfId="46205" hidden="1"/>
    <cellStyle name="Warnender Text 2 10" xfId="46625" hidden="1"/>
    <cellStyle name="Warnender Text 2 10" xfId="46568" hidden="1"/>
    <cellStyle name="Warnender Text 2 10" xfId="46662" hidden="1"/>
    <cellStyle name="Warnender Text 2 10" xfId="46697" hidden="1"/>
    <cellStyle name="Warnender Text 2 10" xfId="46192" hidden="1"/>
    <cellStyle name="Warnender Text 2 10" xfId="46766" hidden="1"/>
    <cellStyle name="Warnender Text 2 10" xfId="46709" hidden="1"/>
    <cellStyle name="Warnender Text 2 10" xfId="46803" hidden="1"/>
    <cellStyle name="Warnender Text 2 10" xfId="46838" hidden="1"/>
    <cellStyle name="Warnender Text 2 10" xfId="46909" hidden="1"/>
    <cellStyle name="Warnender Text 2 10" xfId="46983" hidden="1"/>
    <cellStyle name="Warnender Text 2 10" xfId="46926" hidden="1"/>
    <cellStyle name="Warnender Text 2 10" xfId="47020" hidden="1"/>
    <cellStyle name="Warnender Text 2 10" xfId="47055" hidden="1"/>
    <cellStyle name="Warnender Text 2 10" xfId="47198" hidden="1"/>
    <cellStyle name="Warnender Text 2 10" xfId="47275" hidden="1"/>
    <cellStyle name="Warnender Text 2 10" xfId="47218" hidden="1"/>
    <cellStyle name="Warnender Text 2 10" xfId="47312" hidden="1"/>
    <cellStyle name="Warnender Text 2 10" xfId="47347" hidden="1"/>
    <cellStyle name="Warnender Text 2 10" xfId="47065" hidden="1"/>
    <cellStyle name="Warnender Text 2 10" xfId="47417" hidden="1"/>
    <cellStyle name="Warnender Text 2 10" xfId="47360" hidden="1"/>
    <cellStyle name="Warnender Text 2 10" xfId="47454" hidden="1"/>
    <cellStyle name="Warnender Text 2 10" xfId="47489" hidden="1"/>
    <cellStyle name="Warnender Text 2 10" xfId="45898" hidden="1"/>
    <cellStyle name="Warnender Text 2 10" xfId="47557" hidden="1"/>
    <cellStyle name="Warnender Text 2 10" xfId="47500" hidden="1"/>
    <cellStyle name="Warnender Text 2 10" xfId="47594" hidden="1"/>
    <cellStyle name="Warnender Text 2 10" xfId="47629" hidden="1"/>
    <cellStyle name="Warnender Text 2 10" xfId="47825" hidden="1"/>
    <cellStyle name="Warnender Text 2 10" xfId="47920" hidden="1"/>
    <cellStyle name="Warnender Text 2 10" xfId="47863" hidden="1"/>
    <cellStyle name="Warnender Text 2 10" xfId="47957" hidden="1"/>
    <cellStyle name="Warnender Text 2 10" xfId="47992" hidden="1"/>
    <cellStyle name="Warnender Text 2 10" xfId="47647" hidden="1"/>
    <cellStyle name="Warnender Text 2 10" xfId="48067" hidden="1"/>
    <cellStyle name="Warnender Text 2 10" xfId="48010" hidden="1"/>
    <cellStyle name="Warnender Text 2 10" xfId="48104" hidden="1"/>
    <cellStyle name="Warnender Text 2 10" xfId="48139" hidden="1"/>
    <cellStyle name="Warnender Text 2 10" xfId="47634" hidden="1"/>
    <cellStyle name="Warnender Text 2 10" xfId="48208" hidden="1"/>
    <cellStyle name="Warnender Text 2 10" xfId="48151" hidden="1"/>
    <cellStyle name="Warnender Text 2 10" xfId="48245" hidden="1"/>
    <cellStyle name="Warnender Text 2 10" xfId="48280" hidden="1"/>
    <cellStyle name="Warnender Text 2 10" xfId="48351" hidden="1"/>
    <cellStyle name="Warnender Text 2 10" xfId="48425" hidden="1"/>
    <cellStyle name="Warnender Text 2 10" xfId="48368" hidden="1"/>
    <cellStyle name="Warnender Text 2 10" xfId="48462" hidden="1"/>
    <cellStyle name="Warnender Text 2 10" xfId="48497" hidden="1"/>
    <cellStyle name="Warnender Text 2 10" xfId="48640" hidden="1"/>
    <cellStyle name="Warnender Text 2 10" xfId="48717" hidden="1"/>
    <cellStyle name="Warnender Text 2 10" xfId="48660" hidden="1"/>
    <cellStyle name="Warnender Text 2 10" xfId="48754" hidden="1"/>
    <cellStyle name="Warnender Text 2 10" xfId="48789" hidden="1"/>
    <cellStyle name="Warnender Text 2 10" xfId="48507" hidden="1"/>
    <cellStyle name="Warnender Text 2 10" xfId="48859" hidden="1"/>
    <cellStyle name="Warnender Text 2 10" xfId="48802" hidden="1"/>
    <cellStyle name="Warnender Text 2 10" xfId="48896" hidden="1"/>
    <cellStyle name="Warnender Text 2 10" xfId="48931" hidden="1"/>
    <cellStyle name="Warnender Text 2 10" xfId="49002" hidden="1"/>
    <cellStyle name="Warnender Text 2 10" xfId="49076" hidden="1"/>
    <cellStyle name="Warnender Text 2 10" xfId="49019" hidden="1"/>
    <cellStyle name="Warnender Text 2 10" xfId="49113" hidden="1"/>
    <cellStyle name="Warnender Text 2 10" xfId="49148" hidden="1"/>
    <cellStyle name="Warnender Text 2 10" xfId="49344" hidden="1"/>
    <cellStyle name="Warnender Text 2 10" xfId="49439" hidden="1"/>
    <cellStyle name="Warnender Text 2 10" xfId="49382" hidden="1"/>
    <cellStyle name="Warnender Text 2 10" xfId="49476" hidden="1"/>
    <cellStyle name="Warnender Text 2 10" xfId="49511" hidden="1"/>
    <cellStyle name="Warnender Text 2 10" xfId="49166" hidden="1"/>
    <cellStyle name="Warnender Text 2 10" xfId="49586" hidden="1"/>
    <cellStyle name="Warnender Text 2 10" xfId="49529" hidden="1"/>
    <cellStyle name="Warnender Text 2 10" xfId="49623" hidden="1"/>
    <cellStyle name="Warnender Text 2 10" xfId="49658" hidden="1"/>
    <cellStyle name="Warnender Text 2 10" xfId="49153" hidden="1"/>
    <cellStyle name="Warnender Text 2 10" xfId="49727" hidden="1"/>
    <cellStyle name="Warnender Text 2 10" xfId="49670" hidden="1"/>
    <cellStyle name="Warnender Text 2 10" xfId="49764" hidden="1"/>
    <cellStyle name="Warnender Text 2 10" xfId="49799" hidden="1"/>
    <cellStyle name="Warnender Text 2 10" xfId="49870" hidden="1"/>
    <cellStyle name="Warnender Text 2 10" xfId="49944" hidden="1"/>
    <cellStyle name="Warnender Text 2 10" xfId="49887" hidden="1"/>
    <cellStyle name="Warnender Text 2 10" xfId="49981" hidden="1"/>
    <cellStyle name="Warnender Text 2 10" xfId="50016" hidden="1"/>
    <cellStyle name="Warnender Text 2 10" xfId="50159" hidden="1"/>
    <cellStyle name="Warnender Text 2 10" xfId="50236" hidden="1"/>
    <cellStyle name="Warnender Text 2 10" xfId="50179" hidden="1"/>
    <cellStyle name="Warnender Text 2 10" xfId="50273" hidden="1"/>
    <cellStyle name="Warnender Text 2 10" xfId="50308" hidden="1"/>
    <cellStyle name="Warnender Text 2 10" xfId="50026" hidden="1"/>
    <cellStyle name="Warnender Text 2 10" xfId="50378" hidden="1"/>
    <cellStyle name="Warnender Text 2 10" xfId="50321" hidden="1"/>
    <cellStyle name="Warnender Text 2 10" xfId="50415" hidden="1"/>
    <cellStyle name="Warnender Text 2 10" xfId="50450" hidden="1"/>
    <cellStyle name="Warnender Text 2 10" xfId="50521" hidden="1"/>
    <cellStyle name="Warnender Text 2 10" xfId="50595" hidden="1"/>
    <cellStyle name="Warnender Text 2 10" xfId="50538" hidden="1"/>
    <cellStyle name="Warnender Text 2 10" xfId="50632" hidden="1"/>
    <cellStyle name="Warnender Text 2 10" xfId="50667" hidden="1"/>
    <cellStyle name="Warnender Text 2 10" xfId="50858" hidden="1"/>
    <cellStyle name="Warnender Text 2 10" xfId="50986" hidden="1"/>
    <cellStyle name="Warnender Text 2 10" xfId="50929" hidden="1"/>
    <cellStyle name="Warnender Text 2 10" xfId="51023" hidden="1"/>
    <cellStyle name="Warnender Text 2 10" xfId="51058" hidden="1"/>
    <cellStyle name="Warnender Text 2 10" xfId="51218" hidden="1"/>
    <cellStyle name="Warnender Text 2 10" xfId="51295" hidden="1"/>
    <cellStyle name="Warnender Text 2 10" xfId="51238" hidden="1"/>
    <cellStyle name="Warnender Text 2 10" xfId="51332" hidden="1"/>
    <cellStyle name="Warnender Text 2 10" xfId="51367" hidden="1"/>
    <cellStyle name="Warnender Text 2 10" xfId="51085" hidden="1"/>
    <cellStyle name="Warnender Text 2 10" xfId="51439" hidden="1"/>
    <cellStyle name="Warnender Text 2 10" xfId="51382" hidden="1"/>
    <cellStyle name="Warnender Text 2 10" xfId="51476" hidden="1"/>
    <cellStyle name="Warnender Text 2 10" xfId="51511" hidden="1"/>
    <cellStyle name="Warnender Text 2 10" xfId="50882" hidden="1"/>
    <cellStyle name="Warnender Text 2 10" xfId="51596" hidden="1"/>
    <cellStyle name="Warnender Text 2 10" xfId="51539" hidden="1"/>
    <cellStyle name="Warnender Text 2 10" xfId="51633" hidden="1"/>
    <cellStyle name="Warnender Text 2 10" xfId="51668" hidden="1"/>
    <cellStyle name="Warnender Text 2 10" xfId="51870" hidden="1"/>
    <cellStyle name="Warnender Text 2 10" xfId="51966" hidden="1"/>
    <cellStyle name="Warnender Text 2 10" xfId="51909" hidden="1"/>
    <cellStyle name="Warnender Text 2 10" xfId="52003" hidden="1"/>
    <cellStyle name="Warnender Text 2 10" xfId="52038" hidden="1"/>
    <cellStyle name="Warnender Text 2 10" xfId="51692" hidden="1"/>
    <cellStyle name="Warnender Text 2 10" xfId="52115" hidden="1"/>
    <cellStyle name="Warnender Text 2 10" xfId="52058" hidden="1"/>
    <cellStyle name="Warnender Text 2 10" xfId="52152" hidden="1"/>
    <cellStyle name="Warnender Text 2 10" xfId="52187" hidden="1"/>
    <cellStyle name="Warnender Text 2 10" xfId="51679" hidden="1"/>
    <cellStyle name="Warnender Text 2 10" xfId="52258" hidden="1"/>
    <cellStyle name="Warnender Text 2 10" xfId="52201" hidden="1"/>
    <cellStyle name="Warnender Text 2 10" xfId="52295" hidden="1"/>
    <cellStyle name="Warnender Text 2 10" xfId="52330" hidden="1"/>
    <cellStyle name="Warnender Text 2 10" xfId="52403" hidden="1"/>
    <cellStyle name="Warnender Text 2 10" xfId="52477" hidden="1"/>
    <cellStyle name="Warnender Text 2 10" xfId="52420" hidden="1"/>
    <cellStyle name="Warnender Text 2 10" xfId="52514" hidden="1"/>
    <cellStyle name="Warnender Text 2 10" xfId="52549" hidden="1"/>
    <cellStyle name="Warnender Text 2 10" xfId="52692" hidden="1"/>
    <cellStyle name="Warnender Text 2 10" xfId="52769" hidden="1"/>
    <cellStyle name="Warnender Text 2 10" xfId="52712" hidden="1"/>
    <cellStyle name="Warnender Text 2 10" xfId="52806" hidden="1"/>
    <cellStyle name="Warnender Text 2 10" xfId="52841" hidden="1"/>
    <cellStyle name="Warnender Text 2 10" xfId="52559" hidden="1"/>
    <cellStyle name="Warnender Text 2 10" xfId="52911" hidden="1"/>
    <cellStyle name="Warnender Text 2 10" xfId="52854" hidden="1"/>
    <cellStyle name="Warnender Text 2 10" xfId="52948" hidden="1"/>
    <cellStyle name="Warnender Text 2 10" xfId="52983" hidden="1"/>
    <cellStyle name="Warnender Text 2 10" xfId="50874" hidden="1"/>
    <cellStyle name="Warnender Text 2 10" xfId="53051" hidden="1"/>
    <cellStyle name="Warnender Text 2 10" xfId="52994" hidden="1"/>
    <cellStyle name="Warnender Text 2 10" xfId="53088" hidden="1"/>
    <cellStyle name="Warnender Text 2 10" xfId="53123" hidden="1"/>
    <cellStyle name="Warnender Text 2 10" xfId="53322" hidden="1"/>
    <cellStyle name="Warnender Text 2 10" xfId="53417" hidden="1"/>
    <cellStyle name="Warnender Text 2 10" xfId="53360" hidden="1"/>
    <cellStyle name="Warnender Text 2 10" xfId="53454" hidden="1"/>
    <cellStyle name="Warnender Text 2 10" xfId="53489" hidden="1"/>
    <cellStyle name="Warnender Text 2 10" xfId="53144" hidden="1"/>
    <cellStyle name="Warnender Text 2 10" xfId="53566" hidden="1"/>
    <cellStyle name="Warnender Text 2 10" xfId="53509" hidden="1"/>
    <cellStyle name="Warnender Text 2 10" xfId="53603" hidden="1"/>
    <cellStyle name="Warnender Text 2 10" xfId="53638" hidden="1"/>
    <cellStyle name="Warnender Text 2 10" xfId="53131" hidden="1"/>
    <cellStyle name="Warnender Text 2 10" xfId="53709" hidden="1"/>
    <cellStyle name="Warnender Text 2 10" xfId="53652" hidden="1"/>
    <cellStyle name="Warnender Text 2 10" xfId="53746" hidden="1"/>
    <cellStyle name="Warnender Text 2 10" xfId="53781" hidden="1"/>
    <cellStyle name="Warnender Text 2 10" xfId="53853" hidden="1"/>
    <cellStyle name="Warnender Text 2 10" xfId="53927" hidden="1"/>
    <cellStyle name="Warnender Text 2 10" xfId="53870" hidden="1"/>
    <cellStyle name="Warnender Text 2 10" xfId="53964" hidden="1"/>
    <cellStyle name="Warnender Text 2 10" xfId="53999" hidden="1"/>
    <cellStyle name="Warnender Text 2 10" xfId="54142" hidden="1"/>
    <cellStyle name="Warnender Text 2 10" xfId="54219" hidden="1"/>
    <cellStyle name="Warnender Text 2 10" xfId="54162" hidden="1"/>
    <cellStyle name="Warnender Text 2 10" xfId="54256" hidden="1"/>
    <cellStyle name="Warnender Text 2 10" xfId="54291" hidden="1"/>
    <cellStyle name="Warnender Text 2 10" xfId="54009" hidden="1"/>
    <cellStyle name="Warnender Text 2 10" xfId="54361" hidden="1"/>
    <cellStyle name="Warnender Text 2 10" xfId="54304" hidden="1"/>
    <cellStyle name="Warnender Text 2 10" xfId="54398" hidden="1"/>
    <cellStyle name="Warnender Text 2 10" xfId="54433" hidden="1"/>
    <cellStyle name="Warnender Text 2 10" xfId="51075" hidden="1"/>
    <cellStyle name="Warnender Text 2 10" xfId="54501" hidden="1"/>
    <cellStyle name="Warnender Text 2 10" xfId="54444" hidden="1"/>
    <cellStyle name="Warnender Text 2 10" xfId="54538" hidden="1"/>
    <cellStyle name="Warnender Text 2 10" xfId="54573" hidden="1"/>
    <cellStyle name="Warnender Text 2 10" xfId="54769" hidden="1"/>
    <cellStyle name="Warnender Text 2 10" xfId="54864" hidden="1"/>
    <cellStyle name="Warnender Text 2 10" xfId="54807" hidden="1"/>
    <cellStyle name="Warnender Text 2 10" xfId="54901" hidden="1"/>
    <cellStyle name="Warnender Text 2 10" xfId="54936" hidden="1"/>
    <cellStyle name="Warnender Text 2 10" xfId="54591" hidden="1"/>
    <cellStyle name="Warnender Text 2 10" xfId="55011" hidden="1"/>
    <cellStyle name="Warnender Text 2 10" xfId="54954" hidden="1"/>
    <cellStyle name="Warnender Text 2 10" xfId="55048" hidden="1"/>
    <cellStyle name="Warnender Text 2 10" xfId="55083" hidden="1"/>
    <cellStyle name="Warnender Text 2 10" xfId="54578" hidden="1"/>
    <cellStyle name="Warnender Text 2 10" xfId="55152" hidden="1"/>
    <cellStyle name="Warnender Text 2 10" xfId="55095" hidden="1"/>
    <cellStyle name="Warnender Text 2 10" xfId="55189" hidden="1"/>
    <cellStyle name="Warnender Text 2 10" xfId="55224" hidden="1"/>
    <cellStyle name="Warnender Text 2 10" xfId="55295" hidden="1"/>
    <cellStyle name="Warnender Text 2 10" xfId="55369" hidden="1"/>
    <cellStyle name="Warnender Text 2 10" xfId="55312" hidden="1"/>
    <cellStyle name="Warnender Text 2 10" xfId="55406" hidden="1"/>
    <cellStyle name="Warnender Text 2 10" xfId="55441" hidden="1"/>
    <cellStyle name="Warnender Text 2 10" xfId="55584" hidden="1"/>
    <cellStyle name="Warnender Text 2 10" xfId="55661" hidden="1"/>
    <cellStyle name="Warnender Text 2 10" xfId="55604" hidden="1"/>
    <cellStyle name="Warnender Text 2 10" xfId="55698" hidden="1"/>
    <cellStyle name="Warnender Text 2 10" xfId="55733" hidden="1"/>
    <cellStyle name="Warnender Text 2 10" xfId="55451" hidden="1"/>
    <cellStyle name="Warnender Text 2 10" xfId="55803" hidden="1"/>
    <cellStyle name="Warnender Text 2 10" xfId="55746" hidden="1"/>
    <cellStyle name="Warnender Text 2 10" xfId="55840" hidden="1"/>
    <cellStyle name="Warnender Text 2 10" xfId="55875" hidden="1"/>
    <cellStyle name="Warnender Text 2 10" xfId="55993" hidden="1"/>
    <cellStyle name="Warnender Text 2 10" xfId="56096" hidden="1"/>
    <cellStyle name="Warnender Text 2 10" xfId="56039" hidden="1"/>
    <cellStyle name="Warnender Text 2 10" xfId="56133" hidden="1"/>
    <cellStyle name="Warnender Text 2 10" xfId="56168" hidden="1"/>
    <cellStyle name="Warnender Text 2 10" xfId="56365" hidden="1"/>
    <cellStyle name="Warnender Text 2 10" xfId="56460" hidden="1"/>
    <cellStyle name="Warnender Text 2 10" xfId="56403" hidden="1"/>
    <cellStyle name="Warnender Text 2 10" xfId="56497" hidden="1"/>
    <cellStyle name="Warnender Text 2 10" xfId="56532" hidden="1"/>
    <cellStyle name="Warnender Text 2 10" xfId="56187" hidden="1"/>
    <cellStyle name="Warnender Text 2 10" xfId="56607" hidden="1"/>
    <cellStyle name="Warnender Text 2 10" xfId="56550" hidden="1"/>
    <cellStyle name="Warnender Text 2 10" xfId="56644" hidden="1"/>
    <cellStyle name="Warnender Text 2 10" xfId="56679" hidden="1"/>
    <cellStyle name="Warnender Text 2 10" xfId="56174" hidden="1"/>
    <cellStyle name="Warnender Text 2 10" xfId="56748" hidden="1"/>
    <cellStyle name="Warnender Text 2 10" xfId="56691" hidden="1"/>
    <cellStyle name="Warnender Text 2 10" xfId="56785" hidden="1"/>
    <cellStyle name="Warnender Text 2 10" xfId="56820" hidden="1"/>
    <cellStyle name="Warnender Text 2 10" xfId="56891" hidden="1"/>
    <cellStyle name="Warnender Text 2 10" xfId="56965" hidden="1"/>
    <cellStyle name="Warnender Text 2 10" xfId="56908" hidden="1"/>
    <cellStyle name="Warnender Text 2 10" xfId="57002" hidden="1"/>
    <cellStyle name="Warnender Text 2 10" xfId="57037" hidden="1"/>
    <cellStyle name="Warnender Text 2 10" xfId="57180" hidden="1"/>
    <cellStyle name="Warnender Text 2 10" xfId="57257" hidden="1"/>
    <cellStyle name="Warnender Text 2 10" xfId="57200" hidden="1"/>
    <cellStyle name="Warnender Text 2 10" xfId="57294" hidden="1"/>
    <cellStyle name="Warnender Text 2 10" xfId="57329" hidden="1"/>
    <cellStyle name="Warnender Text 2 10" xfId="57047" hidden="1"/>
    <cellStyle name="Warnender Text 2 10" xfId="57399" hidden="1"/>
    <cellStyle name="Warnender Text 2 10" xfId="57342" hidden="1"/>
    <cellStyle name="Warnender Text 2 10" xfId="57436" hidden="1"/>
    <cellStyle name="Warnender Text 2 10" xfId="57471" hidden="1"/>
    <cellStyle name="Warnender Text 2 10" xfId="55880" hidden="1"/>
    <cellStyle name="Warnender Text 2 10" xfId="57539" hidden="1"/>
    <cellStyle name="Warnender Text 2 10" xfId="57482" hidden="1"/>
    <cellStyle name="Warnender Text 2 10" xfId="57576" hidden="1"/>
    <cellStyle name="Warnender Text 2 10" xfId="57611" hidden="1"/>
    <cellStyle name="Warnender Text 2 10" xfId="57807" hidden="1"/>
    <cellStyle name="Warnender Text 2 10" xfId="57902" hidden="1"/>
    <cellStyle name="Warnender Text 2 10" xfId="57845" hidden="1"/>
    <cellStyle name="Warnender Text 2 10" xfId="57939" hidden="1"/>
    <cellStyle name="Warnender Text 2 10" xfId="57974" hidden="1"/>
    <cellStyle name="Warnender Text 2 10" xfId="57629" hidden="1"/>
    <cellStyle name="Warnender Text 2 10" xfId="58049" hidden="1"/>
    <cellStyle name="Warnender Text 2 10" xfId="57992" hidden="1"/>
    <cellStyle name="Warnender Text 2 10" xfId="58086" hidden="1"/>
    <cellStyle name="Warnender Text 2 10" xfId="58121" hidden="1"/>
    <cellStyle name="Warnender Text 2 10" xfId="57616" hidden="1"/>
    <cellStyle name="Warnender Text 2 10" xfId="58190" hidden="1"/>
    <cellStyle name="Warnender Text 2 10" xfId="58133" hidden="1"/>
    <cellStyle name="Warnender Text 2 10" xfId="58227" hidden="1"/>
    <cellStyle name="Warnender Text 2 10" xfId="58262" hidden="1"/>
    <cellStyle name="Warnender Text 2 10" xfId="58333" hidden="1"/>
    <cellStyle name="Warnender Text 2 10" xfId="58407" hidden="1"/>
    <cellStyle name="Warnender Text 2 10" xfId="58350" hidden="1"/>
    <cellStyle name="Warnender Text 2 10" xfId="58444" hidden="1"/>
    <cellStyle name="Warnender Text 2 10" xfId="58479" hidden="1"/>
    <cellStyle name="Warnender Text 2 10" xfId="58622" hidden="1"/>
    <cellStyle name="Warnender Text 2 10" xfId="58699" hidden="1"/>
    <cellStyle name="Warnender Text 2 10" xfId="58642" hidden="1"/>
    <cellStyle name="Warnender Text 2 10" xfId="58736" hidden="1"/>
    <cellStyle name="Warnender Text 2 10" xfId="58771" hidden="1"/>
    <cellStyle name="Warnender Text 2 10" xfId="58489" hidden="1"/>
    <cellStyle name="Warnender Text 2 10" xfId="58841" hidden="1"/>
    <cellStyle name="Warnender Text 2 10" xfId="58784" hidden="1"/>
    <cellStyle name="Warnender Text 2 10" xfId="58878" hidden="1"/>
    <cellStyle name="Warnender Text 2 10" xfId="58913" hidden="1"/>
    <cellStyle name="Warnender Text 2 10" xfId="699"/>
    <cellStyle name="Warnender Text 2 11" xfId="383" hidden="1"/>
    <cellStyle name="Warnender Text 2 11" xfId="588" hidden="1"/>
    <cellStyle name="Warnender Text 2 11" xfId="526" hidden="1"/>
    <cellStyle name="Warnender Text 2 11" xfId="625" hidden="1"/>
    <cellStyle name="Warnender Text 2 11" xfId="660" hidden="1"/>
    <cellStyle name="Warnender Text 2 11" xfId="901" hidden="1"/>
    <cellStyle name="Warnender Text 2 11" xfId="996" hidden="1"/>
    <cellStyle name="Warnender Text 2 11" xfId="934" hidden="1"/>
    <cellStyle name="Warnender Text 2 11" xfId="1033" hidden="1"/>
    <cellStyle name="Warnender Text 2 11" xfId="1068" hidden="1"/>
    <cellStyle name="Warnender Text 2 11" xfId="716" hidden="1"/>
    <cellStyle name="Warnender Text 2 11" xfId="1143" hidden="1"/>
    <cellStyle name="Warnender Text 2 11" xfId="1081" hidden="1"/>
    <cellStyle name="Warnender Text 2 11" xfId="1180" hidden="1"/>
    <cellStyle name="Warnender Text 2 11" xfId="1215" hidden="1"/>
    <cellStyle name="Warnender Text 2 11" xfId="730" hidden="1"/>
    <cellStyle name="Warnender Text 2 11" xfId="1284" hidden="1"/>
    <cellStyle name="Warnender Text 2 11" xfId="1222" hidden="1"/>
    <cellStyle name="Warnender Text 2 11" xfId="1321" hidden="1"/>
    <cellStyle name="Warnender Text 2 11" xfId="1356" hidden="1"/>
    <cellStyle name="Warnender Text 2 11" xfId="1427" hidden="1"/>
    <cellStyle name="Warnender Text 2 11" xfId="1501" hidden="1"/>
    <cellStyle name="Warnender Text 2 11" xfId="1439" hidden="1"/>
    <cellStyle name="Warnender Text 2 11" xfId="1538" hidden="1"/>
    <cellStyle name="Warnender Text 2 11" xfId="1573" hidden="1"/>
    <cellStyle name="Warnender Text 2 11" xfId="1716" hidden="1"/>
    <cellStyle name="Warnender Text 2 11" xfId="1793" hidden="1"/>
    <cellStyle name="Warnender Text 2 11" xfId="1731" hidden="1"/>
    <cellStyle name="Warnender Text 2 11" xfId="1830" hidden="1"/>
    <cellStyle name="Warnender Text 2 11" xfId="1865" hidden="1"/>
    <cellStyle name="Warnender Text 2 11" xfId="1580" hidden="1"/>
    <cellStyle name="Warnender Text 2 11" xfId="1935" hidden="1"/>
    <cellStyle name="Warnender Text 2 11" xfId="1873" hidden="1"/>
    <cellStyle name="Warnender Text 2 11" xfId="1972" hidden="1"/>
    <cellStyle name="Warnender Text 2 11" xfId="2007" hidden="1"/>
    <cellStyle name="Warnender Text 2 11" xfId="2272" hidden="1"/>
    <cellStyle name="Warnender Text 2 11" xfId="2466" hidden="1"/>
    <cellStyle name="Warnender Text 2 11" xfId="2404" hidden="1"/>
    <cellStyle name="Warnender Text 2 11" xfId="2503" hidden="1"/>
    <cellStyle name="Warnender Text 2 11" xfId="2538" hidden="1"/>
    <cellStyle name="Warnender Text 2 11" xfId="2771" hidden="1"/>
    <cellStyle name="Warnender Text 2 11" xfId="2866" hidden="1"/>
    <cellStyle name="Warnender Text 2 11" xfId="2804" hidden="1"/>
    <cellStyle name="Warnender Text 2 11" xfId="2903" hidden="1"/>
    <cellStyle name="Warnender Text 2 11" xfId="2938" hidden="1"/>
    <cellStyle name="Warnender Text 2 11" xfId="2586" hidden="1"/>
    <cellStyle name="Warnender Text 2 11" xfId="3013" hidden="1"/>
    <cellStyle name="Warnender Text 2 11" xfId="2951" hidden="1"/>
    <cellStyle name="Warnender Text 2 11" xfId="3050" hidden="1"/>
    <cellStyle name="Warnender Text 2 11" xfId="3085" hidden="1"/>
    <cellStyle name="Warnender Text 2 11" xfId="2600" hidden="1"/>
    <cellStyle name="Warnender Text 2 11" xfId="3154" hidden="1"/>
    <cellStyle name="Warnender Text 2 11" xfId="3092" hidden="1"/>
    <cellStyle name="Warnender Text 2 11" xfId="3191" hidden="1"/>
    <cellStyle name="Warnender Text 2 11" xfId="3226" hidden="1"/>
    <cellStyle name="Warnender Text 2 11" xfId="3297" hidden="1"/>
    <cellStyle name="Warnender Text 2 11" xfId="3371" hidden="1"/>
    <cellStyle name="Warnender Text 2 11" xfId="3309" hidden="1"/>
    <cellStyle name="Warnender Text 2 11" xfId="3408" hidden="1"/>
    <cellStyle name="Warnender Text 2 11" xfId="3443" hidden="1"/>
    <cellStyle name="Warnender Text 2 11" xfId="3586" hidden="1"/>
    <cellStyle name="Warnender Text 2 11" xfId="3663" hidden="1"/>
    <cellStyle name="Warnender Text 2 11" xfId="3601" hidden="1"/>
    <cellStyle name="Warnender Text 2 11" xfId="3700" hidden="1"/>
    <cellStyle name="Warnender Text 2 11" xfId="3735" hidden="1"/>
    <cellStyle name="Warnender Text 2 11" xfId="3450" hidden="1"/>
    <cellStyle name="Warnender Text 2 11" xfId="3805" hidden="1"/>
    <cellStyle name="Warnender Text 2 11" xfId="3743" hidden="1"/>
    <cellStyle name="Warnender Text 2 11" xfId="3842" hidden="1"/>
    <cellStyle name="Warnender Text 2 11" xfId="3877" hidden="1"/>
    <cellStyle name="Warnender Text 2 11" xfId="2574" hidden="1"/>
    <cellStyle name="Warnender Text 2 11" xfId="3972" hidden="1"/>
    <cellStyle name="Warnender Text 2 11" xfId="3910" hidden="1"/>
    <cellStyle name="Warnender Text 2 11" xfId="4009" hidden="1"/>
    <cellStyle name="Warnender Text 2 11" xfId="4044" hidden="1"/>
    <cellStyle name="Warnender Text 2 11" xfId="4277" hidden="1"/>
    <cellStyle name="Warnender Text 2 11" xfId="4372" hidden="1"/>
    <cellStyle name="Warnender Text 2 11" xfId="4310" hidden="1"/>
    <cellStyle name="Warnender Text 2 11" xfId="4409" hidden="1"/>
    <cellStyle name="Warnender Text 2 11" xfId="4444" hidden="1"/>
    <cellStyle name="Warnender Text 2 11" xfId="4092" hidden="1"/>
    <cellStyle name="Warnender Text 2 11" xfId="4519" hidden="1"/>
    <cellStyle name="Warnender Text 2 11" xfId="4457" hidden="1"/>
    <cellStyle name="Warnender Text 2 11" xfId="4556" hidden="1"/>
    <cellStyle name="Warnender Text 2 11" xfId="4591" hidden="1"/>
    <cellStyle name="Warnender Text 2 11" xfId="4106" hidden="1"/>
    <cellStyle name="Warnender Text 2 11" xfId="4660" hidden="1"/>
    <cellStyle name="Warnender Text 2 11" xfId="4598" hidden="1"/>
    <cellStyle name="Warnender Text 2 11" xfId="4697" hidden="1"/>
    <cellStyle name="Warnender Text 2 11" xfId="4732" hidden="1"/>
    <cellStyle name="Warnender Text 2 11" xfId="4803" hidden="1"/>
    <cellStyle name="Warnender Text 2 11" xfId="4877" hidden="1"/>
    <cellStyle name="Warnender Text 2 11" xfId="4815" hidden="1"/>
    <cellStyle name="Warnender Text 2 11" xfId="4914" hidden="1"/>
    <cellStyle name="Warnender Text 2 11" xfId="4949" hidden="1"/>
    <cellStyle name="Warnender Text 2 11" xfId="5092" hidden="1"/>
    <cellStyle name="Warnender Text 2 11" xfId="5169" hidden="1"/>
    <cellStyle name="Warnender Text 2 11" xfId="5107" hidden="1"/>
    <cellStyle name="Warnender Text 2 11" xfId="5206" hidden="1"/>
    <cellStyle name="Warnender Text 2 11" xfId="5241" hidden="1"/>
    <cellStyle name="Warnender Text 2 11" xfId="4956" hidden="1"/>
    <cellStyle name="Warnender Text 2 11" xfId="5311" hidden="1"/>
    <cellStyle name="Warnender Text 2 11" xfId="5249" hidden="1"/>
    <cellStyle name="Warnender Text 2 11" xfId="5348" hidden="1"/>
    <cellStyle name="Warnender Text 2 11" xfId="5383" hidden="1"/>
    <cellStyle name="Warnender Text 2 11" xfId="4080" hidden="1"/>
    <cellStyle name="Warnender Text 2 11" xfId="5477" hidden="1"/>
    <cellStyle name="Warnender Text 2 11" xfId="5415" hidden="1"/>
    <cellStyle name="Warnender Text 2 11" xfId="5514" hidden="1"/>
    <cellStyle name="Warnender Text 2 11" xfId="5549" hidden="1"/>
    <cellStyle name="Warnender Text 2 11" xfId="5781" hidden="1"/>
    <cellStyle name="Warnender Text 2 11" xfId="5876" hidden="1"/>
    <cellStyle name="Warnender Text 2 11" xfId="5814" hidden="1"/>
    <cellStyle name="Warnender Text 2 11" xfId="5913" hidden="1"/>
    <cellStyle name="Warnender Text 2 11" xfId="5948" hidden="1"/>
    <cellStyle name="Warnender Text 2 11" xfId="5596" hidden="1"/>
    <cellStyle name="Warnender Text 2 11" xfId="6023" hidden="1"/>
    <cellStyle name="Warnender Text 2 11" xfId="5961" hidden="1"/>
    <cellStyle name="Warnender Text 2 11" xfId="6060" hidden="1"/>
    <cellStyle name="Warnender Text 2 11" xfId="6095" hidden="1"/>
    <cellStyle name="Warnender Text 2 11" xfId="5610" hidden="1"/>
    <cellStyle name="Warnender Text 2 11" xfId="6164" hidden="1"/>
    <cellStyle name="Warnender Text 2 11" xfId="6102" hidden="1"/>
    <cellStyle name="Warnender Text 2 11" xfId="6201" hidden="1"/>
    <cellStyle name="Warnender Text 2 11" xfId="6236" hidden="1"/>
    <cellStyle name="Warnender Text 2 11" xfId="6307" hidden="1"/>
    <cellStyle name="Warnender Text 2 11" xfId="6381" hidden="1"/>
    <cellStyle name="Warnender Text 2 11" xfId="6319" hidden="1"/>
    <cellStyle name="Warnender Text 2 11" xfId="6418" hidden="1"/>
    <cellStyle name="Warnender Text 2 11" xfId="6453" hidden="1"/>
    <cellStyle name="Warnender Text 2 11" xfId="6596" hidden="1"/>
    <cellStyle name="Warnender Text 2 11" xfId="6673" hidden="1"/>
    <cellStyle name="Warnender Text 2 11" xfId="6611" hidden="1"/>
    <cellStyle name="Warnender Text 2 11" xfId="6710" hidden="1"/>
    <cellStyle name="Warnender Text 2 11" xfId="6745" hidden="1"/>
    <cellStyle name="Warnender Text 2 11" xfId="6460" hidden="1"/>
    <cellStyle name="Warnender Text 2 11" xfId="6815" hidden="1"/>
    <cellStyle name="Warnender Text 2 11" xfId="6753" hidden="1"/>
    <cellStyle name="Warnender Text 2 11" xfId="6852" hidden="1"/>
    <cellStyle name="Warnender Text 2 11" xfId="6887" hidden="1"/>
    <cellStyle name="Warnender Text 2 11" xfId="5584" hidden="1"/>
    <cellStyle name="Warnender Text 2 11" xfId="6979" hidden="1"/>
    <cellStyle name="Warnender Text 2 11" xfId="6917" hidden="1"/>
    <cellStyle name="Warnender Text 2 11" xfId="7016" hidden="1"/>
    <cellStyle name="Warnender Text 2 11" xfId="7051" hidden="1"/>
    <cellStyle name="Warnender Text 2 11" xfId="7279" hidden="1"/>
    <cellStyle name="Warnender Text 2 11" xfId="7374" hidden="1"/>
    <cellStyle name="Warnender Text 2 11" xfId="7312" hidden="1"/>
    <cellStyle name="Warnender Text 2 11" xfId="7411" hidden="1"/>
    <cellStyle name="Warnender Text 2 11" xfId="7446" hidden="1"/>
    <cellStyle name="Warnender Text 2 11" xfId="7094" hidden="1"/>
    <cellStyle name="Warnender Text 2 11" xfId="7521" hidden="1"/>
    <cellStyle name="Warnender Text 2 11" xfId="7459" hidden="1"/>
    <cellStyle name="Warnender Text 2 11" xfId="7558" hidden="1"/>
    <cellStyle name="Warnender Text 2 11" xfId="7593" hidden="1"/>
    <cellStyle name="Warnender Text 2 11" xfId="7108" hidden="1"/>
    <cellStyle name="Warnender Text 2 11" xfId="7662" hidden="1"/>
    <cellStyle name="Warnender Text 2 11" xfId="7600" hidden="1"/>
    <cellStyle name="Warnender Text 2 11" xfId="7699" hidden="1"/>
    <cellStyle name="Warnender Text 2 11" xfId="7734" hidden="1"/>
    <cellStyle name="Warnender Text 2 11" xfId="7805" hidden="1"/>
    <cellStyle name="Warnender Text 2 11" xfId="7879" hidden="1"/>
    <cellStyle name="Warnender Text 2 11" xfId="7817" hidden="1"/>
    <cellStyle name="Warnender Text 2 11" xfId="7916" hidden="1"/>
    <cellStyle name="Warnender Text 2 11" xfId="7951" hidden="1"/>
    <cellStyle name="Warnender Text 2 11" xfId="8094" hidden="1"/>
    <cellStyle name="Warnender Text 2 11" xfId="8171" hidden="1"/>
    <cellStyle name="Warnender Text 2 11" xfId="8109" hidden="1"/>
    <cellStyle name="Warnender Text 2 11" xfId="8208" hidden="1"/>
    <cellStyle name="Warnender Text 2 11" xfId="8243" hidden="1"/>
    <cellStyle name="Warnender Text 2 11" xfId="7958" hidden="1"/>
    <cellStyle name="Warnender Text 2 11" xfId="8313" hidden="1"/>
    <cellStyle name="Warnender Text 2 11" xfId="8251" hidden="1"/>
    <cellStyle name="Warnender Text 2 11" xfId="8350" hidden="1"/>
    <cellStyle name="Warnender Text 2 11" xfId="8385" hidden="1"/>
    <cellStyle name="Warnender Text 2 11" xfId="7084" hidden="1"/>
    <cellStyle name="Warnender Text 2 11" xfId="8474" hidden="1"/>
    <cellStyle name="Warnender Text 2 11" xfId="8412" hidden="1"/>
    <cellStyle name="Warnender Text 2 11" xfId="8511" hidden="1"/>
    <cellStyle name="Warnender Text 2 11" xfId="8546" hidden="1"/>
    <cellStyle name="Warnender Text 2 11" xfId="8772" hidden="1"/>
    <cellStyle name="Warnender Text 2 11" xfId="8867" hidden="1"/>
    <cellStyle name="Warnender Text 2 11" xfId="8805" hidden="1"/>
    <cellStyle name="Warnender Text 2 11" xfId="8904" hidden="1"/>
    <cellStyle name="Warnender Text 2 11" xfId="8939" hidden="1"/>
    <cellStyle name="Warnender Text 2 11" xfId="8587" hidden="1"/>
    <cellStyle name="Warnender Text 2 11" xfId="9014" hidden="1"/>
    <cellStyle name="Warnender Text 2 11" xfId="8952" hidden="1"/>
    <cellStyle name="Warnender Text 2 11" xfId="9051" hidden="1"/>
    <cellStyle name="Warnender Text 2 11" xfId="9086" hidden="1"/>
    <cellStyle name="Warnender Text 2 11" xfId="8601" hidden="1"/>
    <cellStyle name="Warnender Text 2 11" xfId="9155" hidden="1"/>
    <cellStyle name="Warnender Text 2 11" xfId="9093" hidden="1"/>
    <cellStyle name="Warnender Text 2 11" xfId="9192" hidden="1"/>
    <cellStyle name="Warnender Text 2 11" xfId="9227" hidden="1"/>
    <cellStyle name="Warnender Text 2 11" xfId="9298" hidden="1"/>
    <cellStyle name="Warnender Text 2 11" xfId="9372" hidden="1"/>
    <cellStyle name="Warnender Text 2 11" xfId="9310" hidden="1"/>
    <cellStyle name="Warnender Text 2 11" xfId="9409" hidden="1"/>
    <cellStyle name="Warnender Text 2 11" xfId="9444" hidden="1"/>
    <cellStyle name="Warnender Text 2 11" xfId="9587" hidden="1"/>
    <cellStyle name="Warnender Text 2 11" xfId="9664" hidden="1"/>
    <cellStyle name="Warnender Text 2 11" xfId="9602" hidden="1"/>
    <cellStyle name="Warnender Text 2 11" xfId="9701" hidden="1"/>
    <cellStyle name="Warnender Text 2 11" xfId="9736" hidden="1"/>
    <cellStyle name="Warnender Text 2 11" xfId="9451" hidden="1"/>
    <cellStyle name="Warnender Text 2 11" xfId="9806" hidden="1"/>
    <cellStyle name="Warnender Text 2 11" xfId="9744" hidden="1"/>
    <cellStyle name="Warnender Text 2 11" xfId="9843" hidden="1"/>
    <cellStyle name="Warnender Text 2 11" xfId="9878" hidden="1"/>
    <cellStyle name="Warnender Text 2 11" xfId="8577" hidden="1"/>
    <cellStyle name="Warnender Text 2 11" xfId="9965" hidden="1"/>
    <cellStyle name="Warnender Text 2 11" xfId="9903" hidden="1"/>
    <cellStyle name="Warnender Text 2 11" xfId="10002" hidden="1"/>
    <cellStyle name="Warnender Text 2 11" xfId="10037" hidden="1"/>
    <cellStyle name="Warnender Text 2 11" xfId="10258" hidden="1"/>
    <cellStyle name="Warnender Text 2 11" xfId="10353" hidden="1"/>
    <cellStyle name="Warnender Text 2 11" xfId="10291" hidden="1"/>
    <cellStyle name="Warnender Text 2 11" xfId="10390" hidden="1"/>
    <cellStyle name="Warnender Text 2 11" xfId="10425" hidden="1"/>
    <cellStyle name="Warnender Text 2 11" xfId="10073" hidden="1"/>
    <cellStyle name="Warnender Text 2 11" xfId="10500" hidden="1"/>
    <cellStyle name="Warnender Text 2 11" xfId="10438" hidden="1"/>
    <cellStyle name="Warnender Text 2 11" xfId="10537" hidden="1"/>
    <cellStyle name="Warnender Text 2 11" xfId="10572" hidden="1"/>
    <cellStyle name="Warnender Text 2 11" xfId="10087" hidden="1"/>
    <cellStyle name="Warnender Text 2 11" xfId="10641" hidden="1"/>
    <cellStyle name="Warnender Text 2 11" xfId="10579" hidden="1"/>
    <cellStyle name="Warnender Text 2 11" xfId="10678" hidden="1"/>
    <cellStyle name="Warnender Text 2 11" xfId="10713" hidden="1"/>
    <cellStyle name="Warnender Text 2 11" xfId="10784" hidden="1"/>
    <cellStyle name="Warnender Text 2 11" xfId="10858" hidden="1"/>
    <cellStyle name="Warnender Text 2 11" xfId="10796" hidden="1"/>
    <cellStyle name="Warnender Text 2 11" xfId="10895" hidden="1"/>
    <cellStyle name="Warnender Text 2 11" xfId="10930" hidden="1"/>
    <cellStyle name="Warnender Text 2 11" xfId="11073" hidden="1"/>
    <cellStyle name="Warnender Text 2 11" xfId="11150" hidden="1"/>
    <cellStyle name="Warnender Text 2 11" xfId="11088" hidden="1"/>
    <cellStyle name="Warnender Text 2 11" xfId="11187" hidden="1"/>
    <cellStyle name="Warnender Text 2 11" xfId="11222" hidden="1"/>
    <cellStyle name="Warnender Text 2 11" xfId="10937" hidden="1"/>
    <cellStyle name="Warnender Text 2 11" xfId="11292" hidden="1"/>
    <cellStyle name="Warnender Text 2 11" xfId="11230" hidden="1"/>
    <cellStyle name="Warnender Text 2 11" xfId="11329" hidden="1"/>
    <cellStyle name="Warnender Text 2 11" xfId="11364" hidden="1"/>
    <cellStyle name="Warnender Text 2 11" xfId="10064" hidden="1"/>
    <cellStyle name="Warnender Text 2 11" xfId="11448" hidden="1"/>
    <cellStyle name="Warnender Text 2 11" xfId="11386" hidden="1"/>
    <cellStyle name="Warnender Text 2 11" xfId="11485" hidden="1"/>
    <cellStyle name="Warnender Text 2 11" xfId="11520" hidden="1"/>
    <cellStyle name="Warnender Text 2 11" xfId="11738" hidden="1"/>
    <cellStyle name="Warnender Text 2 11" xfId="11833" hidden="1"/>
    <cellStyle name="Warnender Text 2 11" xfId="11771" hidden="1"/>
    <cellStyle name="Warnender Text 2 11" xfId="11870" hidden="1"/>
    <cellStyle name="Warnender Text 2 11" xfId="11905" hidden="1"/>
    <cellStyle name="Warnender Text 2 11" xfId="11553" hidden="1"/>
    <cellStyle name="Warnender Text 2 11" xfId="11980" hidden="1"/>
    <cellStyle name="Warnender Text 2 11" xfId="11918" hidden="1"/>
    <cellStyle name="Warnender Text 2 11" xfId="12017" hidden="1"/>
    <cellStyle name="Warnender Text 2 11" xfId="12052" hidden="1"/>
    <cellStyle name="Warnender Text 2 11" xfId="11567" hidden="1"/>
    <cellStyle name="Warnender Text 2 11" xfId="12121" hidden="1"/>
    <cellStyle name="Warnender Text 2 11" xfId="12059" hidden="1"/>
    <cellStyle name="Warnender Text 2 11" xfId="12158" hidden="1"/>
    <cellStyle name="Warnender Text 2 11" xfId="12193" hidden="1"/>
    <cellStyle name="Warnender Text 2 11" xfId="12264" hidden="1"/>
    <cellStyle name="Warnender Text 2 11" xfId="12338" hidden="1"/>
    <cellStyle name="Warnender Text 2 11" xfId="12276" hidden="1"/>
    <cellStyle name="Warnender Text 2 11" xfId="12375" hidden="1"/>
    <cellStyle name="Warnender Text 2 11" xfId="12410" hidden="1"/>
    <cellStyle name="Warnender Text 2 11" xfId="12553" hidden="1"/>
    <cellStyle name="Warnender Text 2 11" xfId="12630" hidden="1"/>
    <cellStyle name="Warnender Text 2 11" xfId="12568" hidden="1"/>
    <cellStyle name="Warnender Text 2 11" xfId="12667" hidden="1"/>
    <cellStyle name="Warnender Text 2 11" xfId="12702" hidden="1"/>
    <cellStyle name="Warnender Text 2 11" xfId="12417" hidden="1"/>
    <cellStyle name="Warnender Text 2 11" xfId="12772" hidden="1"/>
    <cellStyle name="Warnender Text 2 11" xfId="12710" hidden="1"/>
    <cellStyle name="Warnender Text 2 11" xfId="12809" hidden="1"/>
    <cellStyle name="Warnender Text 2 11" xfId="12844" hidden="1"/>
    <cellStyle name="Warnender Text 2 11" xfId="11544" hidden="1"/>
    <cellStyle name="Warnender Text 2 11" xfId="12927" hidden="1"/>
    <cellStyle name="Warnender Text 2 11" xfId="12865" hidden="1"/>
    <cellStyle name="Warnender Text 2 11" xfId="12964" hidden="1"/>
    <cellStyle name="Warnender Text 2 11" xfId="12999" hidden="1"/>
    <cellStyle name="Warnender Text 2 11" xfId="13209" hidden="1"/>
    <cellStyle name="Warnender Text 2 11" xfId="13304" hidden="1"/>
    <cellStyle name="Warnender Text 2 11" xfId="13242" hidden="1"/>
    <cellStyle name="Warnender Text 2 11" xfId="13341" hidden="1"/>
    <cellStyle name="Warnender Text 2 11" xfId="13376" hidden="1"/>
    <cellStyle name="Warnender Text 2 11" xfId="13024" hidden="1"/>
    <cellStyle name="Warnender Text 2 11" xfId="13451" hidden="1"/>
    <cellStyle name="Warnender Text 2 11" xfId="13389" hidden="1"/>
    <cellStyle name="Warnender Text 2 11" xfId="13488" hidden="1"/>
    <cellStyle name="Warnender Text 2 11" xfId="13523" hidden="1"/>
    <cellStyle name="Warnender Text 2 11" xfId="13038" hidden="1"/>
    <cellStyle name="Warnender Text 2 11" xfId="13592" hidden="1"/>
    <cellStyle name="Warnender Text 2 11" xfId="13530" hidden="1"/>
    <cellStyle name="Warnender Text 2 11" xfId="13629" hidden="1"/>
    <cellStyle name="Warnender Text 2 11" xfId="13664" hidden="1"/>
    <cellStyle name="Warnender Text 2 11" xfId="13735" hidden="1"/>
    <cellStyle name="Warnender Text 2 11" xfId="13809" hidden="1"/>
    <cellStyle name="Warnender Text 2 11" xfId="13747" hidden="1"/>
    <cellStyle name="Warnender Text 2 11" xfId="13846" hidden="1"/>
    <cellStyle name="Warnender Text 2 11" xfId="13881" hidden="1"/>
    <cellStyle name="Warnender Text 2 11" xfId="14024" hidden="1"/>
    <cellStyle name="Warnender Text 2 11" xfId="14101" hidden="1"/>
    <cellStyle name="Warnender Text 2 11" xfId="14039" hidden="1"/>
    <cellStyle name="Warnender Text 2 11" xfId="14138" hidden="1"/>
    <cellStyle name="Warnender Text 2 11" xfId="14173" hidden="1"/>
    <cellStyle name="Warnender Text 2 11" xfId="13888" hidden="1"/>
    <cellStyle name="Warnender Text 2 11" xfId="14243" hidden="1"/>
    <cellStyle name="Warnender Text 2 11" xfId="14181" hidden="1"/>
    <cellStyle name="Warnender Text 2 11" xfId="14280" hidden="1"/>
    <cellStyle name="Warnender Text 2 11" xfId="14315" hidden="1"/>
    <cellStyle name="Warnender Text 2 11" xfId="13016" hidden="1"/>
    <cellStyle name="Warnender Text 2 11" xfId="14394" hidden="1"/>
    <cellStyle name="Warnender Text 2 11" xfId="14332" hidden="1"/>
    <cellStyle name="Warnender Text 2 11" xfId="14431" hidden="1"/>
    <cellStyle name="Warnender Text 2 11" xfId="14466" hidden="1"/>
    <cellStyle name="Warnender Text 2 11" xfId="14671" hidden="1"/>
    <cellStyle name="Warnender Text 2 11" xfId="14766" hidden="1"/>
    <cellStyle name="Warnender Text 2 11" xfId="14704" hidden="1"/>
    <cellStyle name="Warnender Text 2 11" xfId="14803" hidden="1"/>
    <cellStyle name="Warnender Text 2 11" xfId="14838" hidden="1"/>
    <cellStyle name="Warnender Text 2 11" xfId="14486" hidden="1"/>
    <cellStyle name="Warnender Text 2 11" xfId="14913" hidden="1"/>
    <cellStyle name="Warnender Text 2 11" xfId="14851" hidden="1"/>
    <cellStyle name="Warnender Text 2 11" xfId="14950" hidden="1"/>
    <cellStyle name="Warnender Text 2 11" xfId="14985" hidden="1"/>
    <cellStyle name="Warnender Text 2 11" xfId="14500" hidden="1"/>
    <cellStyle name="Warnender Text 2 11" xfId="15054" hidden="1"/>
    <cellStyle name="Warnender Text 2 11" xfId="14992" hidden="1"/>
    <cellStyle name="Warnender Text 2 11" xfId="15091" hidden="1"/>
    <cellStyle name="Warnender Text 2 11" xfId="15126" hidden="1"/>
    <cellStyle name="Warnender Text 2 11" xfId="15197" hidden="1"/>
    <cellStyle name="Warnender Text 2 11" xfId="15271" hidden="1"/>
    <cellStyle name="Warnender Text 2 11" xfId="15209" hidden="1"/>
    <cellStyle name="Warnender Text 2 11" xfId="15308" hidden="1"/>
    <cellStyle name="Warnender Text 2 11" xfId="15343" hidden="1"/>
    <cellStyle name="Warnender Text 2 11" xfId="15486" hidden="1"/>
    <cellStyle name="Warnender Text 2 11" xfId="15563" hidden="1"/>
    <cellStyle name="Warnender Text 2 11" xfId="15501" hidden="1"/>
    <cellStyle name="Warnender Text 2 11" xfId="15600" hidden="1"/>
    <cellStyle name="Warnender Text 2 11" xfId="15635" hidden="1"/>
    <cellStyle name="Warnender Text 2 11" xfId="15350" hidden="1"/>
    <cellStyle name="Warnender Text 2 11" xfId="15705" hidden="1"/>
    <cellStyle name="Warnender Text 2 11" xfId="15643" hidden="1"/>
    <cellStyle name="Warnender Text 2 11" xfId="15742" hidden="1"/>
    <cellStyle name="Warnender Text 2 11" xfId="15777" hidden="1"/>
    <cellStyle name="Warnender Text 2 11" xfId="14478" hidden="1"/>
    <cellStyle name="Warnender Text 2 11" xfId="15856" hidden="1"/>
    <cellStyle name="Warnender Text 2 11" xfId="15794" hidden="1"/>
    <cellStyle name="Warnender Text 2 11" xfId="15893" hidden="1"/>
    <cellStyle name="Warnender Text 2 11" xfId="15928" hidden="1"/>
    <cellStyle name="Warnender Text 2 11" xfId="16127" hidden="1"/>
    <cellStyle name="Warnender Text 2 11" xfId="16222" hidden="1"/>
    <cellStyle name="Warnender Text 2 11" xfId="16160" hidden="1"/>
    <cellStyle name="Warnender Text 2 11" xfId="16259" hidden="1"/>
    <cellStyle name="Warnender Text 2 11" xfId="16294" hidden="1"/>
    <cellStyle name="Warnender Text 2 11" xfId="15942" hidden="1"/>
    <cellStyle name="Warnender Text 2 11" xfId="16369" hidden="1"/>
    <cellStyle name="Warnender Text 2 11" xfId="16307" hidden="1"/>
    <cellStyle name="Warnender Text 2 11" xfId="16406" hidden="1"/>
    <cellStyle name="Warnender Text 2 11" xfId="16441" hidden="1"/>
    <cellStyle name="Warnender Text 2 11" xfId="15956" hidden="1"/>
    <cellStyle name="Warnender Text 2 11" xfId="16510" hidden="1"/>
    <cellStyle name="Warnender Text 2 11" xfId="16448" hidden="1"/>
    <cellStyle name="Warnender Text 2 11" xfId="16547" hidden="1"/>
    <cellStyle name="Warnender Text 2 11" xfId="16582" hidden="1"/>
    <cellStyle name="Warnender Text 2 11" xfId="16653" hidden="1"/>
    <cellStyle name="Warnender Text 2 11" xfId="16727" hidden="1"/>
    <cellStyle name="Warnender Text 2 11" xfId="16665" hidden="1"/>
    <cellStyle name="Warnender Text 2 11" xfId="16764" hidden="1"/>
    <cellStyle name="Warnender Text 2 11" xfId="16799" hidden="1"/>
    <cellStyle name="Warnender Text 2 11" xfId="16942" hidden="1"/>
    <cellStyle name="Warnender Text 2 11" xfId="17019" hidden="1"/>
    <cellStyle name="Warnender Text 2 11" xfId="16957" hidden="1"/>
    <cellStyle name="Warnender Text 2 11" xfId="17056" hidden="1"/>
    <cellStyle name="Warnender Text 2 11" xfId="17091" hidden="1"/>
    <cellStyle name="Warnender Text 2 11" xfId="16806" hidden="1"/>
    <cellStyle name="Warnender Text 2 11" xfId="17161" hidden="1"/>
    <cellStyle name="Warnender Text 2 11" xfId="17099" hidden="1"/>
    <cellStyle name="Warnender Text 2 11" xfId="17198" hidden="1"/>
    <cellStyle name="Warnender Text 2 11" xfId="17233" hidden="1"/>
    <cellStyle name="Warnender Text 2 11" xfId="15934" hidden="1"/>
    <cellStyle name="Warnender Text 2 11" xfId="17301" hidden="1"/>
    <cellStyle name="Warnender Text 2 11" xfId="17239" hidden="1"/>
    <cellStyle name="Warnender Text 2 11" xfId="17338" hidden="1"/>
    <cellStyle name="Warnender Text 2 11" xfId="17373" hidden="1"/>
    <cellStyle name="Warnender Text 2 11" xfId="17569" hidden="1"/>
    <cellStyle name="Warnender Text 2 11" xfId="17664" hidden="1"/>
    <cellStyle name="Warnender Text 2 11" xfId="17602" hidden="1"/>
    <cellStyle name="Warnender Text 2 11" xfId="17701" hidden="1"/>
    <cellStyle name="Warnender Text 2 11" xfId="17736" hidden="1"/>
    <cellStyle name="Warnender Text 2 11" xfId="17384" hidden="1"/>
    <cellStyle name="Warnender Text 2 11" xfId="17811" hidden="1"/>
    <cellStyle name="Warnender Text 2 11" xfId="17749" hidden="1"/>
    <cellStyle name="Warnender Text 2 11" xfId="17848" hidden="1"/>
    <cellStyle name="Warnender Text 2 11" xfId="17883" hidden="1"/>
    <cellStyle name="Warnender Text 2 11" xfId="17398" hidden="1"/>
    <cellStyle name="Warnender Text 2 11" xfId="17952" hidden="1"/>
    <cellStyle name="Warnender Text 2 11" xfId="17890" hidden="1"/>
    <cellStyle name="Warnender Text 2 11" xfId="17989" hidden="1"/>
    <cellStyle name="Warnender Text 2 11" xfId="18024" hidden="1"/>
    <cellStyle name="Warnender Text 2 11" xfId="18095" hidden="1"/>
    <cellStyle name="Warnender Text 2 11" xfId="18169" hidden="1"/>
    <cellStyle name="Warnender Text 2 11" xfId="18107" hidden="1"/>
    <cellStyle name="Warnender Text 2 11" xfId="18206" hidden="1"/>
    <cellStyle name="Warnender Text 2 11" xfId="18241" hidden="1"/>
    <cellStyle name="Warnender Text 2 11" xfId="18384" hidden="1"/>
    <cellStyle name="Warnender Text 2 11" xfId="18461" hidden="1"/>
    <cellStyle name="Warnender Text 2 11" xfId="18399" hidden="1"/>
    <cellStyle name="Warnender Text 2 11" xfId="18498" hidden="1"/>
    <cellStyle name="Warnender Text 2 11" xfId="18533" hidden="1"/>
    <cellStyle name="Warnender Text 2 11" xfId="18248" hidden="1"/>
    <cellStyle name="Warnender Text 2 11" xfId="18603" hidden="1"/>
    <cellStyle name="Warnender Text 2 11" xfId="18541" hidden="1"/>
    <cellStyle name="Warnender Text 2 11" xfId="18640" hidden="1"/>
    <cellStyle name="Warnender Text 2 11" xfId="18675" hidden="1"/>
    <cellStyle name="Warnender Text 2 11" xfId="19015" hidden="1"/>
    <cellStyle name="Warnender Text 2 11" xfId="19101" hidden="1"/>
    <cellStyle name="Warnender Text 2 11" xfId="19039" hidden="1"/>
    <cellStyle name="Warnender Text 2 11" xfId="19138" hidden="1"/>
    <cellStyle name="Warnender Text 2 11" xfId="19173" hidden="1"/>
    <cellStyle name="Warnender Text 2 11" xfId="19376" hidden="1"/>
    <cellStyle name="Warnender Text 2 11" xfId="19471" hidden="1"/>
    <cellStyle name="Warnender Text 2 11" xfId="19409" hidden="1"/>
    <cellStyle name="Warnender Text 2 11" xfId="19508" hidden="1"/>
    <cellStyle name="Warnender Text 2 11" xfId="19543" hidden="1"/>
    <cellStyle name="Warnender Text 2 11" xfId="19191" hidden="1"/>
    <cellStyle name="Warnender Text 2 11" xfId="19618" hidden="1"/>
    <cellStyle name="Warnender Text 2 11" xfId="19556" hidden="1"/>
    <cellStyle name="Warnender Text 2 11" xfId="19655" hidden="1"/>
    <cellStyle name="Warnender Text 2 11" xfId="19690" hidden="1"/>
    <cellStyle name="Warnender Text 2 11" xfId="19205" hidden="1"/>
    <cellStyle name="Warnender Text 2 11" xfId="19759" hidden="1"/>
    <cellStyle name="Warnender Text 2 11" xfId="19697" hidden="1"/>
    <cellStyle name="Warnender Text 2 11" xfId="19796" hidden="1"/>
    <cellStyle name="Warnender Text 2 11" xfId="19831" hidden="1"/>
    <cellStyle name="Warnender Text 2 11" xfId="19902" hidden="1"/>
    <cellStyle name="Warnender Text 2 11" xfId="19976" hidden="1"/>
    <cellStyle name="Warnender Text 2 11" xfId="19914" hidden="1"/>
    <cellStyle name="Warnender Text 2 11" xfId="20013" hidden="1"/>
    <cellStyle name="Warnender Text 2 11" xfId="20048" hidden="1"/>
    <cellStyle name="Warnender Text 2 11" xfId="20191" hidden="1"/>
    <cellStyle name="Warnender Text 2 11" xfId="20268" hidden="1"/>
    <cellStyle name="Warnender Text 2 11" xfId="20206" hidden="1"/>
    <cellStyle name="Warnender Text 2 11" xfId="20305" hidden="1"/>
    <cellStyle name="Warnender Text 2 11" xfId="20340" hidden="1"/>
    <cellStyle name="Warnender Text 2 11" xfId="20055" hidden="1"/>
    <cellStyle name="Warnender Text 2 11" xfId="20410" hidden="1"/>
    <cellStyle name="Warnender Text 2 11" xfId="20348" hidden="1"/>
    <cellStyle name="Warnender Text 2 11" xfId="20447" hidden="1"/>
    <cellStyle name="Warnender Text 2 11" xfId="20482" hidden="1"/>
    <cellStyle name="Warnender Text 2 11" xfId="20553" hidden="1"/>
    <cellStyle name="Warnender Text 2 11" xfId="20627" hidden="1"/>
    <cellStyle name="Warnender Text 2 11" xfId="20565" hidden="1"/>
    <cellStyle name="Warnender Text 2 11" xfId="20664" hidden="1"/>
    <cellStyle name="Warnender Text 2 11" xfId="20699" hidden="1"/>
    <cellStyle name="Warnender Text 2 11" xfId="20890" hidden="1"/>
    <cellStyle name="Warnender Text 2 11" xfId="21018" hidden="1"/>
    <cellStyle name="Warnender Text 2 11" xfId="20956" hidden="1"/>
    <cellStyle name="Warnender Text 2 11" xfId="21055" hidden="1"/>
    <cellStyle name="Warnender Text 2 11" xfId="21090" hidden="1"/>
    <cellStyle name="Warnender Text 2 11" xfId="21250" hidden="1"/>
    <cellStyle name="Warnender Text 2 11" xfId="21327" hidden="1"/>
    <cellStyle name="Warnender Text 2 11" xfId="21265" hidden="1"/>
    <cellStyle name="Warnender Text 2 11" xfId="21364" hidden="1"/>
    <cellStyle name="Warnender Text 2 11" xfId="21399" hidden="1"/>
    <cellStyle name="Warnender Text 2 11" xfId="21114" hidden="1"/>
    <cellStyle name="Warnender Text 2 11" xfId="21471" hidden="1"/>
    <cellStyle name="Warnender Text 2 11" xfId="21409" hidden="1"/>
    <cellStyle name="Warnender Text 2 11" xfId="21508" hidden="1"/>
    <cellStyle name="Warnender Text 2 11" xfId="21543" hidden="1"/>
    <cellStyle name="Warnender Text 2 11" xfId="20920" hidden="1"/>
    <cellStyle name="Warnender Text 2 11" xfId="21628" hidden="1"/>
    <cellStyle name="Warnender Text 2 11" xfId="21566" hidden="1"/>
    <cellStyle name="Warnender Text 2 11" xfId="21665" hidden="1"/>
    <cellStyle name="Warnender Text 2 11" xfId="21700" hidden="1"/>
    <cellStyle name="Warnender Text 2 11" xfId="21902" hidden="1"/>
    <cellStyle name="Warnender Text 2 11" xfId="21998" hidden="1"/>
    <cellStyle name="Warnender Text 2 11" xfId="21936" hidden="1"/>
    <cellStyle name="Warnender Text 2 11" xfId="22035" hidden="1"/>
    <cellStyle name="Warnender Text 2 11" xfId="22070" hidden="1"/>
    <cellStyle name="Warnender Text 2 11" xfId="21717" hidden="1"/>
    <cellStyle name="Warnender Text 2 11" xfId="22147" hidden="1"/>
    <cellStyle name="Warnender Text 2 11" xfId="22085" hidden="1"/>
    <cellStyle name="Warnender Text 2 11" xfId="22184" hidden="1"/>
    <cellStyle name="Warnender Text 2 11" xfId="22219" hidden="1"/>
    <cellStyle name="Warnender Text 2 11" xfId="21731" hidden="1"/>
    <cellStyle name="Warnender Text 2 11" xfId="22290" hidden="1"/>
    <cellStyle name="Warnender Text 2 11" xfId="22228" hidden="1"/>
    <cellStyle name="Warnender Text 2 11" xfId="22327" hidden="1"/>
    <cellStyle name="Warnender Text 2 11" xfId="22362" hidden="1"/>
    <cellStyle name="Warnender Text 2 11" xfId="22435" hidden="1"/>
    <cellStyle name="Warnender Text 2 11" xfId="22509" hidden="1"/>
    <cellStyle name="Warnender Text 2 11" xfId="22447" hidden="1"/>
    <cellStyle name="Warnender Text 2 11" xfId="22546" hidden="1"/>
    <cellStyle name="Warnender Text 2 11" xfId="22581" hidden="1"/>
    <cellStyle name="Warnender Text 2 11" xfId="22724" hidden="1"/>
    <cellStyle name="Warnender Text 2 11" xfId="22801" hidden="1"/>
    <cellStyle name="Warnender Text 2 11" xfId="22739" hidden="1"/>
    <cellStyle name="Warnender Text 2 11" xfId="22838" hidden="1"/>
    <cellStyle name="Warnender Text 2 11" xfId="22873" hidden="1"/>
    <cellStyle name="Warnender Text 2 11" xfId="22588" hidden="1"/>
    <cellStyle name="Warnender Text 2 11" xfId="22943" hidden="1"/>
    <cellStyle name="Warnender Text 2 11" xfId="22881" hidden="1"/>
    <cellStyle name="Warnender Text 2 11" xfId="22980" hidden="1"/>
    <cellStyle name="Warnender Text 2 11" xfId="23015" hidden="1"/>
    <cellStyle name="Warnender Text 2 11" xfId="21096" hidden="1"/>
    <cellStyle name="Warnender Text 2 11" xfId="23083" hidden="1"/>
    <cellStyle name="Warnender Text 2 11" xfId="23021" hidden="1"/>
    <cellStyle name="Warnender Text 2 11" xfId="23120" hidden="1"/>
    <cellStyle name="Warnender Text 2 11" xfId="23155" hidden="1"/>
    <cellStyle name="Warnender Text 2 11" xfId="23355" hidden="1"/>
    <cellStyle name="Warnender Text 2 11" xfId="23450" hidden="1"/>
    <cellStyle name="Warnender Text 2 11" xfId="23388" hidden="1"/>
    <cellStyle name="Warnender Text 2 11" xfId="23487" hidden="1"/>
    <cellStyle name="Warnender Text 2 11" xfId="23522" hidden="1"/>
    <cellStyle name="Warnender Text 2 11" xfId="23170" hidden="1"/>
    <cellStyle name="Warnender Text 2 11" xfId="23599" hidden="1"/>
    <cellStyle name="Warnender Text 2 11" xfId="23537" hidden="1"/>
    <cellStyle name="Warnender Text 2 11" xfId="23636" hidden="1"/>
    <cellStyle name="Warnender Text 2 11" xfId="23671" hidden="1"/>
    <cellStyle name="Warnender Text 2 11" xfId="23184" hidden="1"/>
    <cellStyle name="Warnender Text 2 11" xfId="23742" hidden="1"/>
    <cellStyle name="Warnender Text 2 11" xfId="23680" hidden="1"/>
    <cellStyle name="Warnender Text 2 11" xfId="23779" hidden="1"/>
    <cellStyle name="Warnender Text 2 11" xfId="23814" hidden="1"/>
    <cellStyle name="Warnender Text 2 11" xfId="23886" hidden="1"/>
    <cellStyle name="Warnender Text 2 11" xfId="23960" hidden="1"/>
    <cellStyle name="Warnender Text 2 11" xfId="23898" hidden="1"/>
    <cellStyle name="Warnender Text 2 11" xfId="23997" hidden="1"/>
    <cellStyle name="Warnender Text 2 11" xfId="24032" hidden="1"/>
    <cellStyle name="Warnender Text 2 11" xfId="24175" hidden="1"/>
    <cellStyle name="Warnender Text 2 11" xfId="24252" hidden="1"/>
    <cellStyle name="Warnender Text 2 11" xfId="24190" hidden="1"/>
    <cellStyle name="Warnender Text 2 11" xfId="24289" hidden="1"/>
    <cellStyle name="Warnender Text 2 11" xfId="24324" hidden="1"/>
    <cellStyle name="Warnender Text 2 11" xfId="24039" hidden="1"/>
    <cellStyle name="Warnender Text 2 11" xfId="24394" hidden="1"/>
    <cellStyle name="Warnender Text 2 11" xfId="24332" hidden="1"/>
    <cellStyle name="Warnender Text 2 11" xfId="24431" hidden="1"/>
    <cellStyle name="Warnender Text 2 11" xfId="24466" hidden="1"/>
    <cellStyle name="Warnender Text 2 11" xfId="21705" hidden="1"/>
    <cellStyle name="Warnender Text 2 11" xfId="24534" hidden="1"/>
    <cellStyle name="Warnender Text 2 11" xfId="24472" hidden="1"/>
    <cellStyle name="Warnender Text 2 11" xfId="24571" hidden="1"/>
    <cellStyle name="Warnender Text 2 11" xfId="24606" hidden="1"/>
    <cellStyle name="Warnender Text 2 11" xfId="24802" hidden="1"/>
    <cellStyle name="Warnender Text 2 11" xfId="24897" hidden="1"/>
    <cellStyle name="Warnender Text 2 11" xfId="24835" hidden="1"/>
    <cellStyle name="Warnender Text 2 11" xfId="24934" hidden="1"/>
    <cellStyle name="Warnender Text 2 11" xfId="24969" hidden="1"/>
    <cellStyle name="Warnender Text 2 11" xfId="24617" hidden="1"/>
    <cellStyle name="Warnender Text 2 11" xfId="25044" hidden="1"/>
    <cellStyle name="Warnender Text 2 11" xfId="24982" hidden="1"/>
    <cellStyle name="Warnender Text 2 11" xfId="25081" hidden="1"/>
    <cellStyle name="Warnender Text 2 11" xfId="25116" hidden="1"/>
    <cellStyle name="Warnender Text 2 11" xfId="24631" hidden="1"/>
    <cellStyle name="Warnender Text 2 11" xfId="25185" hidden="1"/>
    <cellStyle name="Warnender Text 2 11" xfId="25123" hidden="1"/>
    <cellStyle name="Warnender Text 2 11" xfId="25222" hidden="1"/>
    <cellStyle name="Warnender Text 2 11" xfId="25257" hidden="1"/>
    <cellStyle name="Warnender Text 2 11" xfId="25328" hidden="1"/>
    <cellStyle name="Warnender Text 2 11" xfId="25402" hidden="1"/>
    <cellStyle name="Warnender Text 2 11" xfId="25340" hidden="1"/>
    <cellStyle name="Warnender Text 2 11" xfId="25439" hidden="1"/>
    <cellStyle name="Warnender Text 2 11" xfId="25474" hidden="1"/>
    <cellStyle name="Warnender Text 2 11" xfId="25617" hidden="1"/>
    <cellStyle name="Warnender Text 2 11" xfId="25694" hidden="1"/>
    <cellStyle name="Warnender Text 2 11" xfId="25632" hidden="1"/>
    <cellStyle name="Warnender Text 2 11" xfId="25731" hidden="1"/>
    <cellStyle name="Warnender Text 2 11" xfId="25766" hidden="1"/>
    <cellStyle name="Warnender Text 2 11" xfId="25481" hidden="1"/>
    <cellStyle name="Warnender Text 2 11" xfId="25836" hidden="1"/>
    <cellStyle name="Warnender Text 2 11" xfId="25774" hidden="1"/>
    <cellStyle name="Warnender Text 2 11" xfId="25873" hidden="1"/>
    <cellStyle name="Warnender Text 2 11" xfId="25908" hidden="1"/>
    <cellStyle name="Warnender Text 2 11" xfId="26026" hidden="1"/>
    <cellStyle name="Warnender Text 2 11" xfId="26129" hidden="1"/>
    <cellStyle name="Warnender Text 2 11" xfId="26067" hidden="1"/>
    <cellStyle name="Warnender Text 2 11" xfId="26166" hidden="1"/>
    <cellStyle name="Warnender Text 2 11" xfId="26201" hidden="1"/>
    <cellStyle name="Warnender Text 2 11" xfId="26398" hidden="1"/>
    <cellStyle name="Warnender Text 2 11" xfId="26493" hidden="1"/>
    <cellStyle name="Warnender Text 2 11" xfId="26431" hidden="1"/>
    <cellStyle name="Warnender Text 2 11" xfId="26530" hidden="1"/>
    <cellStyle name="Warnender Text 2 11" xfId="26565" hidden="1"/>
    <cellStyle name="Warnender Text 2 11" xfId="26213" hidden="1"/>
    <cellStyle name="Warnender Text 2 11" xfId="26640" hidden="1"/>
    <cellStyle name="Warnender Text 2 11" xfId="26578" hidden="1"/>
    <cellStyle name="Warnender Text 2 11" xfId="26677" hidden="1"/>
    <cellStyle name="Warnender Text 2 11" xfId="26712" hidden="1"/>
    <cellStyle name="Warnender Text 2 11" xfId="26227" hidden="1"/>
    <cellStyle name="Warnender Text 2 11" xfId="26781" hidden="1"/>
    <cellStyle name="Warnender Text 2 11" xfId="26719" hidden="1"/>
    <cellStyle name="Warnender Text 2 11" xfId="26818" hidden="1"/>
    <cellStyle name="Warnender Text 2 11" xfId="26853" hidden="1"/>
    <cellStyle name="Warnender Text 2 11" xfId="26924" hidden="1"/>
    <cellStyle name="Warnender Text 2 11" xfId="26998" hidden="1"/>
    <cellStyle name="Warnender Text 2 11" xfId="26936" hidden="1"/>
    <cellStyle name="Warnender Text 2 11" xfId="27035" hidden="1"/>
    <cellStyle name="Warnender Text 2 11" xfId="27070" hidden="1"/>
    <cellStyle name="Warnender Text 2 11" xfId="27213" hidden="1"/>
    <cellStyle name="Warnender Text 2 11" xfId="27290" hidden="1"/>
    <cellStyle name="Warnender Text 2 11" xfId="27228" hidden="1"/>
    <cellStyle name="Warnender Text 2 11" xfId="27327" hidden="1"/>
    <cellStyle name="Warnender Text 2 11" xfId="27362" hidden="1"/>
    <cellStyle name="Warnender Text 2 11" xfId="27077" hidden="1"/>
    <cellStyle name="Warnender Text 2 11" xfId="27432" hidden="1"/>
    <cellStyle name="Warnender Text 2 11" xfId="27370" hidden="1"/>
    <cellStyle name="Warnender Text 2 11" xfId="27469" hidden="1"/>
    <cellStyle name="Warnender Text 2 11" xfId="27504" hidden="1"/>
    <cellStyle name="Warnender Text 2 11" xfId="26037" hidden="1"/>
    <cellStyle name="Warnender Text 2 11" xfId="27572" hidden="1"/>
    <cellStyle name="Warnender Text 2 11" xfId="27510" hidden="1"/>
    <cellStyle name="Warnender Text 2 11" xfId="27609" hidden="1"/>
    <cellStyle name="Warnender Text 2 11" xfId="27644" hidden="1"/>
    <cellStyle name="Warnender Text 2 11" xfId="27840" hidden="1"/>
    <cellStyle name="Warnender Text 2 11" xfId="27935" hidden="1"/>
    <cellStyle name="Warnender Text 2 11" xfId="27873" hidden="1"/>
    <cellStyle name="Warnender Text 2 11" xfId="27972" hidden="1"/>
    <cellStyle name="Warnender Text 2 11" xfId="28007" hidden="1"/>
    <cellStyle name="Warnender Text 2 11" xfId="27655" hidden="1"/>
    <cellStyle name="Warnender Text 2 11" xfId="28082" hidden="1"/>
    <cellStyle name="Warnender Text 2 11" xfId="28020" hidden="1"/>
    <cellStyle name="Warnender Text 2 11" xfId="28119" hidden="1"/>
    <cellStyle name="Warnender Text 2 11" xfId="28154" hidden="1"/>
    <cellStyle name="Warnender Text 2 11" xfId="27669" hidden="1"/>
    <cellStyle name="Warnender Text 2 11" xfId="28223" hidden="1"/>
    <cellStyle name="Warnender Text 2 11" xfId="28161" hidden="1"/>
    <cellStyle name="Warnender Text 2 11" xfId="28260" hidden="1"/>
    <cellStyle name="Warnender Text 2 11" xfId="28295" hidden="1"/>
    <cellStyle name="Warnender Text 2 11" xfId="28366" hidden="1"/>
    <cellStyle name="Warnender Text 2 11" xfId="28440" hidden="1"/>
    <cellStyle name="Warnender Text 2 11" xfId="28378" hidden="1"/>
    <cellStyle name="Warnender Text 2 11" xfId="28477" hidden="1"/>
    <cellStyle name="Warnender Text 2 11" xfId="28512" hidden="1"/>
    <cellStyle name="Warnender Text 2 11" xfId="28655" hidden="1"/>
    <cellStyle name="Warnender Text 2 11" xfId="28732" hidden="1"/>
    <cellStyle name="Warnender Text 2 11" xfId="28670" hidden="1"/>
    <cellStyle name="Warnender Text 2 11" xfId="28769" hidden="1"/>
    <cellStyle name="Warnender Text 2 11" xfId="28804" hidden="1"/>
    <cellStyle name="Warnender Text 2 11" xfId="28519" hidden="1"/>
    <cellStyle name="Warnender Text 2 11" xfId="28874" hidden="1"/>
    <cellStyle name="Warnender Text 2 11" xfId="28812" hidden="1"/>
    <cellStyle name="Warnender Text 2 11" xfId="28911" hidden="1"/>
    <cellStyle name="Warnender Text 2 11" xfId="28946" hidden="1"/>
    <cellStyle name="Warnender Text 2 11" xfId="29018" hidden="1"/>
    <cellStyle name="Warnender Text 2 11" xfId="29092" hidden="1"/>
    <cellStyle name="Warnender Text 2 11" xfId="29030" hidden="1"/>
    <cellStyle name="Warnender Text 2 11" xfId="29129" hidden="1"/>
    <cellStyle name="Warnender Text 2 11" xfId="29164" hidden="1"/>
    <cellStyle name="Warnender Text 2 11" xfId="29360" hidden="1"/>
    <cellStyle name="Warnender Text 2 11" xfId="29455" hidden="1"/>
    <cellStyle name="Warnender Text 2 11" xfId="29393" hidden="1"/>
    <cellStyle name="Warnender Text 2 11" xfId="29492" hidden="1"/>
    <cellStyle name="Warnender Text 2 11" xfId="29527" hidden="1"/>
    <cellStyle name="Warnender Text 2 11" xfId="29175" hidden="1"/>
    <cellStyle name="Warnender Text 2 11" xfId="29602" hidden="1"/>
    <cellStyle name="Warnender Text 2 11" xfId="29540" hidden="1"/>
    <cellStyle name="Warnender Text 2 11" xfId="29639" hidden="1"/>
    <cellStyle name="Warnender Text 2 11" xfId="29674" hidden="1"/>
    <cellStyle name="Warnender Text 2 11" xfId="29189" hidden="1"/>
    <cellStyle name="Warnender Text 2 11" xfId="29743" hidden="1"/>
    <cellStyle name="Warnender Text 2 11" xfId="29681" hidden="1"/>
    <cellStyle name="Warnender Text 2 11" xfId="29780" hidden="1"/>
    <cellStyle name="Warnender Text 2 11" xfId="29815" hidden="1"/>
    <cellStyle name="Warnender Text 2 11" xfId="29886" hidden="1"/>
    <cellStyle name="Warnender Text 2 11" xfId="29960" hidden="1"/>
    <cellStyle name="Warnender Text 2 11" xfId="29898" hidden="1"/>
    <cellStyle name="Warnender Text 2 11" xfId="29997" hidden="1"/>
    <cellStyle name="Warnender Text 2 11" xfId="30032" hidden="1"/>
    <cellStyle name="Warnender Text 2 11" xfId="30175" hidden="1"/>
    <cellStyle name="Warnender Text 2 11" xfId="30252" hidden="1"/>
    <cellStyle name="Warnender Text 2 11" xfId="30190" hidden="1"/>
    <cellStyle name="Warnender Text 2 11" xfId="30289" hidden="1"/>
    <cellStyle name="Warnender Text 2 11" xfId="30324" hidden="1"/>
    <cellStyle name="Warnender Text 2 11" xfId="30039" hidden="1"/>
    <cellStyle name="Warnender Text 2 11" xfId="30394" hidden="1"/>
    <cellStyle name="Warnender Text 2 11" xfId="30332" hidden="1"/>
    <cellStyle name="Warnender Text 2 11" xfId="30431" hidden="1"/>
    <cellStyle name="Warnender Text 2 11" xfId="30466" hidden="1"/>
    <cellStyle name="Warnender Text 2 11" xfId="30537" hidden="1"/>
    <cellStyle name="Warnender Text 2 11" xfId="30611" hidden="1"/>
    <cellStyle name="Warnender Text 2 11" xfId="30549" hidden="1"/>
    <cellStyle name="Warnender Text 2 11" xfId="30648" hidden="1"/>
    <cellStyle name="Warnender Text 2 11" xfId="30683" hidden="1"/>
    <cellStyle name="Warnender Text 2 11" xfId="30874" hidden="1"/>
    <cellStyle name="Warnender Text 2 11" xfId="31002" hidden="1"/>
    <cellStyle name="Warnender Text 2 11" xfId="30940" hidden="1"/>
    <cellStyle name="Warnender Text 2 11" xfId="31039" hidden="1"/>
    <cellStyle name="Warnender Text 2 11" xfId="31074" hidden="1"/>
    <cellStyle name="Warnender Text 2 11" xfId="31234" hidden="1"/>
    <cellStyle name="Warnender Text 2 11" xfId="31311" hidden="1"/>
    <cellStyle name="Warnender Text 2 11" xfId="31249" hidden="1"/>
    <cellStyle name="Warnender Text 2 11" xfId="31348" hidden="1"/>
    <cellStyle name="Warnender Text 2 11" xfId="31383" hidden="1"/>
    <cellStyle name="Warnender Text 2 11" xfId="31098" hidden="1"/>
    <cellStyle name="Warnender Text 2 11" xfId="31455" hidden="1"/>
    <cellStyle name="Warnender Text 2 11" xfId="31393" hidden="1"/>
    <cellStyle name="Warnender Text 2 11" xfId="31492" hidden="1"/>
    <cellStyle name="Warnender Text 2 11" xfId="31527" hidden="1"/>
    <cellStyle name="Warnender Text 2 11" xfId="30904" hidden="1"/>
    <cellStyle name="Warnender Text 2 11" xfId="31612" hidden="1"/>
    <cellStyle name="Warnender Text 2 11" xfId="31550" hidden="1"/>
    <cellStyle name="Warnender Text 2 11" xfId="31649" hidden="1"/>
    <cellStyle name="Warnender Text 2 11" xfId="31684" hidden="1"/>
    <cellStyle name="Warnender Text 2 11" xfId="31886" hidden="1"/>
    <cellStyle name="Warnender Text 2 11" xfId="31982" hidden="1"/>
    <cellStyle name="Warnender Text 2 11" xfId="31920" hidden="1"/>
    <cellStyle name="Warnender Text 2 11" xfId="32019" hidden="1"/>
    <cellStyle name="Warnender Text 2 11" xfId="32054" hidden="1"/>
    <cellStyle name="Warnender Text 2 11" xfId="31701" hidden="1"/>
    <cellStyle name="Warnender Text 2 11" xfId="32131" hidden="1"/>
    <cellStyle name="Warnender Text 2 11" xfId="32069" hidden="1"/>
    <cellStyle name="Warnender Text 2 11" xfId="32168" hidden="1"/>
    <cellStyle name="Warnender Text 2 11" xfId="32203" hidden="1"/>
    <cellStyle name="Warnender Text 2 11" xfId="31715" hidden="1"/>
    <cellStyle name="Warnender Text 2 11" xfId="32274" hidden="1"/>
    <cellStyle name="Warnender Text 2 11" xfId="32212" hidden="1"/>
    <cellStyle name="Warnender Text 2 11" xfId="32311" hidden="1"/>
    <cellStyle name="Warnender Text 2 11" xfId="32346" hidden="1"/>
    <cellStyle name="Warnender Text 2 11" xfId="32419" hidden="1"/>
    <cellStyle name="Warnender Text 2 11" xfId="32493" hidden="1"/>
    <cellStyle name="Warnender Text 2 11" xfId="32431" hidden="1"/>
    <cellStyle name="Warnender Text 2 11" xfId="32530" hidden="1"/>
    <cellStyle name="Warnender Text 2 11" xfId="32565" hidden="1"/>
    <cellStyle name="Warnender Text 2 11" xfId="32708" hidden="1"/>
    <cellStyle name="Warnender Text 2 11" xfId="32785" hidden="1"/>
    <cellStyle name="Warnender Text 2 11" xfId="32723" hidden="1"/>
    <cellStyle name="Warnender Text 2 11" xfId="32822" hidden="1"/>
    <cellStyle name="Warnender Text 2 11" xfId="32857" hidden="1"/>
    <cellStyle name="Warnender Text 2 11" xfId="32572" hidden="1"/>
    <cellStyle name="Warnender Text 2 11" xfId="32927" hidden="1"/>
    <cellStyle name="Warnender Text 2 11" xfId="32865" hidden="1"/>
    <cellStyle name="Warnender Text 2 11" xfId="32964" hidden="1"/>
    <cellStyle name="Warnender Text 2 11" xfId="32999" hidden="1"/>
    <cellStyle name="Warnender Text 2 11" xfId="31080" hidden="1"/>
    <cellStyle name="Warnender Text 2 11" xfId="33067" hidden="1"/>
    <cellStyle name="Warnender Text 2 11" xfId="33005" hidden="1"/>
    <cellStyle name="Warnender Text 2 11" xfId="33104" hidden="1"/>
    <cellStyle name="Warnender Text 2 11" xfId="33139" hidden="1"/>
    <cellStyle name="Warnender Text 2 11" xfId="33338" hidden="1"/>
    <cellStyle name="Warnender Text 2 11" xfId="33433" hidden="1"/>
    <cellStyle name="Warnender Text 2 11" xfId="33371" hidden="1"/>
    <cellStyle name="Warnender Text 2 11" xfId="33470" hidden="1"/>
    <cellStyle name="Warnender Text 2 11" xfId="33505" hidden="1"/>
    <cellStyle name="Warnender Text 2 11" xfId="33153" hidden="1"/>
    <cellStyle name="Warnender Text 2 11" xfId="33582" hidden="1"/>
    <cellStyle name="Warnender Text 2 11" xfId="33520" hidden="1"/>
    <cellStyle name="Warnender Text 2 11" xfId="33619" hidden="1"/>
    <cellStyle name="Warnender Text 2 11" xfId="33654" hidden="1"/>
    <cellStyle name="Warnender Text 2 11" xfId="33167" hidden="1"/>
    <cellStyle name="Warnender Text 2 11" xfId="33725" hidden="1"/>
    <cellStyle name="Warnender Text 2 11" xfId="33663" hidden="1"/>
    <cellStyle name="Warnender Text 2 11" xfId="33762" hidden="1"/>
    <cellStyle name="Warnender Text 2 11" xfId="33797" hidden="1"/>
    <cellStyle name="Warnender Text 2 11" xfId="33869" hidden="1"/>
    <cellStyle name="Warnender Text 2 11" xfId="33943" hidden="1"/>
    <cellStyle name="Warnender Text 2 11" xfId="33881" hidden="1"/>
    <cellStyle name="Warnender Text 2 11" xfId="33980" hidden="1"/>
    <cellStyle name="Warnender Text 2 11" xfId="34015" hidden="1"/>
    <cellStyle name="Warnender Text 2 11" xfId="34158" hidden="1"/>
    <cellStyle name="Warnender Text 2 11" xfId="34235" hidden="1"/>
    <cellStyle name="Warnender Text 2 11" xfId="34173" hidden="1"/>
    <cellStyle name="Warnender Text 2 11" xfId="34272" hidden="1"/>
    <cellStyle name="Warnender Text 2 11" xfId="34307" hidden="1"/>
    <cellStyle name="Warnender Text 2 11" xfId="34022" hidden="1"/>
    <cellStyle name="Warnender Text 2 11" xfId="34377" hidden="1"/>
    <cellStyle name="Warnender Text 2 11" xfId="34315" hidden="1"/>
    <cellStyle name="Warnender Text 2 11" xfId="34414" hidden="1"/>
    <cellStyle name="Warnender Text 2 11" xfId="34449" hidden="1"/>
    <cellStyle name="Warnender Text 2 11" xfId="31689" hidden="1"/>
    <cellStyle name="Warnender Text 2 11" xfId="34517" hidden="1"/>
    <cellStyle name="Warnender Text 2 11" xfId="34455" hidden="1"/>
    <cellStyle name="Warnender Text 2 11" xfId="34554" hidden="1"/>
    <cellStyle name="Warnender Text 2 11" xfId="34589" hidden="1"/>
    <cellStyle name="Warnender Text 2 11" xfId="34785" hidden="1"/>
    <cellStyle name="Warnender Text 2 11" xfId="34880" hidden="1"/>
    <cellStyle name="Warnender Text 2 11" xfId="34818" hidden="1"/>
    <cellStyle name="Warnender Text 2 11" xfId="34917" hidden="1"/>
    <cellStyle name="Warnender Text 2 11" xfId="34952" hidden="1"/>
    <cellStyle name="Warnender Text 2 11" xfId="34600" hidden="1"/>
    <cellStyle name="Warnender Text 2 11" xfId="35027" hidden="1"/>
    <cellStyle name="Warnender Text 2 11" xfId="34965" hidden="1"/>
    <cellStyle name="Warnender Text 2 11" xfId="35064" hidden="1"/>
    <cellStyle name="Warnender Text 2 11" xfId="35099" hidden="1"/>
    <cellStyle name="Warnender Text 2 11" xfId="34614" hidden="1"/>
    <cellStyle name="Warnender Text 2 11" xfId="35168" hidden="1"/>
    <cellStyle name="Warnender Text 2 11" xfId="35106" hidden="1"/>
    <cellStyle name="Warnender Text 2 11" xfId="35205" hidden="1"/>
    <cellStyle name="Warnender Text 2 11" xfId="35240" hidden="1"/>
    <cellStyle name="Warnender Text 2 11" xfId="35311" hidden="1"/>
    <cellStyle name="Warnender Text 2 11" xfId="35385" hidden="1"/>
    <cellStyle name="Warnender Text 2 11" xfId="35323" hidden="1"/>
    <cellStyle name="Warnender Text 2 11" xfId="35422" hidden="1"/>
    <cellStyle name="Warnender Text 2 11" xfId="35457" hidden="1"/>
    <cellStyle name="Warnender Text 2 11" xfId="35600" hidden="1"/>
    <cellStyle name="Warnender Text 2 11" xfId="35677" hidden="1"/>
    <cellStyle name="Warnender Text 2 11" xfId="35615" hidden="1"/>
    <cellStyle name="Warnender Text 2 11" xfId="35714" hidden="1"/>
    <cellStyle name="Warnender Text 2 11" xfId="35749" hidden="1"/>
    <cellStyle name="Warnender Text 2 11" xfId="35464" hidden="1"/>
    <cellStyle name="Warnender Text 2 11" xfId="35819" hidden="1"/>
    <cellStyle name="Warnender Text 2 11" xfId="35757" hidden="1"/>
    <cellStyle name="Warnender Text 2 11" xfId="35856" hidden="1"/>
    <cellStyle name="Warnender Text 2 11" xfId="35891" hidden="1"/>
    <cellStyle name="Warnender Text 2 11" xfId="36009" hidden="1"/>
    <cellStyle name="Warnender Text 2 11" xfId="36112" hidden="1"/>
    <cellStyle name="Warnender Text 2 11" xfId="36050" hidden="1"/>
    <cellStyle name="Warnender Text 2 11" xfId="36149" hidden="1"/>
    <cellStyle name="Warnender Text 2 11" xfId="36184" hidden="1"/>
    <cellStyle name="Warnender Text 2 11" xfId="36381" hidden="1"/>
    <cellStyle name="Warnender Text 2 11" xfId="36476" hidden="1"/>
    <cellStyle name="Warnender Text 2 11" xfId="36414" hidden="1"/>
    <cellStyle name="Warnender Text 2 11" xfId="36513" hidden="1"/>
    <cellStyle name="Warnender Text 2 11" xfId="36548" hidden="1"/>
    <cellStyle name="Warnender Text 2 11" xfId="36196" hidden="1"/>
    <cellStyle name="Warnender Text 2 11" xfId="36623" hidden="1"/>
    <cellStyle name="Warnender Text 2 11" xfId="36561" hidden="1"/>
    <cellStyle name="Warnender Text 2 11" xfId="36660" hidden="1"/>
    <cellStyle name="Warnender Text 2 11" xfId="36695" hidden="1"/>
    <cellStyle name="Warnender Text 2 11" xfId="36210" hidden="1"/>
    <cellStyle name="Warnender Text 2 11" xfId="36764" hidden="1"/>
    <cellStyle name="Warnender Text 2 11" xfId="36702" hidden="1"/>
    <cellStyle name="Warnender Text 2 11" xfId="36801" hidden="1"/>
    <cellStyle name="Warnender Text 2 11" xfId="36836" hidden="1"/>
    <cellStyle name="Warnender Text 2 11" xfId="36907" hidden="1"/>
    <cellStyle name="Warnender Text 2 11" xfId="36981" hidden="1"/>
    <cellStyle name="Warnender Text 2 11" xfId="36919" hidden="1"/>
    <cellStyle name="Warnender Text 2 11" xfId="37018" hidden="1"/>
    <cellStyle name="Warnender Text 2 11" xfId="37053" hidden="1"/>
    <cellStyle name="Warnender Text 2 11" xfId="37196" hidden="1"/>
    <cellStyle name="Warnender Text 2 11" xfId="37273" hidden="1"/>
    <cellStyle name="Warnender Text 2 11" xfId="37211" hidden="1"/>
    <cellStyle name="Warnender Text 2 11" xfId="37310" hidden="1"/>
    <cellStyle name="Warnender Text 2 11" xfId="37345" hidden="1"/>
    <cellStyle name="Warnender Text 2 11" xfId="37060" hidden="1"/>
    <cellStyle name="Warnender Text 2 11" xfId="37415" hidden="1"/>
    <cellStyle name="Warnender Text 2 11" xfId="37353" hidden="1"/>
    <cellStyle name="Warnender Text 2 11" xfId="37452" hidden="1"/>
    <cellStyle name="Warnender Text 2 11" xfId="37487" hidden="1"/>
    <cellStyle name="Warnender Text 2 11" xfId="36020" hidden="1"/>
    <cellStyle name="Warnender Text 2 11" xfId="37555" hidden="1"/>
    <cellStyle name="Warnender Text 2 11" xfId="37493" hidden="1"/>
    <cellStyle name="Warnender Text 2 11" xfId="37592" hidden="1"/>
    <cellStyle name="Warnender Text 2 11" xfId="37627" hidden="1"/>
    <cellStyle name="Warnender Text 2 11" xfId="37823" hidden="1"/>
    <cellStyle name="Warnender Text 2 11" xfId="37918" hidden="1"/>
    <cellStyle name="Warnender Text 2 11" xfId="37856" hidden="1"/>
    <cellStyle name="Warnender Text 2 11" xfId="37955" hidden="1"/>
    <cellStyle name="Warnender Text 2 11" xfId="37990" hidden="1"/>
    <cellStyle name="Warnender Text 2 11" xfId="37638" hidden="1"/>
    <cellStyle name="Warnender Text 2 11" xfId="38065" hidden="1"/>
    <cellStyle name="Warnender Text 2 11" xfId="38003" hidden="1"/>
    <cellStyle name="Warnender Text 2 11" xfId="38102" hidden="1"/>
    <cellStyle name="Warnender Text 2 11" xfId="38137" hidden="1"/>
    <cellStyle name="Warnender Text 2 11" xfId="37652" hidden="1"/>
    <cellStyle name="Warnender Text 2 11" xfId="38206" hidden="1"/>
    <cellStyle name="Warnender Text 2 11" xfId="38144" hidden="1"/>
    <cellStyle name="Warnender Text 2 11" xfId="38243" hidden="1"/>
    <cellStyle name="Warnender Text 2 11" xfId="38278" hidden="1"/>
    <cellStyle name="Warnender Text 2 11" xfId="38349" hidden="1"/>
    <cellStyle name="Warnender Text 2 11" xfId="38423" hidden="1"/>
    <cellStyle name="Warnender Text 2 11" xfId="38361" hidden="1"/>
    <cellStyle name="Warnender Text 2 11" xfId="38460" hidden="1"/>
    <cellStyle name="Warnender Text 2 11" xfId="38495" hidden="1"/>
    <cellStyle name="Warnender Text 2 11" xfId="38638" hidden="1"/>
    <cellStyle name="Warnender Text 2 11" xfId="38715" hidden="1"/>
    <cellStyle name="Warnender Text 2 11" xfId="38653" hidden="1"/>
    <cellStyle name="Warnender Text 2 11" xfId="38752" hidden="1"/>
    <cellStyle name="Warnender Text 2 11" xfId="38787" hidden="1"/>
    <cellStyle name="Warnender Text 2 11" xfId="38502" hidden="1"/>
    <cellStyle name="Warnender Text 2 11" xfId="38857" hidden="1"/>
    <cellStyle name="Warnender Text 2 11" xfId="38795" hidden="1"/>
    <cellStyle name="Warnender Text 2 11" xfId="38894" hidden="1"/>
    <cellStyle name="Warnender Text 2 11" xfId="38929" hidden="1"/>
    <cellStyle name="Warnender Text 2 11" xfId="39018" hidden="1"/>
    <cellStyle name="Warnender Text 2 11" xfId="39095" hidden="1"/>
    <cellStyle name="Warnender Text 2 11" xfId="39033" hidden="1"/>
    <cellStyle name="Warnender Text 2 11" xfId="39132" hidden="1"/>
    <cellStyle name="Warnender Text 2 11" xfId="39167" hidden="1"/>
    <cellStyle name="Warnender Text 2 11" xfId="39363" hidden="1"/>
    <cellStyle name="Warnender Text 2 11" xfId="39458" hidden="1"/>
    <cellStyle name="Warnender Text 2 11" xfId="39396" hidden="1"/>
    <cellStyle name="Warnender Text 2 11" xfId="39495" hidden="1"/>
    <cellStyle name="Warnender Text 2 11" xfId="39530" hidden="1"/>
    <cellStyle name="Warnender Text 2 11" xfId="39178" hidden="1"/>
    <cellStyle name="Warnender Text 2 11" xfId="39605" hidden="1"/>
    <cellStyle name="Warnender Text 2 11" xfId="39543" hidden="1"/>
    <cellStyle name="Warnender Text 2 11" xfId="39642" hidden="1"/>
    <cellStyle name="Warnender Text 2 11" xfId="39677" hidden="1"/>
    <cellStyle name="Warnender Text 2 11" xfId="39192" hidden="1"/>
    <cellStyle name="Warnender Text 2 11" xfId="39746" hidden="1"/>
    <cellStyle name="Warnender Text 2 11" xfId="39684" hidden="1"/>
    <cellStyle name="Warnender Text 2 11" xfId="39783" hidden="1"/>
    <cellStyle name="Warnender Text 2 11" xfId="39818" hidden="1"/>
    <cellStyle name="Warnender Text 2 11" xfId="39889" hidden="1"/>
    <cellStyle name="Warnender Text 2 11" xfId="39963" hidden="1"/>
    <cellStyle name="Warnender Text 2 11" xfId="39901" hidden="1"/>
    <cellStyle name="Warnender Text 2 11" xfId="40000" hidden="1"/>
    <cellStyle name="Warnender Text 2 11" xfId="40035" hidden="1"/>
    <cellStyle name="Warnender Text 2 11" xfId="40178" hidden="1"/>
    <cellStyle name="Warnender Text 2 11" xfId="40255" hidden="1"/>
    <cellStyle name="Warnender Text 2 11" xfId="40193" hidden="1"/>
    <cellStyle name="Warnender Text 2 11" xfId="40292" hidden="1"/>
    <cellStyle name="Warnender Text 2 11" xfId="40327" hidden="1"/>
    <cellStyle name="Warnender Text 2 11" xfId="40042" hidden="1"/>
    <cellStyle name="Warnender Text 2 11" xfId="40397" hidden="1"/>
    <cellStyle name="Warnender Text 2 11" xfId="40335" hidden="1"/>
    <cellStyle name="Warnender Text 2 11" xfId="40434" hidden="1"/>
    <cellStyle name="Warnender Text 2 11" xfId="40469" hidden="1"/>
    <cellStyle name="Warnender Text 2 11" xfId="40540" hidden="1"/>
    <cellStyle name="Warnender Text 2 11" xfId="40614" hidden="1"/>
    <cellStyle name="Warnender Text 2 11" xfId="40552" hidden="1"/>
    <cellStyle name="Warnender Text 2 11" xfId="40651" hidden="1"/>
    <cellStyle name="Warnender Text 2 11" xfId="40686" hidden="1"/>
    <cellStyle name="Warnender Text 2 11" xfId="40877" hidden="1"/>
    <cellStyle name="Warnender Text 2 11" xfId="41005" hidden="1"/>
    <cellStyle name="Warnender Text 2 11" xfId="40943" hidden="1"/>
    <cellStyle name="Warnender Text 2 11" xfId="41042" hidden="1"/>
    <cellStyle name="Warnender Text 2 11" xfId="41077" hidden="1"/>
    <cellStyle name="Warnender Text 2 11" xfId="41237" hidden="1"/>
    <cellStyle name="Warnender Text 2 11" xfId="41314" hidden="1"/>
    <cellStyle name="Warnender Text 2 11" xfId="41252" hidden="1"/>
    <cellStyle name="Warnender Text 2 11" xfId="41351" hidden="1"/>
    <cellStyle name="Warnender Text 2 11" xfId="41386" hidden="1"/>
    <cellStyle name="Warnender Text 2 11" xfId="41101" hidden="1"/>
    <cellStyle name="Warnender Text 2 11" xfId="41458" hidden="1"/>
    <cellStyle name="Warnender Text 2 11" xfId="41396" hidden="1"/>
    <cellStyle name="Warnender Text 2 11" xfId="41495" hidden="1"/>
    <cellStyle name="Warnender Text 2 11" xfId="41530" hidden="1"/>
    <cellStyle name="Warnender Text 2 11" xfId="40907" hidden="1"/>
    <cellStyle name="Warnender Text 2 11" xfId="41615" hidden="1"/>
    <cellStyle name="Warnender Text 2 11" xfId="41553" hidden="1"/>
    <cellStyle name="Warnender Text 2 11" xfId="41652" hidden="1"/>
    <cellStyle name="Warnender Text 2 11" xfId="41687" hidden="1"/>
    <cellStyle name="Warnender Text 2 11" xfId="41889" hidden="1"/>
    <cellStyle name="Warnender Text 2 11" xfId="41985" hidden="1"/>
    <cellStyle name="Warnender Text 2 11" xfId="41923" hidden="1"/>
    <cellStyle name="Warnender Text 2 11" xfId="42022" hidden="1"/>
    <cellStyle name="Warnender Text 2 11" xfId="42057" hidden="1"/>
    <cellStyle name="Warnender Text 2 11" xfId="41704" hidden="1"/>
    <cellStyle name="Warnender Text 2 11" xfId="42134" hidden="1"/>
    <cellStyle name="Warnender Text 2 11" xfId="42072" hidden="1"/>
    <cellStyle name="Warnender Text 2 11" xfId="42171" hidden="1"/>
    <cellStyle name="Warnender Text 2 11" xfId="42206" hidden="1"/>
    <cellStyle name="Warnender Text 2 11" xfId="41718" hidden="1"/>
    <cellStyle name="Warnender Text 2 11" xfId="42277" hidden="1"/>
    <cellStyle name="Warnender Text 2 11" xfId="42215" hidden="1"/>
    <cellStyle name="Warnender Text 2 11" xfId="42314" hidden="1"/>
    <cellStyle name="Warnender Text 2 11" xfId="42349" hidden="1"/>
    <cellStyle name="Warnender Text 2 11" xfId="42422" hidden="1"/>
    <cellStyle name="Warnender Text 2 11" xfId="42496" hidden="1"/>
    <cellStyle name="Warnender Text 2 11" xfId="42434" hidden="1"/>
    <cellStyle name="Warnender Text 2 11" xfId="42533" hidden="1"/>
    <cellStyle name="Warnender Text 2 11" xfId="42568" hidden="1"/>
    <cellStyle name="Warnender Text 2 11" xfId="42711" hidden="1"/>
    <cellStyle name="Warnender Text 2 11" xfId="42788" hidden="1"/>
    <cellStyle name="Warnender Text 2 11" xfId="42726" hidden="1"/>
    <cellStyle name="Warnender Text 2 11" xfId="42825" hidden="1"/>
    <cellStyle name="Warnender Text 2 11" xfId="42860" hidden="1"/>
    <cellStyle name="Warnender Text 2 11" xfId="42575" hidden="1"/>
    <cellStyle name="Warnender Text 2 11" xfId="42930" hidden="1"/>
    <cellStyle name="Warnender Text 2 11" xfId="42868" hidden="1"/>
    <cellStyle name="Warnender Text 2 11" xfId="42967" hidden="1"/>
    <cellStyle name="Warnender Text 2 11" xfId="43002" hidden="1"/>
    <cellStyle name="Warnender Text 2 11" xfId="41083" hidden="1"/>
    <cellStyle name="Warnender Text 2 11" xfId="43070" hidden="1"/>
    <cellStyle name="Warnender Text 2 11" xfId="43008" hidden="1"/>
    <cellStyle name="Warnender Text 2 11" xfId="43107" hidden="1"/>
    <cellStyle name="Warnender Text 2 11" xfId="43142" hidden="1"/>
    <cellStyle name="Warnender Text 2 11" xfId="43341" hidden="1"/>
    <cellStyle name="Warnender Text 2 11" xfId="43436" hidden="1"/>
    <cellStyle name="Warnender Text 2 11" xfId="43374" hidden="1"/>
    <cellStyle name="Warnender Text 2 11" xfId="43473" hidden="1"/>
    <cellStyle name="Warnender Text 2 11" xfId="43508" hidden="1"/>
    <cellStyle name="Warnender Text 2 11" xfId="43156" hidden="1"/>
    <cellStyle name="Warnender Text 2 11" xfId="43585" hidden="1"/>
    <cellStyle name="Warnender Text 2 11" xfId="43523" hidden="1"/>
    <cellStyle name="Warnender Text 2 11" xfId="43622" hidden="1"/>
    <cellStyle name="Warnender Text 2 11" xfId="43657" hidden="1"/>
    <cellStyle name="Warnender Text 2 11" xfId="43170" hidden="1"/>
    <cellStyle name="Warnender Text 2 11" xfId="43728" hidden="1"/>
    <cellStyle name="Warnender Text 2 11" xfId="43666" hidden="1"/>
    <cellStyle name="Warnender Text 2 11" xfId="43765" hidden="1"/>
    <cellStyle name="Warnender Text 2 11" xfId="43800" hidden="1"/>
    <cellStyle name="Warnender Text 2 11" xfId="43872" hidden="1"/>
    <cellStyle name="Warnender Text 2 11" xfId="43946" hidden="1"/>
    <cellStyle name="Warnender Text 2 11" xfId="43884" hidden="1"/>
    <cellStyle name="Warnender Text 2 11" xfId="43983" hidden="1"/>
    <cellStyle name="Warnender Text 2 11" xfId="44018" hidden="1"/>
    <cellStyle name="Warnender Text 2 11" xfId="44161" hidden="1"/>
    <cellStyle name="Warnender Text 2 11" xfId="44238" hidden="1"/>
    <cellStyle name="Warnender Text 2 11" xfId="44176" hidden="1"/>
    <cellStyle name="Warnender Text 2 11" xfId="44275" hidden="1"/>
    <cellStyle name="Warnender Text 2 11" xfId="44310" hidden="1"/>
    <cellStyle name="Warnender Text 2 11" xfId="44025" hidden="1"/>
    <cellStyle name="Warnender Text 2 11" xfId="44380" hidden="1"/>
    <cellStyle name="Warnender Text 2 11" xfId="44318" hidden="1"/>
    <cellStyle name="Warnender Text 2 11" xfId="44417" hidden="1"/>
    <cellStyle name="Warnender Text 2 11" xfId="44452" hidden="1"/>
    <cellStyle name="Warnender Text 2 11" xfId="41692" hidden="1"/>
    <cellStyle name="Warnender Text 2 11" xfId="44520" hidden="1"/>
    <cellStyle name="Warnender Text 2 11" xfId="44458" hidden="1"/>
    <cellStyle name="Warnender Text 2 11" xfId="44557" hidden="1"/>
    <cellStyle name="Warnender Text 2 11" xfId="44592" hidden="1"/>
    <cellStyle name="Warnender Text 2 11" xfId="44788" hidden="1"/>
    <cellStyle name="Warnender Text 2 11" xfId="44883" hidden="1"/>
    <cellStyle name="Warnender Text 2 11" xfId="44821" hidden="1"/>
    <cellStyle name="Warnender Text 2 11" xfId="44920" hidden="1"/>
    <cellStyle name="Warnender Text 2 11" xfId="44955" hidden="1"/>
    <cellStyle name="Warnender Text 2 11" xfId="44603" hidden="1"/>
    <cellStyle name="Warnender Text 2 11" xfId="45030" hidden="1"/>
    <cellStyle name="Warnender Text 2 11" xfId="44968" hidden="1"/>
    <cellStyle name="Warnender Text 2 11" xfId="45067" hidden="1"/>
    <cellStyle name="Warnender Text 2 11" xfId="45102" hidden="1"/>
    <cellStyle name="Warnender Text 2 11" xfId="44617" hidden="1"/>
    <cellStyle name="Warnender Text 2 11" xfId="45171" hidden="1"/>
    <cellStyle name="Warnender Text 2 11" xfId="45109" hidden="1"/>
    <cellStyle name="Warnender Text 2 11" xfId="45208" hidden="1"/>
    <cellStyle name="Warnender Text 2 11" xfId="45243" hidden="1"/>
    <cellStyle name="Warnender Text 2 11" xfId="45314" hidden="1"/>
    <cellStyle name="Warnender Text 2 11" xfId="45388" hidden="1"/>
    <cellStyle name="Warnender Text 2 11" xfId="45326" hidden="1"/>
    <cellStyle name="Warnender Text 2 11" xfId="45425" hidden="1"/>
    <cellStyle name="Warnender Text 2 11" xfId="45460" hidden="1"/>
    <cellStyle name="Warnender Text 2 11" xfId="45603" hidden="1"/>
    <cellStyle name="Warnender Text 2 11" xfId="45680" hidden="1"/>
    <cellStyle name="Warnender Text 2 11" xfId="45618" hidden="1"/>
    <cellStyle name="Warnender Text 2 11" xfId="45717" hidden="1"/>
    <cellStyle name="Warnender Text 2 11" xfId="45752" hidden="1"/>
    <cellStyle name="Warnender Text 2 11" xfId="45467" hidden="1"/>
    <cellStyle name="Warnender Text 2 11" xfId="45822" hidden="1"/>
    <cellStyle name="Warnender Text 2 11" xfId="45760" hidden="1"/>
    <cellStyle name="Warnender Text 2 11" xfId="45859" hidden="1"/>
    <cellStyle name="Warnender Text 2 11" xfId="45894" hidden="1"/>
    <cellStyle name="Warnender Text 2 11" xfId="46012" hidden="1"/>
    <cellStyle name="Warnender Text 2 11" xfId="46115" hidden="1"/>
    <cellStyle name="Warnender Text 2 11" xfId="46053" hidden="1"/>
    <cellStyle name="Warnender Text 2 11" xfId="46152" hidden="1"/>
    <cellStyle name="Warnender Text 2 11" xfId="46187" hidden="1"/>
    <cellStyle name="Warnender Text 2 11" xfId="46384" hidden="1"/>
    <cellStyle name="Warnender Text 2 11" xfId="46479" hidden="1"/>
    <cellStyle name="Warnender Text 2 11" xfId="46417" hidden="1"/>
    <cellStyle name="Warnender Text 2 11" xfId="46516" hidden="1"/>
    <cellStyle name="Warnender Text 2 11" xfId="46551" hidden="1"/>
    <cellStyle name="Warnender Text 2 11" xfId="46199" hidden="1"/>
    <cellStyle name="Warnender Text 2 11" xfId="46626" hidden="1"/>
    <cellStyle name="Warnender Text 2 11" xfId="46564" hidden="1"/>
    <cellStyle name="Warnender Text 2 11" xfId="46663" hidden="1"/>
    <cellStyle name="Warnender Text 2 11" xfId="46698" hidden="1"/>
    <cellStyle name="Warnender Text 2 11" xfId="46213" hidden="1"/>
    <cellStyle name="Warnender Text 2 11" xfId="46767" hidden="1"/>
    <cellStyle name="Warnender Text 2 11" xfId="46705" hidden="1"/>
    <cellStyle name="Warnender Text 2 11" xfId="46804" hidden="1"/>
    <cellStyle name="Warnender Text 2 11" xfId="46839" hidden="1"/>
    <cellStyle name="Warnender Text 2 11" xfId="46910" hidden="1"/>
    <cellStyle name="Warnender Text 2 11" xfId="46984" hidden="1"/>
    <cellStyle name="Warnender Text 2 11" xfId="46922" hidden="1"/>
    <cellStyle name="Warnender Text 2 11" xfId="47021" hidden="1"/>
    <cellStyle name="Warnender Text 2 11" xfId="47056" hidden="1"/>
    <cellStyle name="Warnender Text 2 11" xfId="47199" hidden="1"/>
    <cellStyle name="Warnender Text 2 11" xfId="47276" hidden="1"/>
    <cellStyle name="Warnender Text 2 11" xfId="47214" hidden="1"/>
    <cellStyle name="Warnender Text 2 11" xfId="47313" hidden="1"/>
    <cellStyle name="Warnender Text 2 11" xfId="47348" hidden="1"/>
    <cellStyle name="Warnender Text 2 11" xfId="47063" hidden="1"/>
    <cellStyle name="Warnender Text 2 11" xfId="47418" hidden="1"/>
    <cellStyle name="Warnender Text 2 11" xfId="47356" hidden="1"/>
    <cellStyle name="Warnender Text 2 11" xfId="47455" hidden="1"/>
    <cellStyle name="Warnender Text 2 11" xfId="47490" hidden="1"/>
    <cellStyle name="Warnender Text 2 11" xfId="46023" hidden="1"/>
    <cellStyle name="Warnender Text 2 11" xfId="47558" hidden="1"/>
    <cellStyle name="Warnender Text 2 11" xfId="47496" hidden="1"/>
    <cellStyle name="Warnender Text 2 11" xfId="47595" hidden="1"/>
    <cellStyle name="Warnender Text 2 11" xfId="47630" hidden="1"/>
    <cellStyle name="Warnender Text 2 11" xfId="47826" hidden="1"/>
    <cellStyle name="Warnender Text 2 11" xfId="47921" hidden="1"/>
    <cellStyle name="Warnender Text 2 11" xfId="47859" hidden="1"/>
    <cellStyle name="Warnender Text 2 11" xfId="47958" hidden="1"/>
    <cellStyle name="Warnender Text 2 11" xfId="47993" hidden="1"/>
    <cellStyle name="Warnender Text 2 11" xfId="47641" hidden="1"/>
    <cellStyle name="Warnender Text 2 11" xfId="48068" hidden="1"/>
    <cellStyle name="Warnender Text 2 11" xfId="48006" hidden="1"/>
    <cellStyle name="Warnender Text 2 11" xfId="48105" hidden="1"/>
    <cellStyle name="Warnender Text 2 11" xfId="48140" hidden="1"/>
    <cellStyle name="Warnender Text 2 11" xfId="47655" hidden="1"/>
    <cellStyle name="Warnender Text 2 11" xfId="48209" hidden="1"/>
    <cellStyle name="Warnender Text 2 11" xfId="48147" hidden="1"/>
    <cellStyle name="Warnender Text 2 11" xfId="48246" hidden="1"/>
    <cellStyle name="Warnender Text 2 11" xfId="48281" hidden="1"/>
    <cellStyle name="Warnender Text 2 11" xfId="48352" hidden="1"/>
    <cellStyle name="Warnender Text 2 11" xfId="48426" hidden="1"/>
    <cellStyle name="Warnender Text 2 11" xfId="48364" hidden="1"/>
    <cellStyle name="Warnender Text 2 11" xfId="48463" hidden="1"/>
    <cellStyle name="Warnender Text 2 11" xfId="48498" hidden="1"/>
    <cellStyle name="Warnender Text 2 11" xfId="48641" hidden="1"/>
    <cellStyle name="Warnender Text 2 11" xfId="48718" hidden="1"/>
    <cellStyle name="Warnender Text 2 11" xfId="48656" hidden="1"/>
    <cellStyle name="Warnender Text 2 11" xfId="48755" hidden="1"/>
    <cellStyle name="Warnender Text 2 11" xfId="48790" hidden="1"/>
    <cellStyle name="Warnender Text 2 11" xfId="48505" hidden="1"/>
    <cellStyle name="Warnender Text 2 11" xfId="48860" hidden="1"/>
    <cellStyle name="Warnender Text 2 11" xfId="48798" hidden="1"/>
    <cellStyle name="Warnender Text 2 11" xfId="48897" hidden="1"/>
    <cellStyle name="Warnender Text 2 11" xfId="48932" hidden="1"/>
    <cellStyle name="Warnender Text 2 11" xfId="49003" hidden="1"/>
    <cellStyle name="Warnender Text 2 11" xfId="49077" hidden="1"/>
    <cellStyle name="Warnender Text 2 11" xfId="49015" hidden="1"/>
    <cellStyle name="Warnender Text 2 11" xfId="49114" hidden="1"/>
    <cellStyle name="Warnender Text 2 11" xfId="49149" hidden="1"/>
    <cellStyle name="Warnender Text 2 11" xfId="49345" hidden="1"/>
    <cellStyle name="Warnender Text 2 11" xfId="49440" hidden="1"/>
    <cellStyle name="Warnender Text 2 11" xfId="49378" hidden="1"/>
    <cellStyle name="Warnender Text 2 11" xfId="49477" hidden="1"/>
    <cellStyle name="Warnender Text 2 11" xfId="49512" hidden="1"/>
    <cellStyle name="Warnender Text 2 11" xfId="49160" hidden="1"/>
    <cellStyle name="Warnender Text 2 11" xfId="49587" hidden="1"/>
    <cellStyle name="Warnender Text 2 11" xfId="49525" hidden="1"/>
    <cellStyle name="Warnender Text 2 11" xfId="49624" hidden="1"/>
    <cellStyle name="Warnender Text 2 11" xfId="49659" hidden="1"/>
    <cellStyle name="Warnender Text 2 11" xfId="49174" hidden="1"/>
    <cellStyle name="Warnender Text 2 11" xfId="49728" hidden="1"/>
    <cellStyle name="Warnender Text 2 11" xfId="49666" hidden="1"/>
    <cellStyle name="Warnender Text 2 11" xfId="49765" hidden="1"/>
    <cellStyle name="Warnender Text 2 11" xfId="49800" hidden="1"/>
    <cellStyle name="Warnender Text 2 11" xfId="49871" hidden="1"/>
    <cellStyle name="Warnender Text 2 11" xfId="49945" hidden="1"/>
    <cellStyle name="Warnender Text 2 11" xfId="49883" hidden="1"/>
    <cellStyle name="Warnender Text 2 11" xfId="49982" hidden="1"/>
    <cellStyle name="Warnender Text 2 11" xfId="50017" hidden="1"/>
    <cellStyle name="Warnender Text 2 11" xfId="50160" hidden="1"/>
    <cellStyle name="Warnender Text 2 11" xfId="50237" hidden="1"/>
    <cellStyle name="Warnender Text 2 11" xfId="50175" hidden="1"/>
    <cellStyle name="Warnender Text 2 11" xfId="50274" hidden="1"/>
    <cellStyle name="Warnender Text 2 11" xfId="50309" hidden="1"/>
    <cellStyle name="Warnender Text 2 11" xfId="50024" hidden="1"/>
    <cellStyle name="Warnender Text 2 11" xfId="50379" hidden="1"/>
    <cellStyle name="Warnender Text 2 11" xfId="50317" hidden="1"/>
    <cellStyle name="Warnender Text 2 11" xfId="50416" hidden="1"/>
    <cellStyle name="Warnender Text 2 11" xfId="50451" hidden="1"/>
    <cellStyle name="Warnender Text 2 11" xfId="50522" hidden="1"/>
    <cellStyle name="Warnender Text 2 11" xfId="50596" hidden="1"/>
    <cellStyle name="Warnender Text 2 11" xfId="50534" hidden="1"/>
    <cellStyle name="Warnender Text 2 11" xfId="50633" hidden="1"/>
    <cellStyle name="Warnender Text 2 11" xfId="50668" hidden="1"/>
    <cellStyle name="Warnender Text 2 11" xfId="50859" hidden="1"/>
    <cellStyle name="Warnender Text 2 11" xfId="50987" hidden="1"/>
    <cellStyle name="Warnender Text 2 11" xfId="50925" hidden="1"/>
    <cellStyle name="Warnender Text 2 11" xfId="51024" hidden="1"/>
    <cellStyle name="Warnender Text 2 11" xfId="51059" hidden="1"/>
    <cellStyle name="Warnender Text 2 11" xfId="51219" hidden="1"/>
    <cellStyle name="Warnender Text 2 11" xfId="51296" hidden="1"/>
    <cellStyle name="Warnender Text 2 11" xfId="51234" hidden="1"/>
    <cellStyle name="Warnender Text 2 11" xfId="51333" hidden="1"/>
    <cellStyle name="Warnender Text 2 11" xfId="51368" hidden="1"/>
    <cellStyle name="Warnender Text 2 11" xfId="51083" hidden="1"/>
    <cellStyle name="Warnender Text 2 11" xfId="51440" hidden="1"/>
    <cellStyle name="Warnender Text 2 11" xfId="51378" hidden="1"/>
    <cellStyle name="Warnender Text 2 11" xfId="51477" hidden="1"/>
    <cellStyle name="Warnender Text 2 11" xfId="51512" hidden="1"/>
    <cellStyle name="Warnender Text 2 11" xfId="50889" hidden="1"/>
    <cellStyle name="Warnender Text 2 11" xfId="51597" hidden="1"/>
    <cellStyle name="Warnender Text 2 11" xfId="51535" hidden="1"/>
    <cellStyle name="Warnender Text 2 11" xfId="51634" hidden="1"/>
    <cellStyle name="Warnender Text 2 11" xfId="51669" hidden="1"/>
    <cellStyle name="Warnender Text 2 11" xfId="51871" hidden="1"/>
    <cellStyle name="Warnender Text 2 11" xfId="51967" hidden="1"/>
    <cellStyle name="Warnender Text 2 11" xfId="51905" hidden="1"/>
    <cellStyle name="Warnender Text 2 11" xfId="52004" hidden="1"/>
    <cellStyle name="Warnender Text 2 11" xfId="52039" hidden="1"/>
    <cellStyle name="Warnender Text 2 11" xfId="51686" hidden="1"/>
    <cellStyle name="Warnender Text 2 11" xfId="52116" hidden="1"/>
    <cellStyle name="Warnender Text 2 11" xfId="52054" hidden="1"/>
    <cellStyle name="Warnender Text 2 11" xfId="52153" hidden="1"/>
    <cellStyle name="Warnender Text 2 11" xfId="52188" hidden="1"/>
    <cellStyle name="Warnender Text 2 11" xfId="51700" hidden="1"/>
    <cellStyle name="Warnender Text 2 11" xfId="52259" hidden="1"/>
    <cellStyle name="Warnender Text 2 11" xfId="52197" hidden="1"/>
    <cellStyle name="Warnender Text 2 11" xfId="52296" hidden="1"/>
    <cellStyle name="Warnender Text 2 11" xfId="52331" hidden="1"/>
    <cellStyle name="Warnender Text 2 11" xfId="52404" hidden="1"/>
    <cellStyle name="Warnender Text 2 11" xfId="52478" hidden="1"/>
    <cellStyle name="Warnender Text 2 11" xfId="52416" hidden="1"/>
    <cellStyle name="Warnender Text 2 11" xfId="52515" hidden="1"/>
    <cellStyle name="Warnender Text 2 11" xfId="52550" hidden="1"/>
    <cellStyle name="Warnender Text 2 11" xfId="52693" hidden="1"/>
    <cellStyle name="Warnender Text 2 11" xfId="52770" hidden="1"/>
    <cellStyle name="Warnender Text 2 11" xfId="52708" hidden="1"/>
    <cellStyle name="Warnender Text 2 11" xfId="52807" hidden="1"/>
    <cellStyle name="Warnender Text 2 11" xfId="52842" hidden="1"/>
    <cellStyle name="Warnender Text 2 11" xfId="52557" hidden="1"/>
    <cellStyle name="Warnender Text 2 11" xfId="52912" hidden="1"/>
    <cellStyle name="Warnender Text 2 11" xfId="52850" hidden="1"/>
    <cellStyle name="Warnender Text 2 11" xfId="52949" hidden="1"/>
    <cellStyle name="Warnender Text 2 11" xfId="52984" hidden="1"/>
    <cellStyle name="Warnender Text 2 11" xfId="51065" hidden="1"/>
    <cellStyle name="Warnender Text 2 11" xfId="53052" hidden="1"/>
    <cellStyle name="Warnender Text 2 11" xfId="52990" hidden="1"/>
    <cellStyle name="Warnender Text 2 11" xfId="53089" hidden="1"/>
    <cellStyle name="Warnender Text 2 11" xfId="53124" hidden="1"/>
    <cellStyle name="Warnender Text 2 11" xfId="53323" hidden="1"/>
    <cellStyle name="Warnender Text 2 11" xfId="53418" hidden="1"/>
    <cellStyle name="Warnender Text 2 11" xfId="53356" hidden="1"/>
    <cellStyle name="Warnender Text 2 11" xfId="53455" hidden="1"/>
    <cellStyle name="Warnender Text 2 11" xfId="53490" hidden="1"/>
    <cellStyle name="Warnender Text 2 11" xfId="53138" hidden="1"/>
    <cellStyle name="Warnender Text 2 11" xfId="53567" hidden="1"/>
    <cellStyle name="Warnender Text 2 11" xfId="53505" hidden="1"/>
    <cellStyle name="Warnender Text 2 11" xfId="53604" hidden="1"/>
    <cellStyle name="Warnender Text 2 11" xfId="53639" hidden="1"/>
    <cellStyle name="Warnender Text 2 11" xfId="53152" hidden="1"/>
    <cellStyle name="Warnender Text 2 11" xfId="53710" hidden="1"/>
    <cellStyle name="Warnender Text 2 11" xfId="53648" hidden="1"/>
    <cellStyle name="Warnender Text 2 11" xfId="53747" hidden="1"/>
    <cellStyle name="Warnender Text 2 11" xfId="53782" hidden="1"/>
    <cellStyle name="Warnender Text 2 11" xfId="53854" hidden="1"/>
    <cellStyle name="Warnender Text 2 11" xfId="53928" hidden="1"/>
    <cellStyle name="Warnender Text 2 11" xfId="53866" hidden="1"/>
    <cellStyle name="Warnender Text 2 11" xfId="53965" hidden="1"/>
    <cellStyle name="Warnender Text 2 11" xfId="54000" hidden="1"/>
    <cellStyle name="Warnender Text 2 11" xfId="54143" hidden="1"/>
    <cellStyle name="Warnender Text 2 11" xfId="54220" hidden="1"/>
    <cellStyle name="Warnender Text 2 11" xfId="54158" hidden="1"/>
    <cellStyle name="Warnender Text 2 11" xfId="54257" hidden="1"/>
    <cellStyle name="Warnender Text 2 11" xfId="54292" hidden="1"/>
    <cellStyle name="Warnender Text 2 11" xfId="54007" hidden="1"/>
    <cellStyle name="Warnender Text 2 11" xfId="54362" hidden="1"/>
    <cellStyle name="Warnender Text 2 11" xfId="54300" hidden="1"/>
    <cellStyle name="Warnender Text 2 11" xfId="54399" hidden="1"/>
    <cellStyle name="Warnender Text 2 11" xfId="54434" hidden="1"/>
    <cellStyle name="Warnender Text 2 11" xfId="51674" hidden="1"/>
    <cellStyle name="Warnender Text 2 11" xfId="54502" hidden="1"/>
    <cellStyle name="Warnender Text 2 11" xfId="54440" hidden="1"/>
    <cellStyle name="Warnender Text 2 11" xfId="54539" hidden="1"/>
    <cellStyle name="Warnender Text 2 11" xfId="54574" hidden="1"/>
    <cellStyle name="Warnender Text 2 11" xfId="54770" hidden="1"/>
    <cellStyle name="Warnender Text 2 11" xfId="54865" hidden="1"/>
    <cellStyle name="Warnender Text 2 11" xfId="54803" hidden="1"/>
    <cellStyle name="Warnender Text 2 11" xfId="54902" hidden="1"/>
    <cellStyle name="Warnender Text 2 11" xfId="54937" hidden="1"/>
    <cellStyle name="Warnender Text 2 11" xfId="54585" hidden="1"/>
    <cellStyle name="Warnender Text 2 11" xfId="55012" hidden="1"/>
    <cellStyle name="Warnender Text 2 11" xfId="54950" hidden="1"/>
    <cellStyle name="Warnender Text 2 11" xfId="55049" hidden="1"/>
    <cellStyle name="Warnender Text 2 11" xfId="55084" hidden="1"/>
    <cellStyle name="Warnender Text 2 11" xfId="54599" hidden="1"/>
    <cellStyle name="Warnender Text 2 11" xfId="55153" hidden="1"/>
    <cellStyle name="Warnender Text 2 11" xfId="55091" hidden="1"/>
    <cellStyle name="Warnender Text 2 11" xfId="55190" hidden="1"/>
    <cellStyle name="Warnender Text 2 11" xfId="55225" hidden="1"/>
    <cellStyle name="Warnender Text 2 11" xfId="55296" hidden="1"/>
    <cellStyle name="Warnender Text 2 11" xfId="55370" hidden="1"/>
    <cellStyle name="Warnender Text 2 11" xfId="55308" hidden="1"/>
    <cellStyle name="Warnender Text 2 11" xfId="55407" hidden="1"/>
    <cellStyle name="Warnender Text 2 11" xfId="55442" hidden="1"/>
    <cellStyle name="Warnender Text 2 11" xfId="55585" hidden="1"/>
    <cellStyle name="Warnender Text 2 11" xfId="55662" hidden="1"/>
    <cellStyle name="Warnender Text 2 11" xfId="55600" hidden="1"/>
    <cellStyle name="Warnender Text 2 11" xfId="55699" hidden="1"/>
    <cellStyle name="Warnender Text 2 11" xfId="55734" hidden="1"/>
    <cellStyle name="Warnender Text 2 11" xfId="55449" hidden="1"/>
    <cellStyle name="Warnender Text 2 11" xfId="55804" hidden="1"/>
    <cellStyle name="Warnender Text 2 11" xfId="55742" hidden="1"/>
    <cellStyle name="Warnender Text 2 11" xfId="55841" hidden="1"/>
    <cellStyle name="Warnender Text 2 11" xfId="55876" hidden="1"/>
    <cellStyle name="Warnender Text 2 11" xfId="55994" hidden="1"/>
    <cellStyle name="Warnender Text 2 11" xfId="56097" hidden="1"/>
    <cellStyle name="Warnender Text 2 11" xfId="56035" hidden="1"/>
    <cellStyle name="Warnender Text 2 11" xfId="56134" hidden="1"/>
    <cellStyle name="Warnender Text 2 11" xfId="56169" hidden="1"/>
    <cellStyle name="Warnender Text 2 11" xfId="56366" hidden="1"/>
    <cellStyle name="Warnender Text 2 11" xfId="56461" hidden="1"/>
    <cellStyle name="Warnender Text 2 11" xfId="56399" hidden="1"/>
    <cellStyle name="Warnender Text 2 11" xfId="56498" hidden="1"/>
    <cellStyle name="Warnender Text 2 11" xfId="56533" hidden="1"/>
    <cellStyle name="Warnender Text 2 11" xfId="56181" hidden="1"/>
    <cellStyle name="Warnender Text 2 11" xfId="56608" hidden="1"/>
    <cellStyle name="Warnender Text 2 11" xfId="56546" hidden="1"/>
    <cellStyle name="Warnender Text 2 11" xfId="56645" hidden="1"/>
    <cellStyle name="Warnender Text 2 11" xfId="56680" hidden="1"/>
    <cellStyle name="Warnender Text 2 11" xfId="56195" hidden="1"/>
    <cellStyle name="Warnender Text 2 11" xfId="56749" hidden="1"/>
    <cellStyle name="Warnender Text 2 11" xfId="56687" hidden="1"/>
    <cellStyle name="Warnender Text 2 11" xfId="56786" hidden="1"/>
    <cellStyle name="Warnender Text 2 11" xfId="56821" hidden="1"/>
    <cellStyle name="Warnender Text 2 11" xfId="56892" hidden="1"/>
    <cellStyle name="Warnender Text 2 11" xfId="56966" hidden="1"/>
    <cellStyle name="Warnender Text 2 11" xfId="56904" hidden="1"/>
    <cellStyle name="Warnender Text 2 11" xfId="57003" hidden="1"/>
    <cellStyle name="Warnender Text 2 11" xfId="57038" hidden="1"/>
    <cellStyle name="Warnender Text 2 11" xfId="57181" hidden="1"/>
    <cellStyle name="Warnender Text 2 11" xfId="57258" hidden="1"/>
    <cellStyle name="Warnender Text 2 11" xfId="57196" hidden="1"/>
    <cellStyle name="Warnender Text 2 11" xfId="57295" hidden="1"/>
    <cellStyle name="Warnender Text 2 11" xfId="57330" hidden="1"/>
    <cellStyle name="Warnender Text 2 11" xfId="57045" hidden="1"/>
    <cellStyle name="Warnender Text 2 11" xfId="57400" hidden="1"/>
    <cellStyle name="Warnender Text 2 11" xfId="57338" hidden="1"/>
    <cellStyle name="Warnender Text 2 11" xfId="57437" hidden="1"/>
    <cellStyle name="Warnender Text 2 11" xfId="57472" hidden="1"/>
    <cellStyle name="Warnender Text 2 11" xfId="56005" hidden="1"/>
    <cellStyle name="Warnender Text 2 11" xfId="57540" hidden="1"/>
    <cellStyle name="Warnender Text 2 11" xfId="57478" hidden="1"/>
    <cellStyle name="Warnender Text 2 11" xfId="57577" hidden="1"/>
    <cellStyle name="Warnender Text 2 11" xfId="57612" hidden="1"/>
    <cellStyle name="Warnender Text 2 11" xfId="57808" hidden="1"/>
    <cellStyle name="Warnender Text 2 11" xfId="57903" hidden="1"/>
    <cellStyle name="Warnender Text 2 11" xfId="57841" hidden="1"/>
    <cellStyle name="Warnender Text 2 11" xfId="57940" hidden="1"/>
    <cellStyle name="Warnender Text 2 11" xfId="57975" hidden="1"/>
    <cellStyle name="Warnender Text 2 11" xfId="57623" hidden="1"/>
    <cellStyle name="Warnender Text 2 11" xfId="58050" hidden="1"/>
    <cellStyle name="Warnender Text 2 11" xfId="57988" hidden="1"/>
    <cellStyle name="Warnender Text 2 11" xfId="58087" hidden="1"/>
    <cellStyle name="Warnender Text 2 11" xfId="58122" hidden="1"/>
    <cellStyle name="Warnender Text 2 11" xfId="57637" hidden="1"/>
    <cellStyle name="Warnender Text 2 11" xfId="58191" hidden="1"/>
    <cellStyle name="Warnender Text 2 11" xfId="58129" hidden="1"/>
    <cellStyle name="Warnender Text 2 11" xfId="58228" hidden="1"/>
    <cellStyle name="Warnender Text 2 11" xfId="58263" hidden="1"/>
    <cellStyle name="Warnender Text 2 11" xfId="58334" hidden="1"/>
    <cellStyle name="Warnender Text 2 11" xfId="58408" hidden="1"/>
    <cellStyle name="Warnender Text 2 11" xfId="58346" hidden="1"/>
    <cellStyle name="Warnender Text 2 11" xfId="58445" hidden="1"/>
    <cellStyle name="Warnender Text 2 11" xfId="58480" hidden="1"/>
    <cellStyle name="Warnender Text 2 11" xfId="58623" hidden="1"/>
    <cellStyle name="Warnender Text 2 11" xfId="58700" hidden="1"/>
    <cellStyle name="Warnender Text 2 11" xfId="58638" hidden="1"/>
    <cellStyle name="Warnender Text 2 11" xfId="58737" hidden="1"/>
    <cellStyle name="Warnender Text 2 11" xfId="58772" hidden="1"/>
    <cellStyle name="Warnender Text 2 11" xfId="58487" hidden="1"/>
    <cellStyle name="Warnender Text 2 11" xfId="58842" hidden="1"/>
    <cellStyle name="Warnender Text 2 11" xfId="58780" hidden="1"/>
    <cellStyle name="Warnender Text 2 11" xfId="58879" hidden="1"/>
    <cellStyle name="Warnender Text 2 11" xfId="58914" hidden="1"/>
    <cellStyle name="Warnender Text 2 11" xfId="18972"/>
    <cellStyle name="Warnender Text 2 12" xfId="384" hidden="1"/>
    <cellStyle name="Warnender Text 2 12" xfId="589" hidden="1"/>
    <cellStyle name="Warnender Text 2 12" xfId="525" hidden="1"/>
    <cellStyle name="Warnender Text 2 12" xfId="626" hidden="1"/>
    <cellStyle name="Warnender Text 2 12" xfId="661" hidden="1"/>
    <cellStyle name="Warnender Text 2 12" xfId="902" hidden="1"/>
    <cellStyle name="Warnender Text 2 12" xfId="997" hidden="1"/>
    <cellStyle name="Warnender Text 2 12" xfId="933" hidden="1"/>
    <cellStyle name="Warnender Text 2 12" xfId="1034" hidden="1"/>
    <cellStyle name="Warnender Text 2 12" xfId="1069" hidden="1"/>
    <cellStyle name="Warnender Text 2 12" xfId="1072" hidden="1"/>
    <cellStyle name="Warnender Text 2 12" xfId="1144" hidden="1"/>
    <cellStyle name="Warnender Text 2 12" xfId="1080" hidden="1"/>
    <cellStyle name="Warnender Text 2 12" xfId="1181" hidden="1"/>
    <cellStyle name="Warnender Text 2 12" xfId="1216" hidden="1"/>
    <cellStyle name="Warnender Text 2 12" xfId="895" hidden="1"/>
    <cellStyle name="Warnender Text 2 12" xfId="1285" hidden="1"/>
    <cellStyle name="Warnender Text 2 12" xfId="1221" hidden="1"/>
    <cellStyle name="Warnender Text 2 12" xfId="1322" hidden="1"/>
    <cellStyle name="Warnender Text 2 12" xfId="1357" hidden="1"/>
    <cellStyle name="Warnender Text 2 12" xfId="1428" hidden="1"/>
    <cellStyle name="Warnender Text 2 12" xfId="1502" hidden="1"/>
    <cellStyle name="Warnender Text 2 12" xfId="1438" hidden="1"/>
    <cellStyle name="Warnender Text 2 12" xfId="1539" hidden="1"/>
    <cellStyle name="Warnender Text 2 12" xfId="1574" hidden="1"/>
    <cellStyle name="Warnender Text 2 12" xfId="1717" hidden="1"/>
    <cellStyle name="Warnender Text 2 12" xfId="1794" hidden="1"/>
    <cellStyle name="Warnender Text 2 12" xfId="1730" hidden="1"/>
    <cellStyle name="Warnender Text 2 12" xfId="1831" hidden="1"/>
    <cellStyle name="Warnender Text 2 12" xfId="1866" hidden="1"/>
    <cellStyle name="Warnender Text 2 12" xfId="1869" hidden="1"/>
    <cellStyle name="Warnender Text 2 12" xfId="1936" hidden="1"/>
    <cellStyle name="Warnender Text 2 12" xfId="1872" hidden="1"/>
    <cellStyle name="Warnender Text 2 12" xfId="1973" hidden="1"/>
    <cellStyle name="Warnender Text 2 12" xfId="2008" hidden="1"/>
    <cellStyle name="Warnender Text 2 12" xfId="2273" hidden="1"/>
    <cellStyle name="Warnender Text 2 12" xfId="2467" hidden="1"/>
    <cellStyle name="Warnender Text 2 12" xfId="2403" hidden="1"/>
    <cellStyle name="Warnender Text 2 12" xfId="2504" hidden="1"/>
    <cellStyle name="Warnender Text 2 12" xfId="2539" hidden="1"/>
    <cellStyle name="Warnender Text 2 12" xfId="2772" hidden="1"/>
    <cellStyle name="Warnender Text 2 12" xfId="2867" hidden="1"/>
    <cellStyle name="Warnender Text 2 12" xfId="2803" hidden="1"/>
    <cellStyle name="Warnender Text 2 12" xfId="2904" hidden="1"/>
    <cellStyle name="Warnender Text 2 12" xfId="2939" hidden="1"/>
    <cellStyle name="Warnender Text 2 12" xfId="2942" hidden="1"/>
    <cellStyle name="Warnender Text 2 12" xfId="3014" hidden="1"/>
    <cellStyle name="Warnender Text 2 12" xfId="2950" hidden="1"/>
    <cellStyle name="Warnender Text 2 12" xfId="3051" hidden="1"/>
    <cellStyle name="Warnender Text 2 12" xfId="3086" hidden="1"/>
    <cellStyle name="Warnender Text 2 12" xfId="2765" hidden="1"/>
    <cellStyle name="Warnender Text 2 12" xfId="3155" hidden="1"/>
    <cellStyle name="Warnender Text 2 12" xfId="3091" hidden="1"/>
    <cellStyle name="Warnender Text 2 12" xfId="3192" hidden="1"/>
    <cellStyle name="Warnender Text 2 12" xfId="3227" hidden="1"/>
    <cellStyle name="Warnender Text 2 12" xfId="3298" hidden="1"/>
    <cellStyle name="Warnender Text 2 12" xfId="3372" hidden="1"/>
    <cellStyle name="Warnender Text 2 12" xfId="3308" hidden="1"/>
    <cellStyle name="Warnender Text 2 12" xfId="3409" hidden="1"/>
    <cellStyle name="Warnender Text 2 12" xfId="3444" hidden="1"/>
    <cellStyle name="Warnender Text 2 12" xfId="3587" hidden="1"/>
    <cellStyle name="Warnender Text 2 12" xfId="3664" hidden="1"/>
    <cellStyle name="Warnender Text 2 12" xfId="3600" hidden="1"/>
    <cellStyle name="Warnender Text 2 12" xfId="3701" hidden="1"/>
    <cellStyle name="Warnender Text 2 12" xfId="3736" hidden="1"/>
    <cellStyle name="Warnender Text 2 12" xfId="3739" hidden="1"/>
    <cellStyle name="Warnender Text 2 12" xfId="3806" hidden="1"/>
    <cellStyle name="Warnender Text 2 12" xfId="3742" hidden="1"/>
    <cellStyle name="Warnender Text 2 12" xfId="3843" hidden="1"/>
    <cellStyle name="Warnender Text 2 12" xfId="3878" hidden="1"/>
    <cellStyle name="Warnender Text 2 12" xfId="433" hidden="1"/>
    <cellStyle name="Warnender Text 2 12" xfId="3973" hidden="1"/>
    <cellStyle name="Warnender Text 2 12" xfId="3909" hidden="1"/>
    <cellStyle name="Warnender Text 2 12" xfId="4010" hidden="1"/>
    <cellStyle name="Warnender Text 2 12" xfId="4045" hidden="1"/>
    <cellStyle name="Warnender Text 2 12" xfId="4278" hidden="1"/>
    <cellStyle name="Warnender Text 2 12" xfId="4373" hidden="1"/>
    <cellStyle name="Warnender Text 2 12" xfId="4309" hidden="1"/>
    <cellStyle name="Warnender Text 2 12" xfId="4410" hidden="1"/>
    <cellStyle name="Warnender Text 2 12" xfId="4445" hidden="1"/>
    <cellStyle name="Warnender Text 2 12" xfId="4448" hidden="1"/>
    <cellStyle name="Warnender Text 2 12" xfId="4520" hidden="1"/>
    <cellStyle name="Warnender Text 2 12" xfId="4456" hidden="1"/>
    <cellStyle name="Warnender Text 2 12" xfId="4557" hidden="1"/>
    <cellStyle name="Warnender Text 2 12" xfId="4592" hidden="1"/>
    <cellStyle name="Warnender Text 2 12" xfId="4271" hidden="1"/>
    <cellStyle name="Warnender Text 2 12" xfId="4661" hidden="1"/>
    <cellStyle name="Warnender Text 2 12" xfId="4597" hidden="1"/>
    <cellStyle name="Warnender Text 2 12" xfId="4698" hidden="1"/>
    <cellStyle name="Warnender Text 2 12" xfId="4733" hidden="1"/>
    <cellStyle name="Warnender Text 2 12" xfId="4804" hidden="1"/>
    <cellStyle name="Warnender Text 2 12" xfId="4878" hidden="1"/>
    <cellStyle name="Warnender Text 2 12" xfId="4814" hidden="1"/>
    <cellStyle name="Warnender Text 2 12" xfId="4915" hidden="1"/>
    <cellStyle name="Warnender Text 2 12" xfId="4950" hidden="1"/>
    <cellStyle name="Warnender Text 2 12" xfId="5093" hidden="1"/>
    <cellStyle name="Warnender Text 2 12" xfId="5170" hidden="1"/>
    <cellStyle name="Warnender Text 2 12" xfId="5106" hidden="1"/>
    <cellStyle name="Warnender Text 2 12" xfId="5207" hidden="1"/>
    <cellStyle name="Warnender Text 2 12" xfId="5242" hidden="1"/>
    <cellStyle name="Warnender Text 2 12" xfId="5245" hidden="1"/>
    <cellStyle name="Warnender Text 2 12" xfId="5312" hidden="1"/>
    <cellStyle name="Warnender Text 2 12" xfId="5248" hidden="1"/>
    <cellStyle name="Warnender Text 2 12" xfId="5349" hidden="1"/>
    <cellStyle name="Warnender Text 2 12" xfId="5384" hidden="1"/>
    <cellStyle name="Warnender Text 2 12" xfId="2562" hidden="1"/>
    <cellStyle name="Warnender Text 2 12" xfId="5478" hidden="1"/>
    <cellStyle name="Warnender Text 2 12" xfId="5414" hidden="1"/>
    <cellStyle name="Warnender Text 2 12" xfId="5515" hidden="1"/>
    <cellStyle name="Warnender Text 2 12" xfId="5550" hidden="1"/>
    <cellStyle name="Warnender Text 2 12" xfId="5782" hidden="1"/>
    <cellStyle name="Warnender Text 2 12" xfId="5877" hidden="1"/>
    <cellStyle name="Warnender Text 2 12" xfId="5813" hidden="1"/>
    <cellStyle name="Warnender Text 2 12" xfId="5914" hidden="1"/>
    <cellStyle name="Warnender Text 2 12" xfId="5949" hidden="1"/>
    <cellStyle name="Warnender Text 2 12" xfId="5952" hidden="1"/>
    <cellStyle name="Warnender Text 2 12" xfId="6024" hidden="1"/>
    <cellStyle name="Warnender Text 2 12" xfId="5960" hidden="1"/>
    <cellStyle name="Warnender Text 2 12" xfId="6061" hidden="1"/>
    <cellStyle name="Warnender Text 2 12" xfId="6096" hidden="1"/>
    <cellStyle name="Warnender Text 2 12" xfId="5775" hidden="1"/>
    <cellStyle name="Warnender Text 2 12" xfId="6165" hidden="1"/>
    <cellStyle name="Warnender Text 2 12" xfId="6101" hidden="1"/>
    <cellStyle name="Warnender Text 2 12" xfId="6202" hidden="1"/>
    <cellStyle name="Warnender Text 2 12" xfId="6237" hidden="1"/>
    <cellStyle name="Warnender Text 2 12" xfId="6308" hidden="1"/>
    <cellStyle name="Warnender Text 2 12" xfId="6382" hidden="1"/>
    <cellStyle name="Warnender Text 2 12" xfId="6318" hidden="1"/>
    <cellStyle name="Warnender Text 2 12" xfId="6419" hidden="1"/>
    <cellStyle name="Warnender Text 2 12" xfId="6454" hidden="1"/>
    <cellStyle name="Warnender Text 2 12" xfId="6597" hidden="1"/>
    <cellStyle name="Warnender Text 2 12" xfId="6674" hidden="1"/>
    <cellStyle name="Warnender Text 2 12" xfId="6610" hidden="1"/>
    <cellStyle name="Warnender Text 2 12" xfId="6711" hidden="1"/>
    <cellStyle name="Warnender Text 2 12" xfId="6746" hidden="1"/>
    <cellStyle name="Warnender Text 2 12" xfId="6749" hidden="1"/>
    <cellStyle name="Warnender Text 2 12" xfId="6816" hidden="1"/>
    <cellStyle name="Warnender Text 2 12" xfId="6752" hidden="1"/>
    <cellStyle name="Warnender Text 2 12" xfId="6853" hidden="1"/>
    <cellStyle name="Warnender Text 2 12" xfId="6888" hidden="1"/>
    <cellStyle name="Warnender Text 2 12" xfId="4068" hidden="1"/>
    <cellStyle name="Warnender Text 2 12" xfId="6980" hidden="1"/>
    <cellStyle name="Warnender Text 2 12" xfId="6916" hidden="1"/>
    <cellStyle name="Warnender Text 2 12" xfId="7017" hidden="1"/>
    <cellStyle name="Warnender Text 2 12" xfId="7052" hidden="1"/>
    <cellStyle name="Warnender Text 2 12" xfId="7280" hidden="1"/>
    <cellStyle name="Warnender Text 2 12" xfId="7375" hidden="1"/>
    <cellStyle name="Warnender Text 2 12" xfId="7311" hidden="1"/>
    <cellStyle name="Warnender Text 2 12" xfId="7412" hidden="1"/>
    <cellStyle name="Warnender Text 2 12" xfId="7447" hidden="1"/>
    <cellStyle name="Warnender Text 2 12" xfId="7450" hidden="1"/>
    <cellStyle name="Warnender Text 2 12" xfId="7522" hidden="1"/>
    <cellStyle name="Warnender Text 2 12" xfId="7458" hidden="1"/>
    <cellStyle name="Warnender Text 2 12" xfId="7559" hidden="1"/>
    <cellStyle name="Warnender Text 2 12" xfId="7594" hidden="1"/>
    <cellStyle name="Warnender Text 2 12" xfId="7273" hidden="1"/>
    <cellStyle name="Warnender Text 2 12" xfId="7663" hidden="1"/>
    <cellStyle name="Warnender Text 2 12" xfId="7599" hidden="1"/>
    <cellStyle name="Warnender Text 2 12" xfId="7700" hidden="1"/>
    <cellStyle name="Warnender Text 2 12" xfId="7735" hidden="1"/>
    <cellStyle name="Warnender Text 2 12" xfId="7806" hidden="1"/>
    <cellStyle name="Warnender Text 2 12" xfId="7880" hidden="1"/>
    <cellStyle name="Warnender Text 2 12" xfId="7816" hidden="1"/>
    <cellStyle name="Warnender Text 2 12" xfId="7917" hidden="1"/>
    <cellStyle name="Warnender Text 2 12" xfId="7952" hidden="1"/>
    <cellStyle name="Warnender Text 2 12" xfId="8095" hidden="1"/>
    <cellStyle name="Warnender Text 2 12" xfId="8172" hidden="1"/>
    <cellStyle name="Warnender Text 2 12" xfId="8108" hidden="1"/>
    <cellStyle name="Warnender Text 2 12" xfId="8209" hidden="1"/>
    <cellStyle name="Warnender Text 2 12" xfId="8244" hidden="1"/>
    <cellStyle name="Warnender Text 2 12" xfId="8247" hidden="1"/>
    <cellStyle name="Warnender Text 2 12" xfId="8314" hidden="1"/>
    <cellStyle name="Warnender Text 2 12" xfId="8250" hidden="1"/>
    <cellStyle name="Warnender Text 2 12" xfId="8351" hidden="1"/>
    <cellStyle name="Warnender Text 2 12" xfId="8386" hidden="1"/>
    <cellStyle name="Warnender Text 2 12" xfId="5572" hidden="1"/>
    <cellStyle name="Warnender Text 2 12" xfId="8475" hidden="1"/>
    <cellStyle name="Warnender Text 2 12" xfId="8411" hidden="1"/>
    <cellStyle name="Warnender Text 2 12" xfId="8512" hidden="1"/>
    <cellStyle name="Warnender Text 2 12" xfId="8547" hidden="1"/>
    <cellStyle name="Warnender Text 2 12" xfId="8773" hidden="1"/>
    <cellStyle name="Warnender Text 2 12" xfId="8868" hidden="1"/>
    <cellStyle name="Warnender Text 2 12" xfId="8804" hidden="1"/>
    <cellStyle name="Warnender Text 2 12" xfId="8905" hidden="1"/>
    <cellStyle name="Warnender Text 2 12" xfId="8940" hidden="1"/>
    <cellStyle name="Warnender Text 2 12" xfId="8943" hidden="1"/>
    <cellStyle name="Warnender Text 2 12" xfId="9015" hidden="1"/>
    <cellStyle name="Warnender Text 2 12" xfId="8951" hidden="1"/>
    <cellStyle name="Warnender Text 2 12" xfId="9052" hidden="1"/>
    <cellStyle name="Warnender Text 2 12" xfId="9087" hidden="1"/>
    <cellStyle name="Warnender Text 2 12" xfId="8766" hidden="1"/>
    <cellStyle name="Warnender Text 2 12" xfId="9156" hidden="1"/>
    <cellStyle name="Warnender Text 2 12" xfId="9092" hidden="1"/>
    <cellStyle name="Warnender Text 2 12" xfId="9193" hidden="1"/>
    <cellStyle name="Warnender Text 2 12" xfId="9228" hidden="1"/>
    <cellStyle name="Warnender Text 2 12" xfId="9299" hidden="1"/>
    <cellStyle name="Warnender Text 2 12" xfId="9373" hidden="1"/>
    <cellStyle name="Warnender Text 2 12" xfId="9309" hidden="1"/>
    <cellStyle name="Warnender Text 2 12" xfId="9410" hidden="1"/>
    <cellStyle name="Warnender Text 2 12" xfId="9445" hidden="1"/>
    <cellStyle name="Warnender Text 2 12" xfId="9588" hidden="1"/>
    <cellStyle name="Warnender Text 2 12" xfId="9665" hidden="1"/>
    <cellStyle name="Warnender Text 2 12" xfId="9601" hidden="1"/>
    <cellStyle name="Warnender Text 2 12" xfId="9702" hidden="1"/>
    <cellStyle name="Warnender Text 2 12" xfId="9737" hidden="1"/>
    <cellStyle name="Warnender Text 2 12" xfId="9740" hidden="1"/>
    <cellStyle name="Warnender Text 2 12" xfId="9807" hidden="1"/>
    <cellStyle name="Warnender Text 2 12" xfId="9743" hidden="1"/>
    <cellStyle name="Warnender Text 2 12" xfId="9844" hidden="1"/>
    <cellStyle name="Warnender Text 2 12" xfId="9879" hidden="1"/>
    <cellStyle name="Warnender Text 2 12" xfId="7074" hidden="1"/>
    <cellStyle name="Warnender Text 2 12" xfId="9966" hidden="1"/>
    <cellStyle name="Warnender Text 2 12" xfId="9902" hidden="1"/>
    <cellStyle name="Warnender Text 2 12" xfId="10003" hidden="1"/>
    <cellStyle name="Warnender Text 2 12" xfId="10038" hidden="1"/>
    <cellStyle name="Warnender Text 2 12" xfId="10259" hidden="1"/>
    <cellStyle name="Warnender Text 2 12" xfId="10354" hidden="1"/>
    <cellStyle name="Warnender Text 2 12" xfId="10290" hidden="1"/>
    <cellStyle name="Warnender Text 2 12" xfId="10391" hidden="1"/>
    <cellStyle name="Warnender Text 2 12" xfId="10426" hidden="1"/>
    <cellStyle name="Warnender Text 2 12" xfId="10429" hidden="1"/>
    <cellStyle name="Warnender Text 2 12" xfId="10501" hidden="1"/>
    <cellStyle name="Warnender Text 2 12" xfId="10437" hidden="1"/>
    <cellStyle name="Warnender Text 2 12" xfId="10538" hidden="1"/>
    <cellStyle name="Warnender Text 2 12" xfId="10573" hidden="1"/>
    <cellStyle name="Warnender Text 2 12" xfId="10252" hidden="1"/>
    <cellStyle name="Warnender Text 2 12" xfId="10642" hidden="1"/>
    <cellStyle name="Warnender Text 2 12" xfId="10578" hidden="1"/>
    <cellStyle name="Warnender Text 2 12" xfId="10679" hidden="1"/>
    <cellStyle name="Warnender Text 2 12" xfId="10714" hidden="1"/>
    <cellStyle name="Warnender Text 2 12" xfId="10785" hidden="1"/>
    <cellStyle name="Warnender Text 2 12" xfId="10859" hidden="1"/>
    <cellStyle name="Warnender Text 2 12" xfId="10795" hidden="1"/>
    <cellStyle name="Warnender Text 2 12" xfId="10896" hidden="1"/>
    <cellStyle name="Warnender Text 2 12" xfId="10931" hidden="1"/>
    <cellStyle name="Warnender Text 2 12" xfId="11074" hidden="1"/>
    <cellStyle name="Warnender Text 2 12" xfId="11151" hidden="1"/>
    <cellStyle name="Warnender Text 2 12" xfId="11087" hidden="1"/>
    <cellStyle name="Warnender Text 2 12" xfId="11188" hidden="1"/>
    <cellStyle name="Warnender Text 2 12" xfId="11223" hidden="1"/>
    <cellStyle name="Warnender Text 2 12" xfId="11226" hidden="1"/>
    <cellStyle name="Warnender Text 2 12" xfId="11293" hidden="1"/>
    <cellStyle name="Warnender Text 2 12" xfId="11229" hidden="1"/>
    <cellStyle name="Warnender Text 2 12" xfId="11330" hidden="1"/>
    <cellStyle name="Warnender Text 2 12" xfId="11365" hidden="1"/>
    <cellStyle name="Warnender Text 2 12" xfId="8567" hidden="1"/>
    <cellStyle name="Warnender Text 2 12" xfId="11449" hidden="1"/>
    <cellStyle name="Warnender Text 2 12" xfId="11385" hidden="1"/>
    <cellStyle name="Warnender Text 2 12" xfId="11486" hidden="1"/>
    <cellStyle name="Warnender Text 2 12" xfId="11521" hidden="1"/>
    <cellStyle name="Warnender Text 2 12" xfId="11739" hidden="1"/>
    <cellStyle name="Warnender Text 2 12" xfId="11834" hidden="1"/>
    <cellStyle name="Warnender Text 2 12" xfId="11770" hidden="1"/>
    <cellStyle name="Warnender Text 2 12" xfId="11871" hidden="1"/>
    <cellStyle name="Warnender Text 2 12" xfId="11906" hidden="1"/>
    <cellStyle name="Warnender Text 2 12" xfId="11909" hidden="1"/>
    <cellStyle name="Warnender Text 2 12" xfId="11981" hidden="1"/>
    <cellStyle name="Warnender Text 2 12" xfId="11917" hidden="1"/>
    <cellStyle name="Warnender Text 2 12" xfId="12018" hidden="1"/>
    <cellStyle name="Warnender Text 2 12" xfId="12053" hidden="1"/>
    <cellStyle name="Warnender Text 2 12" xfId="11732" hidden="1"/>
    <cellStyle name="Warnender Text 2 12" xfId="12122" hidden="1"/>
    <cellStyle name="Warnender Text 2 12" xfId="12058" hidden="1"/>
    <cellStyle name="Warnender Text 2 12" xfId="12159" hidden="1"/>
    <cellStyle name="Warnender Text 2 12" xfId="12194" hidden="1"/>
    <cellStyle name="Warnender Text 2 12" xfId="12265" hidden="1"/>
    <cellStyle name="Warnender Text 2 12" xfId="12339" hidden="1"/>
    <cellStyle name="Warnender Text 2 12" xfId="12275" hidden="1"/>
    <cellStyle name="Warnender Text 2 12" xfId="12376" hidden="1"/>
    <cellStyle name="Warnender Text 2 12" xfId="12411" hidden="1"/>
    <cellStyle name="Warnender Text 2 12" xfId="12554" hidden="1"/>
    <cellStyle name="Warnender Text 2 12" xfId="12631" hidden="1"/>
    <cellStyle name="Warnender Text 2 12" xfId="12567" hidden="1"/>
    <cellStyle name="Warnender Text 2 12" xfId="12668" hidden="1"/>
    <cellStyle name="Warnender Text 2 12" xfId="12703" hidden="1"/>
    <cellStyle name="Warnender Text 2 12" xfId="12706" hidden="1"/>
    <cellStyle name="Warnender Text 2 12" xfId="12773" hidden="1"/>
    <cellStyle name="Warnender Text 2 12" xfId="12709" hidden="1"/>
    <cellStyle name="Warnender Text 2 12" xfId="12810" hidden="1"/>
    <cellStyle name="Warnender Text 2 12" xfId="12845" hidden="1"/>
    <cellStyle name="Warnender Text 2 12" xfId="10056" hidden="1"/>
    <cellStyle name="Warnender Text 2 12" xfId="12928" hidden="1"/>
    <cellStyle name="Warnender Text 2 12" xfId="12864" hidden="1"/>
    <cellStyle name="Warnender Text 2 12" xfId="12965" hidden="1"/>
    <cellStyle name="Warnender Text 2 12" xfId="13000" hidden="1"/>
    <cellStyle name="Warnender Text 2 12" xfId="13210" hidden="1"/>
    <cellStyle name="Warnender Text 2 12" xfId="13305" hidden="1"/>
    <cellStyle name="Warnender Text 2 12" xfId="13241" hidden="1"/>
    <cellStyle name="Warnender Text 2 12" xfId="13342" hidden="1"/>
    <cellStyle name="Warnender Text 2 12" xfId="13377" hidden="1"/>
    <cellStyle name="Warnender Text 2 12" xfId="13380" hidden="1"/>
    <cellStyle name="Warnender Text 2 12" xfId="13452" hidden="1"/>
    <cellStyle name="Warnender Text 2 12" xfId="13388" hidden="1"/>
    <cellStyle name="Warnender Text 2 12" xfId="13489" hidden="1"/>
    <cellStyle name="Warnender Text 2 12" xfId="13524" hidden="1"/>
    <cellStyle name="Warnender Text 2 12" xfId="13203" hidden="1"/>
    <cellStyle name="Warnender Text 2 12" xfId="13593" hidden="1"/>
    <cellStyle name="Warnender Text 2 12" xfId="13529" hidden="1"/>
    <cellStyle name="Warnender Text 2 12" xfId="13630" hidden="1"/>
    <cellStyle name="Warnender Text 2 12" xfId="13665" hidden="1"/>
    <cellStyle name="Warnender Text 2 12" xfId="13736" hidden="1"/>
    <cellStyle name="Warnender Text 2 12" xfId="13810" hidden="1"/>
    <cellStyle name="Warnender Text 2 12" xfId="13746" hidden="1"/>
    <cellStyle name="Warnender Text 2 12" xfId="13847" hidden="1"/>
    <cellStyle name="Warnender Text 2 12" xfId="13882" hidden="1"/>
    <cellStyle name="Warnender Text 2 12" xfId="14025" hidden="1"/>
    <cellStyle name="Warnender Text 2 12" xfId="14102" hidden="1"/>
    <cellStyle name="Warnender Text 2 12" xfId="14038" hidden="1"/>
    <cellStyle name="Warnender Text 2 12" xfId="14139" hidden="1"/>
    <cellStyle name="Warnender Text 2 12" xfId="14174" hidden="1"/>
    <cellStyle name="Warnender Text 2 12" xfId="14177" hidden="1"/>
    <cellStyle name="Warnender Text 2 12" xfId="14244" hidden="1"/>
    <cellStyle name="Warnender Text 2 12" xfId="14180" hidden="1"/>
    <cellStyle name="Warnender Text 2 12" xfId="14281" hidden="1"/>
    <cellStyle name="Warnender Text 2 12" xfId="14316" hidden="1"/>
    <cellStyle name="Warnender Text 2 12" xfId="11538" hidden="1"/>
    <cellStyle name="Warnender Text 2 12" xfId="14395" hidden="1"/>
    <cellStyle name="Warnender Text 2 12" xfId="14331" hidden="1"/>
    <cellStyle name="Warnender Text 2 12" xfId="14432" hidden="1"/>
    <cellStyle name="Warnender Text 2 12" xfId="14467" hidden="1"/>
    <cellStyle name="Warnender Text 2 12" xfId="14672" hidden="1"/>
    <cellStyle name="Warnender Text 2 12" xfId="14767" hidden="1"/>
    <cellStyle name="Warnender Text 2 12" xfId="14703" hidden="1"/>
    <cellStyle name="Warnender Text 2 12" xfId="14804" hidden="1"/>
    <cellStyle name="Warnender Text 2 12" xfId="14839" hidden="1"/>
    <cellStyle name="Warnender Text 2 12" xfId="14842" hidden="1"/>
    <cellStyle name="Warnender Text 2 12" xfId="14914" hidden="1"/>
    <cellStyle name="Warnender Text 2 12" xfId="14850" hidden="1"/>
    <cellStyle name="Warnender Text 2 12" xfId="14951" hidden="1"/>
    <cellStyle name="Warnender Text 2 12" xfId="14986" hidden="1"/>
    <cellStyle name="Warnender Text 2 12" xfId="14665" hidden="1"/>
    <cellStyle name="Warnender Text 2 12" xfId="15055" hidden="1"/>
    <cellStyle name="Warnender Text 2 12" xfId="14991" hidden="1"/>
    <cellStyle name="Warnender Text 2 12" xfId="15092" hidden="1"/>
    <cellStyle name="Warnender Text 2 12" xfId="15127" hidden="1"/>
    <cellStyle name="Warnender Text 2 12" xfId="15198" hidden="1"/>
    <cellStyle name="Warnender Text 2 12" xfId="15272" hidden="1"/>
    <cellStyle name="Warnender Text 2 12" xfId="15208" hidden="1"/>
    <cellStyle name="Warnender Text 2 12" xfId="15309" hidden="1"/>
    <cellStyle name="Warnender Text 2 12" xfId="15344" hidden="1"/>
    <cellStyle name="Warnender Text 2 12" xfId="15487" hidden="1"/>
    <cellStyle name="Warnender Text 2 12" xfId="15564" hidden="1"/>
    <cellStyle name="Warnender Text 2 12" xfId="15500" hidden="1"/>
    <cellStyle name="Warnender Text 2 12" xfId="15601" hidden="1"/>
    <cellStyle name="Warnender Text 2 12" xfId="15636" hidden="1"/>
    <cellStyle name="Warnender Text 2 12" xfId="15639" hidden="1"/>
    <cellStyle name="Warnender Text 2 12" xfId="15706" hidden="1"/>
    <cellStyle name="Warnender Text 2 12" xfId="15642" hidden="1"/>
    <cellStyle name="Warnender Text 2 12" xfId="15743" hidden="1"/>
    <cellStyle name="Warnender Text 2 12" xfId="15778" hidden="1"/>
    <cellStyle name="Warnender Text 2 12" xfId="13014" hidden="1"/>
    <cellStyle name="Warnender Text 2 12" xfId="15857" hidden="1"/>
    <cellStyle name="Warnender Text 2 12" xfId="15793" hidden="1"/>
    <cellStyle name="Warnender Text 2 12" xfId="15894" hidden="1"/>
    <cellStyle name="Warnender Text 2 12" xfId="15929" hidden="1"/>
    <cellStyle name="Warnender Text 2 12" xfId="16128" hidden="1"/>
    <cellStyle name="Warnender Text 2 12" xfId="16223" hidden="1"/>
    <cellStyle name="Warnender Text 2 12" xfId="16159" hidden="1"/>
    <cellStyle name="Warnender Text 2 12" xfId="16260" hidden="1"/>
    <cellStyle name="Warnender Text 2 12" xfId="16295" hidden="1"/>
    <cellStyle name="Warnender Text 2 12" xfId="16298" hidden="1"/>
    <cellStyle name="Warnender Text 2 12" xfId="16370" hidden="1"/>
    <cellStyle name="Warnender Text 2 12" xfId="16306" hidden="1"/>
    <cellStyle name="Warnender Text 2 12" xfId="16407" hidden="1"/>
    <cellStyle name="Warnender Text 2 12" xfId="16442" hidden="1"/>
    <cellStyle name="Warnender Text 2 12" xfId="16121" hidden="1"/>
    <cellStyle name="Warnender Text 2 12" xfId="16511" hidden="1"/>
    <cellStyle name="Warnender Text 2 12" xfId="16447" hidden="1"/>
    <cellStyle name="Warnender Text 2 12" xfId="16548" hidden="1"/>
    <cellStyle name="Warnender Text 2 12" xfId="16583" hidden="1"/>
    <cellStyle name="Warnender Text 2 12" xfId="16654" hidden="1"/>
    <cellStyle name="Warnender Text 2 12" xfId="16728" hidden="1"/>
    <cellStyle name="Warnender Text 2 12" xfId="16664" hidden="1"/>
    <cellStyle name="Warnender Text 2 12" xfId="16765" hidden="1"/>
    <cellStyle name="Warnender Text 2 12" xfId="16800" hidden="1"/>
    <cellStyle name="Warnender Text 2 12" xfId="16943" hidden="1"/>
    <cellStyle name="Warnender Text 2 12" xfId="17020" hidden="1"/>
    <cellStyle name="Warnender Text 2 12" xfId="16956" hidden="1"/>
    <cellStyle name="Warnender Text 2 12" xfId="17057" hidden="1"/>
    <cellStyle name="Warnender Text 2 12" xfId="17092" hidden="1"/>
    <cellStyle name="Warnender Text 2 12" xfId="17095" hidden="1"/>
    <cellStyle name="Warnender Text 2 12" xfId="17162" hidden="1"/>
    <cellStyle name="Warnender Text 2 12" xfId="17098" hidden="1"/>
    <cellStyle name="Warnender Text 2 12" xfId="17199" hidden="1"/>
    <cellStyle name="Warnender Text 2 12" xfId="17234" hidden="1"/>
    <cellStyle name="Warnender Text 2 12" xfId="14476" hidden="1"/>
    <cellStyle name="Warnender Text 2 12" xfId="17302" hidden="1"/>
    <cellStyle name="Warnender Text 2 12" xfId="17238" hidden="1"/>
    <cellStyle name="Warnender Text 2 12" xfId="17339" hidden="1"/>
    <cellStyle name="Warnender Text 2 12" xfId="17374" hidden="1"/>
    <cellStyle name="Warnender Text 2 12" xfId="17570" hidden="1"/>
    <cellStyle name="Warnender Text 2 12" xfId="17665" hidden="1"/>
    <cellStyle name="Warnender Text 2 12" xfId="17601" hidden="1"/>
    <cellStyle name="Warnender Text 2 12" xfId="17702" hidden="1"/>
    <cellStyle name="Warnender Text 2 12" xfId="17737" hidden="1"/>
    <cellStyle name="Warnender Text 2 12" xfId="17740" hidden="1"/>
    <cellStyle name="Warnender Text 2 12" xfId="17812" hidden="1"/>
    <cellStyle name="Warnender Text 2 12" xfId="17748" hidden="1"/>
    <cellStyle name="Warnender Text 2 12" xfId="17849" hidden="1"/>
    <cellStyle name="Warnender Text 2 12" xfId="17884" hidden="1"/>
    <cellStyle name="Warnender Text 2 12" xfId="17563" hidden="1"/>
    <cellStyle name="Warnender Text 2 12" xfId="17953" hidden="1"/>
    <cellStyle name="Warnender Text 2 12" xfId="17889" hidden="1"/>
    <cellStyle name="Warnender Text 2 12" xfId="17990" hidden="1"/>
    <cellStyle name="Warnender Text 2 12" xfId="18025" hidden="1"/>
    <cellStyle name="Warnender Text 2 12" xfId="18096" hidden="1"/>
    <cellStyle name="Warnender Text 2 12" xfId="18170" hidden="1"/>
    <cellStyle name="Warnender Text 2 12" xfId="18106" hidden="1"/>
    <cellStyle name="Warnender Text 2 12" xfId="18207" hidden="1"/>
    <cellStyle name="Warnender Text 2 12" xfId="18242" hidden="1"/>
    <cellStyle name="Warnender Text 2 12" xfId="18385" hidden="1"/>
    <cellStyle name="Warnender Text 2 12" xfId="18462" hidden="1"/>
    <cellStyle name="Warnender Text 2 12" xfId="18398" hidden="1"/>
    <cellStyle name="Warnender Text 2 12" xfId="18499" hidden="1"/>
    <cellStyle name="Warnender Text 2 12" xfId="18534" hidden="1"/>
    <cellStyle name="Warnender Text 2 12" xfId="18537" hidden="1"/>
    <cellStyle name="Warnender Text 2 12" xfId="18604" hidden="1"/>
    <cellStyle name="Warnender Text 2 12" xfId="18540" hidden="1"/>
    <cellStyle name="Warnender Text 2 12" xfId="18641" hidden="1"/>
    <cellStyle name="Warnender Text 2 12" xfId="18676" hidden="1"/>
    <cellStyle name="Warnender Text 2 12" xfId="19016" hidden="1"/>
    <cellStyle name="Warnender Text 2 12" xfId="19102" hidden="1"/>
    <cellStyle name="Warnender Text 2 12" xfId="19038" hidden="1"/>
    <cellStyle name="Warnender Text 2 12" xfId="19139" hidden="1"/>
    <cellStyle name="Warnender Text 2 12" xfId="19174" hidden="1"/>
    <cellStyle name="Warnender Text 2 12" xfId="19377" hidden="1"/>
    <cellStyle name="Warnender Text 2 12" xfId="19472" hidden="1"/>
    <cellStyle name="Warnender Text 2 12" xfId="19408" hidden="1"/>
    <cellStyle name="Warnender Text 2 12" xfId="19509" hidden="1"/>
    <cellStyle name="Warnender Text 2 12" xfId="19544" hidden="1"/>
    <cellStyle name="Warnender Text 2 12" xfId="19547" hidden="1"/>
    <cellStyle name="Warnender Text 2 12" xfId="19619" hidden="1"/>
    <cellStyle name="Warnender Text 2 12" xfId="19555" hidden="1"/>
    <cellStyle name="Warnender Text 2 12" xfId="19656" hidden="1"/>
    <cellStyle name="Warnender Text 2 12" xfId="19691" hidden="1"/>
    <cellStyle name="Warnender Text 2 12" xfId="19370" hidden="1"/>
    <cellStyle name="Warnender Text 2 12" xfId="19760" hidden="1"/>
    <cellStyle name="Warnender Text 2 12" xfId="19696" hidden="1"/>
    <cellStyle name="Warnender Text 2 12" xfId="19797" hidden="1"/>
    <cellStyle name="Warnender Text 2 12" xfId="19832" hidden="1"/>
    <cellStyle name="Warnender Text 2 12" xfId="19903" hidden="1"/>
    <cellStyle name="Warnender Text 2 12" xfId="19977" hidden="1"/>
    <cellStyle name="Warnender Text 2 12" xfId="19913" hidden="1"/>
    <cellStyle name="Warnender Text 2 12" xfId="20014" hidden="1"/>
    <cellStyle name="Warnender Text 2 12" xfId="20049" hidden="1"/>
    <cellStyle name="Warnender Text 2 12" xfId="20192" hidden="1"/>
    <cellStyle name="Warnender Text 2 12" xfId="20269" hidden="1"/>
    <cellStyle name="Warnender Text 2 12" xfId="20205" hidden="1"/>
    <cellStyle name="Warnender Text 2 12" xfId="20306" hidden="1"/>
    <cellStyle name="Warnender Text 2 12" xfId="20341" hidden="1"/>
    <cellStyle name="Warnender Text 2 12" xfId="20344" hidden="1"/>
    <cellStyle name="Warnender Text 2 12" xfId="20411" hidden="1"/>
    <cellStyle name="Warnender Text 2 12" xfId="20347" hidden="1"/>
    <cellStyle name="Warnender Text 2 12" xfId="20448" hidden="1"/>
    <cellStyle name="Warnender Text 2 12" xfId="20483" hidden="1"/>
    <cellStyle name="Warnender Text 2 12" xfId="20554" hidden="1"/>
    <cellStyle name="Warnender Text 2 12" xfId="20628" hidden="1"/>
    <cellStyle name="Warnender Text 2 12" xfId="20564" hidden="1"/>
    <cellStyle name="Warnender Text 2 12" xfId="20665" hidden="1"/>
    <cellStyle name="Warnender Text 2 12" xfId="20700" hidden="1"/>
    <cellStyle name="Warnender Text 2 12" xfId="20891" hidden="1"/>
    <cellStyle name="Warnender Text 2 12" xfId="21019" hidden="1"/>
    <cellStyle name="Warnender Text 2 12" xfId="20955" hidden="1"/>
    <cellStyle name="Warnender Text 2 12" xfId="21056" hidden="1"/>
    <cellStyle name="Warnender Text 2 12" xfId="21091" hidden="1"/>
    <cellStyle name="Warnender Text 2 12" xfId="21251" hidden="1"/>
    <cellStyle name="Warnender Text 2 12" xfId="21328" hidden="1"/>
    <cellStyle name="Warnender Text 2 12" xfId="21264" hidden="1"/>
    <cellStyle name="Warnender Text 2 12" xfId="21365" hidden="1"/>
    <cellStyle name="Warnender Text 2 12" xfId="21400" hidden="1"/>
    <cellStyle name="Warnender Text 2 12" xfId="21404" hidden="1"/>
    <cellStyle name="Warnender Text 2 12" xfId="21472" hidden="1"/>
    <cellStyle name="Warnender Text 2 12" xfId="21408" hidden="1"/>
    <cellStyle name="Warnender Text 2 12" xfId="21509" hidden="1"/>
    <cellStyle name="Warnender Text 2 12" xfId="21544" hidden="1"/>
    <cellStyle name="Warnender Text 2 12" xfId="21110" hidden="1"/>
    <cellStyle name="Warnender Text 2 12" xfId="21629" hidden="1"/>
    <cellStyle name="Warnender Text 2 12" xfId="21565" hidden="1"/>
    <cellStyle name="Warnender Text 2 12" xfId="21666" hidden="1"/>
    <cellStyle name="Warnender Text 2 12" xfId="21701" hidden="1"/>
    <cellStyle name="Warnender Text 2 12" xfId="21903" hidden="1"/>
    <cellStyle name="Warnender Text 2 12" xfId="21999" hidden="1"/>
    <cellStyle name="Warnender Text 2 12" xfId="21935" hidden="1"/>
    <cellStyle name="Warnender Text 2 12" xfId="22036" hidden="1"/>
    <cellStyle name="Warnender Text 2 12" xfId="22071" hidden="1"/>
    <cellStyle name="Warnender Text 2 12" xfId="22075" hidden="1"/>
    <cellStyle name="Warnender Text 2 12" xfId="22148" hidden="1"/>
    <cellStyle name="Warnender Text 2 12" xfId="22084" hidden="1"/>
    <cellStyle name="Warnender Text 2 12" xfId="22185" hidden="1"/>
    <cellStyle name="Warnender Text 2 12" xfId="22220" hidden="1"/>
    <cellStyle name="Warnender Text 2 12" xfId="21896" hidden="1"/>
    <cellStyle name="Warnender Text 2 12" xfId="22291" hidden="1"/>
    <cellStyle name="Warnender Text 2 12" xfId="22227" hidden="1"/>
    <cellStyle name="Warnender Text 2 12" xfId="22328" hidden="1"/>
    <cellStyle name="Warnender Text 2 12" xfId="22363" hidden="1"/>
    <cellStyle name="Warnender Text 2 12" xfId="22436" hidden="1"/>
    <cellStyle name="Warnender Text 2 12" xfId="22510" hidden="1"/>
    <cellStyle name="Warnender Text 2 12" xfId="22446" hidden="1"/>
    <cellStyle name="Warnender Text 2 12" xfId="22547" hidden="1"/>
    <cellStyle name="Warnender Text 2 12" xfId="22582" hidden="1"/>
    <cellStyle name="Warnender Text 2 12" xfId="22725" hidden="1"/>
    <cellStyle name="Warnender Text 2 12" xfId="22802" hidden="1"/>
    <cellStyle name="Warnender Text 2 12" xfId="22738" hidden="1"/>
    <cellStyle name="Warnender Text 2 12" xfId="22839" hidden="1"/>
    <cellStyle name="Warnender Text 2 12" xfId="22874" hidden="1"/>
    <cellStyle name="Warnender Text 2 12" xfId="22877" hidden="1"/>
    <cellStyle name="Warnender Text 2 12" xfId="22944" hidden="1"/>
    <cellStyle name="Warnender Text 2 12" xfId="22880" hidden="1"/>
    <cellStyle name="Warnender Text 2 12" xfId="22981" hidden="1"/>
    <cellStyle name="Warnender Text 2 12" xfId="23016" hidden="1"/>
    <cellStyle name="Warnender Text 2 12" xfId="20917" hidden="1"/>
    <cellStyle name="Warnender Text 2 12" xfId="23084" hidden="1"/>
    <cellStyle name="Warnender Text 2 12" xfId="23020" hidden="1"/>
    <cellStyle name="Warnender Text 2 12" xfId="23121" hidden="1"/>
    <cellStyle name="Warnender Text 2 12" xfId="23156" hidden="1"/>
    <cellStyle name="Warnender Text 2 12" xfId="23356" hidden="1"/>
    <cellStyle name="Warnender Text 2 12" xfId="23451" hidden="1"/>
    <cellStyle name="Warnender Text 2 12" xfId="23387" hidden="1"/>
    <cellStyle name="Warnender Text 2 12" xfId="23488" hidden="1"/>
    <cellStyle name="Warnender Text 2 12" xfId="23523" hidden="1"/>
    <cellStyle name="Warnender Text 2 12" xfId="23527" hidden="1"/>
    <cellStyle name="Warnender Text 2 12" xfId="23600" hidden="1"/>
    <cellStyle name="Warnender Text 2 12" xfId="23536" hidden="1"/>
    <cellStyle name="Warnender Text 2 12" xfId="23637" hidden="1"/>
    <cellStyle name="Warnender Text 2 12" xfId="23672" hidden="1"/>
    <cellStyle name="Warnender Text 2 12" xfId="23349" hidden="1"/>
    <cellStyle name="Warnender Text 2 12" xfId="23743" hidden="1"/>
    <cellStyle name="Warnender Text 2 12" xfId="23679" hidden="1"/>
    <cellStyle name="Warnender Text 2 12" xfId="23780" hidden="1"/>
    <cellStyle name="Warnender Text 2 12" xfId="23815" hidden="1"/>
    <cellStyle name="Warnender Text 2 12" xfId="23887" hidden="1"/>
    <cellStyle name="Warnender Text 2 12" xfId="23961" hidden="1"/>
    <cellStyle name="Warnender Text 2 12" xfId="23897" hidden="1"/>
    <cellStyle name="Warnender Text 2 12" xfId="23998" hidden="1"/>
    <cellStyle name="Warnender Text 2 12" xfId="24033" hidden="1"/>
    <cellStyle name="Warnender Text 2 12" xfId="24176" hidden="1"/>
    <cellStyle name="Warnender Text 2 12" xfId="24253" hidden="1"/>
    <cellStyle name="Warnender Text 2 12" xfId="24189" hidden="1"/>
    <cellStyle name="Warnender Text 2 12" xfId="24290" hidden="1"/>
    <cellStyle name="Warnender Text 2 12" xfId="24325" hidden="1"/>
    <cellStyle name="Warnender Text 2 12" xfId="24328" hidden="1"/>
    <cellStyle name="Warnender Text 2 12" xfId="24395" hidden="1"/>
    <cellStyle name="Warnender Text 2 12" xfId="24331" hidden="1"/>
    <cellStyle name="Warnender Text 2 12" xfId="24432" hidden="1"/>
    <cellStyle name="Warnender Text 2 12" xfId="24467" hidden="1"/>
    <cellStyle name="Warnender Text 2 12" xfId="21557" hidden="1"/>
    <cellStyle name="Warnender Text 2 12" xfId="24535" hidden="1"/>
    <cellStyle name="Warnender Text 2 12" xfId="24471" hidden="1"/>
    <cellStyle name="Warnender Text 2 12" xfId="24572" hidden="1"/>
    <cellStyle name="Warnender Text 2 12" xfId="24607" hidden="1"/>
    <cellStyle name="Warnender Text 2 12" xfId="24803" hidden="1"/>
    <cellStyle name="Warnender Text 2 12" xfId="24898" hidden="1"/>
    <cellStyle name="Warnender Text 2 12" xfId="24834" hidden="1"/>
    <cellStyle name="Warnender Text 2 12" xfId="24935" hidden="1"/>
    <cellStyle name="Warnender Text 2 12" xfId="24970" hidden="1"/>
    <cellStyle name="Warnender Text 2 12" xfId="24973" hidden="1"/>
    <cellStyle name="Warnender Text 2 12" xfId="25045" hidden="1"/>
    <cellStyle name="Warnender Text 2 12" xfId="24981" hidden="1"/>
    <cellStyle name="Warnender Text 2 12" xfId="25082" hidden="1"/>
    <cellStyle name="Warnender Text 2 12" xfId="25117" hidden="1"/>
    <cellStyle name="Warnender Text 2 12" xfId="24796" hidden="1"/>
    <cellStyle name="Warnender Text 2 12" xfId="25186" hidden="1"/>
    <cellStyle name="Warnender Text 2 12" xfId="25122" hidden="1"/>
    <cellStyle name="Warnender Text 2 12" xfId="25223" hidden="1"/>
    <cellStyle name="Warnender Text 2 12" xfId="25258" hidden="1"/>
    <cellStyle name="Warnender Text 2 12" xfId="25329" hidden="1"/>
    <cellStyle name="Warnender Text 2 12" xfId="25403" hidden="1"/>
    <cellStyle name="Warnender Text 2 12" xfId="25339" hidden="1"/>
    <cellStyle name="Warnender Text 2 12" xfId="25440" hidden="1"/>
    <cellStyle name="Warnender Text 2 12" xfId="25475" hidden="1"/>
    <cellStyle name="Warnender Text 2 12" xfId="25618" hidden="1"/>
    <cellStyle name="Warnender Text 2 12" xfId="25695" hidden="1"/>
    <cellStyle name="Warnender Text 2 12" xfId="25631" hidden="1"/>
    <cellStyle name="Warnender Text 2 12" xfId="25732" hidden="1"/>
    <cellStyle name="Warnender Text 2 12" xfId="25767" hidden="1"/>
    <cellStyle name="Warnender Text 2 12" xfId="25770" hidden="1"/>
    <cellStyle name="Warnender Text 2 12" xfId="25837" hidden="1"/>
    <cellStyle name="Warnender Text 2 12" xfId="25773" hidden="1"/>
    <cellStyle name="Warnender Text 2 12" xfId="25874" hidden="1"/>
    <cellStyle name="Warnender Text 2 12" xfId="25909" hidden="1"/>
    <cellStyle name="Warnender Text 2 12" xfId="26027" hidden="1"/>
    <cellStyle name="Warnender Text 2 12" xfId="26130" hidden="1"/>
    <cellStyle name="Warnender Text 2 12" xfId="26066" hidden="1"/>
    <cellStyle name="Warnender Text 2 12" xfId="26167" hidden="1"/>
    <cellStyle name="Warnender Text 2 12" xfId="26202" hidden="1"/>
    <cellStyle name="Warnender Text 2 12" xfId="26399" hidden="1"/>
    <cellStyle name="Warnender Text 2 12" xfId="26494" hidden="1"/>
    <cellStyle name="Warnender Text 2 12" xfId="26430" hidden="1"/>
    <cellStyle name="Warnender Text 2 12" xfId="26531" hidden="1"/>
    <cellStyle name="Warnender Text 2 12" xfId="26566" hidden="1"/>
    <cellStyle name="Warnender Text 2 12" xfId="26569" hidden="1"/>
    <cellStyle name="Warnender Text 2 12" xfId="26641" hidden="1"/>
    <cellStyle name="Warnender Text 2 12" xfId="26577" hidden="1"/>
    <cellStyle name="Warnender Text 2 12" xfId="26678" hidden="1"/>
    <cellStyle name="Warnender Text 2 12" xfId="26713" hidden="1"/>
    <cellStyle name="Warnender Text 2 12" xfId="26392" hidden="1"/>
    <cellStyle name="Warnender Text 2 12" xfId="26782" hidden="1"/>
    <cellStyle name="Warnender Text 2 12" xfId="26718" hidden="1"/>
    <cellStyle name="Warnender Text 2 12" xfId="26819" hidden="1"/>
    <cellStyle name="Warnender Text 2 12" xfId="26854" hidden="1"/>
    <cellStyle name="Warnender Text 2 12" xfId="26925" hidden="1"/>
    <cellStyle name="Warnender Text 2 12" xfId="26999" hidden="1"/>
    <cellStyle name="Warnender Text 2 12" xfId="26935" hidden="1"/>
    <cellStyle name="Warnender Text 2 12" xfId="27036" hidden="1"/>
    <cellStyle name="Warnender Text 2 12" xfId="27071" hidden="1"/>
    <cellStyle name="Warnender Text 2 12" xfId="27214" hidden="1"/>
    <cellStyle name="Warnender Text 2 12" xfId="27291" hidden="1"/>
    <cellStyle name="Warnender Text 2 12" xfId="27227" hidden="1"/>
    <cellStyle name="Warnender Text 2 12" xfId="27328" hidden="1"/>
    <cellStyle name="Warnender Text 2 12" xfId="27363" hidden="1"/>
    <cellStyle name="Warnender Text 2 12" xfId="27366" hidden="1"/>
    <cellStyle name="Warnender Text 2 12" xfId="27433" hidden="1"/>
    <cellStyle name="Warnender Text 2 12" xfId="27369" hidden="1"/>
    <cellStyle name="Warnender Text 2 12" xfId="27470" hidden="1"/>
    <cellStyle name="Warnender Text 2 12" xfId="27505" hidden="1"/>
    <cellStyle name="Warnender Text 2 12" xfId="26049" hidden="1"/>
    <cellStyle name="Warnender Text 2 12" xfId="27573" hidden="1"/>
    <cellStyle name="Warnender Text 2 12" xfId="27509" hidden="1"/>
    <cellStyle name="Warnender Text 2 12" xfId="27610" hidden="1"/>
    <cellStyle name="Warnender Text 2 12" xfId="27645" hidden="1"/>
    <cellStyle name="Warnender Text 2 12" xfId="27841" hidden="1"/>
    <cellStyle name="Warnender Text 2 12" xfId="27936" hidden="1"/>
    <cellStyle name="Warnender Text 2 12" xfId="27872" hidden="1"/>
    <cellStyle name="Warnender Text 2 12" xfId="27973" hidden="1"/>
    <cellStyle name="Warnender Text 2 12" xfId="28008" hidden="1"/>
    <cellStyle name="Warnender Text 2 12" xfId="28011" hidden="1"/>
    <cellStyle name="Warnender Text 2 12" xfId="28083" hidden="1"/>
    <cellStyle name="Warnender Text 2 12" xfId="28019" hidden="1"/>
    <cellStyle name="Warnender Text 2 12" xfId="28120" hidden="1"/>
    <cellStyle name="Warnender Text 2 12" xfId="28155" hidden="1"/>
    <cellStyle name="Warnender Text 2 12" xfId="27834" hidden="1"/>
    <cellStyle name="Warnender Text 2 12" xfId="28224" hidden="1"/>
    <cellStyle name="Warnender Text 2 12" xfId="28160" hidden="1"/>
    <cellStyle name="Warnender Text 2 12" xfId="28261" hidden="1"/>
    <cellStyle name="Warnender Text 2 12" xfId="28296" hidden="1"/>
    <cellStyle name="Warnender Text 2 12" xfId="28367" hidden="1"/>
    <cellStyle name="Warnender Text 2 12" xfId="28441" hidden="1"/>
    <cellStyle name="Warnender Text 2 12" xfId="28377" hidden="1"/>
    <cellStyle name="Warnender Text 2 12" xfId="28478" hidden="1"/>
    <cellStyle name="Warnender Text 2 12" xfId="28513" hidden="1"/>
    <cellStyle name="Warnender Text 2 12" xfId="28656" hidden="1"/>
    <cellStyle name="Warnender Text 2 12" xfId="28733" hidden="1"/>
    <cellStyle name="Warnender Text 2 12" xfId="28669" hidden="1"/>
    <cellStyle name="Warnender Text 2 12" xfId="28770" hidden="1"/>
    <cellStyle name="Warnender Text 2 12" xfId="28805" hidden="1"/>
    <cellStyle name="Warnender Text 2 12" xfId="28808" hidden="1"/>
    <cellStyle name="Warnender Text 2 12" xfId="28875" hidden="1"/>
    <cellStyle name="Warnender Text 2 12" xfId="28811" hidden="1"/>
    <cellStyle name="Warnender Text 2 12" xfId="28912" hidden="1"/>
    <cellStyle name="Warnender Text 2 12" xfId="28947" hidden="1"/>
    <cellStyle name="Warnender Text 2 12" xfId="29019" hidden="1"/>
    <cellStyle name="Warnender Text 2 12" xfId="29093" hidden="1"/>
    <cellStyle name="Warnender Text 2 12" xfId="29029" hidden="1"/>
    <cellStyle name="Warnender Text 2 12" xfId="29130" hidden="1"/>
    <cellStyle name="Warnender Text 2 12" xfId="29165" hidden="1"/>
    <cellStyle name="Warnender Text 2 12" xfId="29361" hidden="1"/>
    <cellStyle name="Warnender Text 2 12" xfId="29456" hidden="1"/>
    <cellStyle name="Warnender Text 2 12" xfId="29392" hidden="1"/>
    <cellStyle name="Warnender Text 2 12" xfId="29493" hidden="1"/>
    <cellStyle name="Warnender Text 2 12" xfId="29528" hidden="1"/>
    <cellStyle name="Warnender Text 2 12" xfId="29531" hidden="1"/>
    <cellStyle name="Warnender Text 2 12" xfId="29603" hidden="1"/>
    <cellStyle name="Warnender Text 2 12" xfId="29539" hidden="1"/>
    <cellStyle name="Warnender Text 2 12" xfId="29640" hidden="1"/>
    <cellStyle name="Warnender Text 2 12" xfId="29675" hidden="1"/>
    <cellStyle name="Warnender Text 2 12" xfId="29354" hidden="1"/>
    <cellStyle name="Warnender Text 2 12" xfId="29744" hidden="1"/>
    <cellStyle name="Warnender Text 2 12" xfId="29680" hidden="1"/>
    <cellStyle name="Warnender Text 2 12" xfId="29781" hidden="1"/>
    <cellStyle name="Warnender Text 2 12" xfId="29816" hidden="1"/>
    <cellStyle name="Warnender Text 2 12" xfId="29887" hidden="1"/>
    <cellStyle name="Warnender Text 2 12" xfId="29961" hidden="1"/>
    <cellStyle name="Warnender Text 2 12" xfId="29897" hidden="1"/>
    <cellStyle name="Warnender Text 2 12" xfId="29998" hidden="1"/>
    <cellStyle name="Warnender Text 2 12" xfId="30033" hidden="1"/>
    <cellStyle name="Warnender Text 2 12" xfId="30176" hidden="1"/>
    <cellStyle name="Warnender Text 2 12" xfId="30253" hidden="1"/>
    <cellStyle name="Warnender Text 2 12" xfId="30189" hidden="1"/>
    <cellStyle name="Warnender Text 2 12" xfId="30290" hidden="1"/>
    <cellStyle name="Warnender Text 2 12" xfId="30325" hidden="1"/>
    <cellStyle name="Warnender Text 2 12" xfId="30328" hidden="1"/>
    <cellStyle name="Warnender Text 2 12" xfId="30395" hidden="1"/>
    <cellStyle name="Warnender Text 2 12" xfId="30331" hidden="1"/>
    <cellStyle name="Warnender Text 2 12" xfId="30432" hidden="1"/>
    <cellStyle name="Warnender Text 2 12" xfId="30467" hidden="1"/>
    <cellStyle name="Warnender Text 2 12" xfId="30538" hidden="1"/>
    <cellStyle name="Warnender Text 2 12" xfId="30612" hidden="1"/>
    <cellStyle name="Warnender Text 2 12" xfId="30548" hidden="1"/>
    <cellStyle name="Warnender Text 2 12" xfId="30649" hidden="1"/>
    <cellStyle name="Warnender Text 2 12" xfId="30684" hidden="1"/>
    <cellStyle name="Warnender Text 2 12" xfId="30875" hidden="1"/>
    <cellStyle name="Warnender Text 2 12" xfId="31003" hidden="1"/>
    <cellStyle name="Warnender Text 2 12" xfId="30939" hidden="1"/>
    <cellStyle name="Warnender Text 2 12" xfId="31040" hidden="1"/>
    <cellStyle name="Warnender Text 2 12" xfId="31075" hidden="1"/>
    <cellStyle name="Warnender Text 2 12" xfId="31235" hidden="1"/>
    <cellStyle name="Warnender Text 2 12" xfId="31312" hidden="1"/>
    <cellStyle name="Warnender Text 2 12" xfId="31248" hidden="1"/>
    <cellStyle name="Warnender Text 2 12" xfId="31349" hidden="1"/>
    <cellStyle name="Warnender Text 2 12" xfId="31384" hidden="1"/>
    <cellStyle name="Warnender Text 2 12" xfId="31388" hidden="1"/>
    <cellStyle name="Warnender Text 2 12" xfId="31456" hidden="1"/>
    <cellStyle name="Warnender Text 2 12" xfId="31392" hidden="1"/>
    <cellStyle name="Warnender Text 2 12" xfId="31493" hidden="1"/>
    <cellStyle name="Warnender Text 2 12" xfId="31528" hidden="1"/>
    <cellStyle name="Warnender Text 2 12" xfId="31094" hidden="1"/>
    <cellStyle name="Warnender Text 2 12" xfId="31613" hidden="1"/>
    <cellStyle name="Warnender Text 2 12" xfId="31549" hidden="1"/>
    <cellStyle name="Warnender Text 2 12" xfId="31650" hidden="1"/>
    <cellStyle name="Warnender Text 2 12" xfId="31685" hidden="1"/>
    <cellStyle name="Warnender Text 2 12" xfId="31887" hidden="1"/>
    <cellStyle name="Warnender Text 2 12" xfId="31983" hidden="1"/>
    <cellStyle name="Warnender Text 2 12" xfId="31919" hidden="1"/>
    <cellStyle name="Warnender Text 2 12" xfId="32020" hidden="1"/>
    <cellStyle name="Warnender Text 2 12" xfId="32055" hidden="1"/>
    <cellStyle name="Warnender Text 2 12" xfId="32059" hidden="1"/>
    <cellStyle name="Warnender Text 2 12" xfId="32132" hidden="1"/>
    <cellStyle name="Warnender Text 2 12" xfId="32068" hidden="1"/>
    <cellStyle name="Warnender Text 2 12" xfId="32169" hidden="1"/>
    <cellStyle name="Warnender Text 2 12" xfId="32204" hidden="1"/>
    <cellStyle name="Warnender Text 2 12" xfId="31880" hidden="1"/>
    <cellStyle name="Warnender Text 2 12" xfId="32275" hidden="1"/>
    <cellStyle name="Warnender Text 2 12" xfId="32211" hidden="1"/>
    <cellStyle name="Warnender Text 2 12" xfId="32312" hidden="1"/>
    <cellStyle name="Warnender Text 2 12" xfId="32347" hidden="1"/>
    <cellStyle name="Warnender Text 2 12" xfId="32420" hidden="1"/>
    <cellStyle name="Warnender Text 2 12" xfId="32494" hidden="1"/>
    <cellStyle name="Warnender Text 2 12" xfId="32430" hidden="1"/>
    <cellStyle name="Warnender Text 2 12" xfId="32531" hidden="1"/>
    <cellStyle name="Warnender Text 2 12" xfId="32566" hidden="1"/>
    <cellStyle name="Warnender Text 2 12" xfId="32709" hidden="1"/>
    <cellStyle name="Warnender Text 2 12" xfId="32786" hidden="1"/>
    <cellStyle name="Warnender Text 2 12" xfId="32722" hidden="1"/>
    <cellStyle name="Warnender Text 2 12" xfId="32823" hidden="1"/>
    <cellStyle name="Warnender Text 2 12" xfId="32858" hidden="1"/>
    <cellStyle name="Warnender Text 2 12" xfId="32861" hidden="1"/>
    <cellStyle name="Warnender Text 2 12" xfId="32928" hidden="1"/>
    <cellStyle name="Warnender Text 2 12" xfId="32864" hidden="1"/>
    <cellStyle name="Warnender Text 2 12" xfId="32965" hidden="1"/>
    <cellStyle name="Warnender Text 2 12" xfId="33000" hidden="1"/>
    <cellStyle name="Warnender Text 2 12" xfId="30901" hidden="1"/>
    <cellStyle name="Warnender Text 2 12" xfId="33068" hidden="1"/>
    <cellStyle name="Warnender Text 2 12" xfId="33004" hidden="1"/>
    <cellStyle name="Warnender Text 2 12" xfId="33105" hidden="1"/>
    <cellStyle name="Warnender Text 2 12" xfId="33140" hidden="1"/>
    <cellStyle name="Warnender Text 2 12" xfId="33339" hidden="1"/>
    <cellStyle name="Warnender Text 2 12" xfId="33434" hidden="1"/>
    <cellStyle name="Warnender Text 2 12" xfId="33370" hidden="1"/>
    <cellStyle name="Warnender Text 2 12" xfId="33471" hidden="1"/>
    <cellStyle name="Warnender Text 2 12" xfId="33506" hidden="1"/>
    <cellStyle name="Warnender Text 2 12" xfId="33510" hidden="1"/>
    <cellStyle name="Warnender Text 2 12" xfId="33583" hidden="1"/>
    <cellStyle name="Warnender Text 2 12" xfId="33519" hidden="1"/>
    <cellStyle name="Warnender Text 2 12" xfId="33620" hidden="1"/>
    <cellStyle name="Warnender Text 2 12" xfId="33655" hidden="1"/>
    <cellStyle name="Warnender Text 2 12" xfId="33332" hidden="1"/>
    <cellStyle name="Warnender Text 2 12" xfId="33726" hidden="1"/>
    <cellStyle name="Warnender Text 2 12" xfId="33662" hidden="1"/>
    <cellStyle name="Warnender Text 2 12" xfId="33763" hidden="1"/>
    <cellStyle name="Warnender Text 2 12" xfId="33798" hidden="1"/>
    <cellStyle name="Warnender Text 2 12" xfId="33870" hidden="1"/>
    <cellStyle name="Warnender Text 2 12" xfId="33944" hidden="1"/>
    <cellStyle name="Warnender Text 2 12" xfId="33880" hidden="1"/>
    <cellStyle name="Warnender Text 2 12" xfId="33981" hidden="1"/>
    <cellStyle name="Warnender Text 2 12" xfId="34016" hidden="1"/>
    <cellStyle name="Warnender Text 2 12" xfId="34159" hidden="1"/>
    <cellStyle name="Warnender Text 2 12" xfId="34236" hidden="1"/>
    <cellStyle name="Warnender Text 2 12" xfId="34172" hidden="1"/>
    <cellStyle name="Warnender Text 2 12" xfId="34273" hidden="1"/>
    <cellStyle name="Warnender Text 2 12" xfId="34308" hidden="1"/>
    <cellStyle name="Warnender Text 2 12" xfId="34311" hidden="1"/>
    <cellStyle name="Warnender Text 2 12" xfId="34378" hidden="1"/>
    <cellStyle name="Warnender Text 2 12" xfId="34314" hidden="1"/>
    <cellStyle name="Warnender Text 2 12" xfId="34415" hidden="1"/>
    <cellStyle name="Warnender Text 2 12" xfId="34450" hidden="1"/>
    <cellStyle name="Warnender Text 2 12" xfId="31541" hidden="1"/>
    <cellStyle name="Warnender Text 2 12" xfId="34518" hidden="1"/>
    <cellStyle name="Warnender Text 2 12" xfId="34454" hidden="1"/>
    <cellStyle name="Warnender Text 2 12" xfId="34555" hidden="1"/>
    <cellStyle name="Warnender Text 2 12" xfId="34590" hidden="1"/>
    <cellStyle name="Warnender Text 2 12" xfId="34786" hidden="1"/>
    <cellStyle name="Warnender Text 2 12" xfId="34881" hidden="1"/>
    <cellStyle name="Warnender Text 2 12" xfId="34817" hidden="1"/>
    <cellStyle name="Warnender Text 2 12" xfId="34918" hidden="1"/>
    <cellStyle name="Warnender Text 2 12" xfId="34953" hidden="1"/>
    <cellStyle name="Warnender Text 2 12" xfId="34956" hidden="1"/>
    <cellStyle name="Warnender Text 2 12" xfId="35028" hidden="1"/>
    <cellStyle name="Warnender Text 2 12" xfId="34964" hidden="1"/>
    <cellStyle name="Warnender Text 2 12" xfId="35065" hidden="1"/>
    <cellStyle name="Warnender Text 2 12" xfId="35100" hidden="1"/>
    <cellStyle name="Warnender Text 2 12" xfId="34779" hidden="1"/>
    <cellStyle name="Warnender Text 2 12" xfId="35169" hidden="1"/>
    <cellStyle name="Warnender Text 2 12" xfId="35105" hidden="1"/>
    <cellStyle name="Warnender Text 2 12" xfId="35206" hidden="1"/>
    <cellStyle name="Warnender Text 2 12" xfId="35241" hidden="1"/>
    <cellStyle name="Warnender Text 2 12" xfId="35312" hidden="1"/>
    <cellStyle name="Warnender Text 2 12" xfId="35386" hidden="1"/>
    <cellStyle name="Warnender Text 2 12" xfId="35322" hidden="1"/>
    <cellStyle name="Warnender Text 2 12" xfId="35423" hidden="1"/>
    <cellStyle name="Warnender Text 2 12" xfId="35458" hidden="1"/>
    <cellStyle name="Warnender Text 2 12" xfId="35601" hidden="1"/>
    <cellStyle name="Warnender Text 2 12" xfId="35678" hidden="1"/>
    <cellStyle name="Warnender Text 2 12" xfId="35614" hidden="1"/>
    <cellStyle name="Warnender Text 2 12" xfId="35715" hidden="1"/>
    <cellStyle name="Warnender Text 2 12" xfId="35750" hidden="1"/>
    <cellStyle name="Warnender Text 2 12" xfId="35753" hidden="1"/>
    <cellStyle name="Warnender Text 2 12" xfId="35820" hidden="1"/>
    <cellStyle name="Warnender Text 2 12" xfId="35756" hidden="1"/>
    <cellStyle name="Warnender Text 2 12" xfId="35857" hidden="1"/>
    <cellStyle name="Warnender Text 2 12" xfId="35892" hidden="1"/>
    <cellStyle name="Warnender Text 2 12" xfId="36010" hidden="1"/>
    <cellStyle name="Warnender Text 2 12" xfId="36113" hidden="1"/>
    <cellStyle name="Warnender Text 2 12" xfId="36049" hidden="1"/>
    <cellStyle name="Warnender Text 2 12" xfId="36150" hidden="1"/>
    <cellStyle name="Warnender Text 2 12" xfId="36185" hidden="1"/>
    <cellStyle name="Warnender Text 2 12" xfId="36382" hidden="1"/>
    <cellStyle name="Warnender Text 2 12" xfId="36477" hidden="1"/>
    <cellStyle name="Warnender Text 2 12" xfId="36413" hidden="1"/>
    <cellStyle name="Warnender Text 2 12" xfId="36514" hidden="1"/>
    <cellStyle name="Warnender Text 2 12" xfId="36549" hidden="1"/>
    <cellStyle name="Warnender Text 2 12" xfId="36552" hidden="1"/>
    <cellStyle name="Warnender Text 2 12" xfId="36624" hidden="1"/>
    <cellStyle name="Warnender Text 2 12" xfId="36560" hidden="1"/>
    <cellStyle name="Warnender Text 2 12" xfId="36661" hidden="1"/>
    <cellStyle name="Warnender Text 2 12" xfId="36696" hidden="1"/>
    <cellStyle name="Warnender Text 2 12" xfId="36375" hidden="1"/>
    <cellStyle name="Warnender Text 2 12" xfId="36765" hidden="1"/>
    <cellStyle name="Warnender Text 2 12" xfId="36701" hidden="1"/>
    <cellStyle name="Warnender Text 2 12" xfId="36802" hidden="1"/>
    <cellStyle name="Warnender Text 2 12" xfId="36837" hidden="1"/>
    <cellStyle name="Warnender Text 2 12" xfId="36908" hidden="1"/>
    <cellStyle name="Warnender Text 2 12" xfId="36982" hidden="1"/>
    <cellStyle name="Warnender Text 2 12" xfId="36918" hidden="1"/>
    <cellStyle name="Warnender Text 2 12" xfId="37019" hidden="1"/>
    <cellStyle name="Warnender Text 2 12" xfId="37054" hidden="1"/>
    <cellStyle name="Warnender Text 2 12" xfId="37197" hidden="1"/>
    <cellStyle name="Warnender Text 2 12" xfId="37274" hidden="1"/>
    <cellStyle name="Warnender Text 2 12" xfId="37210" hidden="1"/>
    <cellStyle name="Warnender Text 2 12" xfId="37311" hidden="1"/>
    <cellStyle name="Warnender Text 2 12" xfId="37346" hidden="1"/>
    <cellStyle name="Warnender Text 2 12" xfId="37349" hidden="1"/>
    <cellStyle name="Warnender Text 2 12" xfId="37416" hidden="1"/>
    <cellStyle name="Warnender Text 2 12" xfId="37352" hidden="1"/>
    <cellStyle name="Warnender Text 2 12" xfId="37453" hidden="1"/>
    <cellStyle name="Warnender Text 2 12" xfId="37488" hidden="1"/>
    <cellStyle name="Warnender Text 2 12" xfId="36032" hidden="1"/>
    <cellStyle name="Warnender Text 2 12" xfId="37556" hidden="1"/>
    <cellStyle name="Warnender Text 2 12" xfId="37492" hidden="1"/>
    <cellStyle name="Warnender Text 2 12" xfId="37593" hidden="1"/>
    <cellStyle name="Warnender Text 2 12" xfId="37628" hidden="1"/>
    <cellStyle name="Warnender Text 2 12" xfId="37824" hidden="1"/>
    <cellStyle name="Warnender Text 2 12" xfId="37919" hidden="1"/>
    <cellStyle name="Warnender Text 2 12" xfId="37855" hidden="1"/>
    <cellStyle name="Warnender Text 2 12" xfId="37956" hidden="1"/>
    <cellStyle name="Warnender Text 2 12" xfId="37991" hidden="1"/>
    <cellStyle name="Warnender Text 2 12" xfId="37994" hidden="1"/>
    <cellStyle name="Warnender Text 2 12" xfId="38066" hidden="1"/>
    <cellStyle name="Warnender Text 2 12" xfId="38002" hidden="1"/>
    <cellStyle name="Warnender Text 2 12" xfId="38103" hidden="1"/>
    <cellStyle name="Warnender Text 2 12" xfId="38138" hidden="1"/>
    <cellStyle name="Warnender Text 2 12" xfId="37817" hidden="1"/>
    <cellStyle name="Warnender Text 2 12" xfId="38207" hidden="1"/>
    <cellStyle name="Warnender Text 2 12" xfId="38143" hidden="1"/>
    <cellStyle name="Warnender Text 2 12" xfId="38244" hidden="1"/>
    <cellStyle name="Warnender Text 2 12" xfId="38279" hidden="1"/>
    <cellStyle name="Warnender Text 2 12" xfId="38350" hidden="1"/>
    <cellStyle name="Warnender Text 2 12" xfId="38424" hidden="1"/>
    <cellStyle name="Warnender Text 2 12" xfId="38360" hidden="1"/>
    <cellStyle name="Warnender Text 2 12" xfId="38461" hidden="1"/>
    <cellStyle name="Warnender Text 2 12" xfId="38496" hidden="1"/>
    <cellStyle name="Warnender Text 2 12" xfId="38639" hidden="1"/>
    <cellStyle name="Warnender Text 2 12" xfId="38716" hidden="1"/>
    <cellStyle name="Warnender Text 2 12" xfId="38652" hidden="1"/>
    <cellStyle name="Warnender Text 2 12" xfId="38753" hidden="1"/>
    <cellStyle name="Warnender Text 2 12" xfId="38788" hidden="1"/>
    <cellStyle name="Warnender Text 2 12" xfId="38791" hidden="1"/>
    <cellStyle name="Warnender Text 2 12" xfId="38858" hidden="1"/>
    <cellStyle name="Warnender Text 2 12" xfId="38794" hidden="1"/>
    <cellStyle name="Warnender Text 2 12" xfId="38895" hidden="1"/>
    <cellStyle name="Warnender Text 2 12" xfId="38930" hidden="1"/>
    <cellStyle name="Warnender Text 2 12" xfId="39019" hidden="1"/>
    <cellStyle name="Warnender Text 2 12" xfId="39096" hidden="1"/>
    <cellStyle name="Warnender Text 2 12" xfId="39032" hidden="1"/>
    <cellStyle name="Warnender Text 2 12" xfId="39133" hidden="1"/>
    <cellStyle name="Warnender Text 2 12" xfId="39168" hidden="1"/>
    <cellStyle name="Warnender Text 2 12" xfId="39364" hidden="1"/>
    <cellStyle name="Warnender Text 2 12" xfId="39459" hidden="1"/>
    <cellStyle name="Warnender Text 2 12" xfId="39395" hidden="1"/>
    <cellStyle name="Warnender Text 2 12" xfId="39496" hidden="1"/>
    <cellStyle name="Warnender Text 2 12" xfId="39531" hidden="1"/>
    <cellStyle name="Warnender Text 2 12" xfId="39534" hidden="1"/>
    <cellStyle name="Warnender Text 2 12" xfId="39606" hidden="1"/>
    <cellStyle name="Warnender Text 2 12" xfId="39542" hidden="1"/>
    <cellStyle name="Warnender Text 2 12" xfId="39643" hidden="1"/>
    <cellStyle name="Warnender Text 2 12" xfId="39678" hidden="1"/>
    <cellStyle name="Warnender Text 2 12" xfId="39357" hidden="1"/>
    <cellStyle name="Warnender Text 2 12" xfId="39747" hidden="1"/>
    <cellStyle name="Warnender Text 2 12" xfId="39683" hidden="1"/>
    <cellStyle name="Warnender Text 2 12" xfId="39784" hidden="1"/>
    <cellStyle name="Warnender Text 2 12" xfId="39819" hidden="1"/>
    <cellStyle name="Warnender Text 2 12" xfId="39890" hidden="1"/>
    <cellStyle name="Warnender Text 2 12" xfId="39964" hidden="1"/>
    <cellStyle name="Warnender Text 2 12" xfId="39900" hidden="1"/>
    <cellStyle name="Warnender Text 2 12" xfId="40001" hidden="1"/>
    <cellStyle name="Warnender Text 2 12" xfId="40036" hidden="1"/>
    <cellStyle name="Warnender Text 2 12" xfId="40179" hidden="1"/>
    <cellStyle name="Warnender Text 2 12" xfId="40256" hidden="1"/>
    <cellStyle name="Warnender Text 2 12" xfId="40192" hidden="1"/>
    <cellStyle name="Warnender Text 2 12" xfId="40293" hidden="1"/>
    <cellStyle name="Warnender Text 2 12" xfId="40328" hidden="1"/>
    <cellStyle name="Warnender Text 2 12" xfId="40331" hidden="1"/>
    <cellStyle name="Warnender Text 2 12" xfId="40398" hidden="1"/>
    <cellStyle name="Warnender Text 2 12" xfId="40334" hidden="1"/>
    <cellStyle name="Warnender Text 2 12" xfId="40435" hidden="1"/>
    <cellStyle name="Warnender Text 2 12" xfId="40470" hidden="1"/>
    <cellStyle name="Warnender Text 2 12" xfId="40541" hidden="1"/>
    <cellStyle name="Warnender Text 2 12" xfId="40615" hidden="1"/>
    <cellStyle name="Warnender Text 2 12" xfId="40551" hidden="1"/>
    <cellStyle name="Warnender Text 2 12" xfId="40652" hidden="1"/>
    <cellStyle name="Warnender Text 2 12" xfId="40687" hidden="1"/>
    <cellStyle name="Warnender Text 2 12" xfId="40878" hidden="1"/>
    <cellStyle name="Warnender Text 2 12" xfId="41006" hidden="1"/>
    <cellStyle name="Warnender Text 2 12" xfId="40942" hidden="1"/>
    <cellStyle name="Warnender Text 2 12" xfId="41043" hidden="1"/>
    <cellStyle name="Warnender Text 2 12" xfId="41078" hidden="1"/>
    <cellStyle name="Warnender Text 2 12" xfId="41238" hidden="1"/>
    <cellStyle name="Warnender Text 2 12" xfId="41315" hidden="1"/>
    <cellStyle name="Warnender Text 2 12" xfId="41251" hidden="1"/>
    <cellStyle name="Warnender Text 2 12" xfId="41352" hidden="1"/>
    <cellStyle name="Warnender Text 2 12" xfId="41387" hidden="1"/>
    <cellStyle name="Warnender Text 2 12" xfId="41391" hidden="1"/>
    <cellStyle name="Warnender Text 2 12" xfId="41459" hidden="1"/>
    <cellStyle name="Warnender Text 2 12" xfId="41395" hidden="1"/>
    <cellStyle name="Warnender Text 2 12" xfId="41496" hidden="1"/>
    <cellStyle name="Warnender Text 2 12" xfId="41531" hidden="1"/>
    <cellStyle name="Warnender Text 2 12" xfId="41097" hidden="1"/>
    <cellStyle name="Warnender Text 2 12" xfId="41616" hidden="1"/>
    <cellStyle name="Warnender Text 2 12" xfId="41552" hidden="1"/>
    <cellStyle name="Warnender Text 2 12" xfId="41653" hidden="1"/>
    <cellStyle name="Warnender Text 2 12" xfId="41688" hidden="1"/>
    <cellStyle name="Warnender Text 2 12" xfId="41890" hidden="1"/>
    <cellStyle name="Warnender Text 2 12" xfId="41986" hidden="1"/>
    <cellStyle name="Warnender Text 2 12" xfId="41922" hidden="1"/>
    <cellStyle name="Warnender Text 2 12" xfId="42023" hidden="1"/>
    <cellStyle name="Warnender Text 2 12" xfId="42058" hidden="1"/>
    <cellStyle name="Warnender Text 2 12" xfId="42062" hidden="1"/>
    <cellStyle name="Warnender Text 2 12" xfId="42135" hidden="1"/>
    <cellStyle name="Warnender Text 2 12" xfId="42071" hidden="1"/>
    <cellStyle name="Warnender Text 2 12" xfId="42172" hidden="1"/>
    <cellStyle name="Warnender Text 2 12" xfId="42207" hidden="1"/>
    <cellStyle name="Warnender Text 2 12" xfId="41883" hidden="1"/>
    <cellStyle name="Warnender Text 2 12" xfId="42278" hidden="1"/>
    <cellStyle name="Warnender Text 2 12" xfId="42214" hidden="1"/>
    <cellStyle name="Warnender Text 2 12" xfId="42315" hidden="1"/>
    <cellStyle name="Warnender Text 2 12" xfId="42350" hidden="1"/>
    <cellStyle name="Warnender Text 2 12" xfId="42423" hidden="1"/>
    <cellStyle name="Warnender Text 2 12" xfId="42497" hidden="1"/>
    <cellStyle name="Warnender Text 2 12" xfId="42433" hidden="1"/>
    <cellStyle name="Warnender Text 2 12" xfId="42534" hidden="1"/>
    <cellStyle name="Warnender Text 2 12" xfId="42569" hidden="1"/>
    <cellStyle name="Warnender Text 2 12" xfId="42712" hidden="1"/>
    <cellStyle name="Warnender Text 2 12" xfId="42789" hidden="1"/>
    <cellStyle name="Warnender Text 2 12" xfId="42725" hidden="1"/>
    <cellStyle name="Warnender Text 2 12" xfId="42826" hidden="1"/>
    <cellStyle name="Warnender Text 2 12" xfId="42861" hidden="1"/>
    <cellStyle name="Warnender Text 2 12" xfId="42864" hidden="1"/>
    <cellStyle name="Warnender Text 2 12" xfId="42931" hidden="1"/>
    <cellStyle name="Warnender Text 2 12" xfId="42867" hidden="1"/>
    <cellStyle name="Warnender Text 2 12" xfId="42968" hidden="1"/>
    <cellStyle name="Warnender Text 2 12" xfId="43003" hidden="1"/>
    <cellStyle name="Warnender Text 2 12" xfId="40904" hidden="1"/>
    <cellStyle name="Warnender Text 2 12" xfId="43071" hidden="1"/>
    <cellStyle name="Warnender Text 2 12" xfId="43007" hidden="1"/>
    <cellStyle name="Warnender Text 2 12" xfId="43108" hidden="1"/>
    <cellStyle name="Warnender Text 2 12" xfId="43143" hidden="1"/>
    <cellStyle name="Warnender Text 2 12" xfId="43342" hidden="1"/>
    <cellStyle name="Warnender Text 2 12" xfId="43437" hidden="1"/>
    <cellStyle name="Warnender Text 2 12" xfId="43373" hidden="1"/>
    <cellStyle name="Warnender Text 2 12" xfId="43474" hidden="1"/>
    <cellStyle name="Warnender Text 2 12" xfId="43509" hidden="1"/>
    <cellStyle name="Warnender Text 2 12" xfId="43513" hidden="1"/>
    <cellStyle name="Warnender Text 2 12" xfId="43586" hidden="1"/>
    <cellStyle name="Warnender Text 2 12" xfId="43522" hidden="1"/>
    <cellStyle name="Warnender Text 2 12" xfId="43623" hidden="1"/>
    <cellStyle name="Warnender Text 2 12" xfId="43658" hidden="1"/>
    <cellStyle name="Warnender Text 2 12" xfId="43335" hidden="1"/>
    <cellStyle name="Warnender Text 2 12" xfId="43729" hidden="1"/>
    <cellStyle name="Warnender Text 2 12" xfId="43665" hidden="1"/>
    <cellStyle name="Warnender Text 2 12" xfId="43766" hidden="1"/>
    <cellStyle name="Warnender Text 2 12" xfId="43801" hidden="1"/>
    <cellStyle name="Warnender Text 2 12" xfId="43873" hidden="1"/>
    <cellStyle name="Warnender Text 2 12" xfId="43947" hidden="1"/>
    <cellStyle name="Warnender Text 2 12" xfId="43883" hidden="1"/>
    <cellStyle name="Warnender Text 2 12" xfId="43984" hidden="1"/>
    <cellStyle name="Warnender Text 2 12" xfId="44019" hidden="1"/>
    <cellStyle name="Warnender Text 2 12" xfId="44162" hidden="1"/>
    <cellStyle name="Warnender Text 2 12" xfId="44239" hidden="1"/>
    <cellStyle name="Warnender Text 2 12" xfId="44175" hidden="1"/>
    <cellStyle name="Warnender Text 2 12" xfId="44276" hidden="1"/>
    <cellStyle name="Warnender Text 2 12" xfId="44311" hidden="1"/>
    <cellStyle name="Warnender Text 2 12" xfId="44314" hidden="1"/>
    <cellStyle name="Warnender Text 2 12" xfId="44381" hidden="1"/>
    <cellStyle name="Warnender Text 2 12" xfId="44317" hidden="1"/>
    <cellStyle name="Warnender Text 2 12" xfId="44418" hidden="1"/>
    <cellStyle name="Warnender Text 2 12" xfId="44453" hidden="1"/>
    <cellStyle name="Warnender Text 2 12" xfId="41544" hidden="1"/>
    <cellStyle name="Warnender Text 2 12" xfId="44521" hidden="1"/>
    <cellStyle name="Warnender Text 2 12" xfId="44457" hidden="1"/>
    <cellStyle name="Warnender Text 2 12" xfId="44558" hidden="1"/>
    <cellStyle name="Warnender Text 2 12" xfId="44593" hidden="1"/>
    <cellStyle name="Warnender Text 2 12" xfId="44789" hidden="1"/>
    <cellStyle name="Warnender Text 2 12" xfId="44884" hidden="1"/>
    <cellStyle name="Warnender Text 2 12" xfId="44820" hidden="1"/>
    <cellStyle name="Warnender Text 2 12" xfId="44921" hidden="1"/>
    <cellStyle name="Warnender Text 2 12" xfId="44956" hidden="1"/>
    <cellStyle name="Warnender Text 2 12" xfId="44959" hidden="1"/>
    <cellStyle name="Warnender Text 2 12" xfId="45031" hidden="1"/>
    <cellStyle name="Warnender Text 2 12" xfId="44967" hidden="1"/>
    <cellStyle name="Warnender Text 2 12" xfId="45068" hidden="1"/>
    <cellStyle name="Warnender Text 2 12" xfId="45103" hidden="1"/>
    <cellStyle name="Warnender Text 2 12" xfId="44782" hidden="1"/>
    <cellStyle name="Warnender Text 2 12" xfId="45172" hidden="1"/>
    <cellStyle name="Warnender Text 2 12" xfId="45108" hidden="1"/>
    <cellStyle name="Warnender Text 2 12" xfId="45209" hidden="1"/>
    <cellStyle name="Warnender Text 2 12" xfId="45244" hidden="1"/>
    <cellStyle name="Warnender Text 2 12" xfId="45315" hidden="1"/>
    <cellStyle name="Warnender Text 2 12" xfId="45389" hidden="1"/>
    <cellStyle name="Warnender Text 2 12" xfId="45325" hidden="1"/>
    <cellStyle name="Warnender Text 2 12" xfId="45426" hidden="1"/>
    <cellStyle name="Warnender Text 2 12" xfId="45461" hidden="1"/>
    <cellStyle name="Warnender Text 2 12" xfId="45604" hidden="1"/>
    <cellStyle name="Warnender Text 2 12" xfId="45681" hidden="1"/>
    <cellStyle name="Warnender Text 2 12" xfId="45617" hidden="1"/>
    <cellStyle name="Warnender Text 2 12" xfId="45718" hidden="1"/>
    <cellStyle name="Warnender Text 2 12" xfId="45753" hidden="1"/>
    <cellStyle name="Warnender Text 2 12" xfId="45756" hidden="1"/>
    <cellStyle name="Warnender Text 2 12" xfId="45823" hidden="1"/>
    <cellStyle name="Warnender Text 2 12" xfId="45759" hidden="1"/>
    <cellStyle name="Warnender Text 2 12" xfId="45860" hidden="1"/>
    <cellStyle name="Warnender Text 2 12" xfId="45895" hidden="1"/>
    <cellStyle name="Warnender Text 2 12" xfId="46013" hidden="1"/>
    <cellStyle name="Warnender Text 2 12" xfId="46116" hidden="1"/>
    <cellStyle name="Warnender Text 2 12" xfId="46052" hidden="1"/>
    <cellStyle name="Warnender Text 2 12" xfId="46153" hidden="1"/>
    <cellStyle name="Warnender Text 2 12" xfId="46188" hidden="1"/>
    <cellStyle name="Warnender Text 2 12" xfId="46385" hidden="1"/>
    <cellStyle name="Warnender Text 2 12" xfId="46480" hidden="1"/>
    <cellStyle name="Warnender Text 2 12" xfId="46416" hidden="1"/>
    <cellStyle name="Warnender Text 2 12" xfId="46517" hidden="1"/>
    <cellStyle name="Warnender Text 2 12" xfId="46552" hidden="1"/>
    <cellStyle name="Warnender Text 2 12" xfId="46555" hidden="1"/>
    <cellStyle name="Warnender Text 2 12" xfId="46627" hidden="1"/>
    <cellStyle name="Warnender Text 2 12" xfId="46563" hidden="1"/>
    <cellStyle name="Warnender Text 2 12" xfId="46664" hidden="1"/>
    <cellStyle name="Warnender Text 2 12" xfId="46699" hidden="1"/>
    <cellStyle name="Warnender Text 2 12" xfId="46378" hidden="1"/>
    <cellStyle name="Warnender Text 2 12" xfId="46768" hidden="1"/>
    <cellStyle name="Warnender Text 2 12" xfId="46704" hidden="1"/>
    <cellStyle name="Warnender Text 2 12" xfId="46805" hidden="1"/>
    <cellStyle name="Warnender Text 2 12" xfId="46840" hidden="1"/>
    <cellStyle name="Warnender Text 2 12" xfId="46911" hidden="1"/>
    <cellStyle name="Warnender Text 2 12" xfId="46985" hidden="1"/>
    <cellStyle name="Warnender Text 2 12" xfId="46921" hidden="1"/>
    <cellStyle name="Warnender Text 2 12" xfId="47022" hidden="1"/>
    <cellStyle name="Warnender Text 2 12" xfId="47057" hidden="1"/>
    <cellStyle name="Warnender Text 2 12" xfId="47200" hidden="1"/>
    <cellStyle name="Warnender Text 2 12" xfId="47277" hidden="1"/>
    <cellStyle name="Warnender Text 2 12" xfId="47213" hidden="1"/>
    <cellStyle name="Warnender Text 2 12" xfId="47314" hidden="1"/>
    <cellStyle name="Warnender Text 2 12" xfId="47349" hidden="1"/>
    <cellStyle name="Warnender Text 2 12" xfId="47352" hidden="1"/>
    <cellStyle name="Warnender Text 2 12" xfId="47419" hidden="1"/>
    <cellStyle name="Warnender Text 2 12" xfId="47355" hidden="1"/>
    <cellStyle name="Warnender Text 2 12" xfId="47456" hidden="1"/>
    <cellStyle name="Warnender Text 2 12" xfId="47491" hidden="1"/>
    <cellStyle name="Warnender Text 2 12" xfId="46035" hidden="1"/>
    <cellStyle name="Warnender Text 2 12" xfId="47559" hidden="1"/>
    <cellStyle name="Warnender Text 2 12" xfId="47495" hidden="1"/>
    <cellStyle name="Warnender Text 2 12" xfId="47596" hidden="1"/>
    <cellStyle name="Warnender Text 2 12" xfId="47631" hidden="1"/>
    <cellStyle name="Warnender Text 2 12" xfId="47827" hidden="1"/>
    <cellStyle name="Warnender Text 2 12" xfId="47922" hidden="1"/>
    <cellStyle name="Warnender Text 2 12" xfId="47858" hidden="1"/>
    <cellStyle name="Warnender Text 2 12" xfId="47959" hidden="1"/>
    <cellStyle name="Warnender Text 2 12" xfId="47994" hidden="1"/>
    <cellStyle name="Warnender Text 2 12" xfId="47997" hidden="1"/>
    <cellStyle name="Warnender Text 2 12" xfId="48069" hidden="1"/>
    <cellStyle name="Warnender Text 2 12" xfId="48005" hidden="1"/>
    <cellStyle name="Warnender Text 2 12" xfId="48106" hidden="1"/>
    <cellStyle name="Warnender Text 2 12" xfId="48141" hidden="1"/>
    <cellStyle name="Warnender Text 2 12" xfId="47820" hidden="1"/>
    <cellStyle name="Warnender Text 2 12" xfId="48210" hidden="1"/>
    <cellStyle name="Warnender Text 2 12" xfId="48146" hidden="1"/>
    <cellStyle name="Warnender Text 2 12" xfId="48247" hidden="1"/>
    <cellStyle name="Warnender Text 2 12" xfId="48282" hidden="1"/>
    <cellStyle name="Warnender Text 2 12" xfId="48353" hidden="1"/>
    <cellStyle name="Warnender Text 2 12" xfId="48427" hidden="1"/>
    <cellStyle name="Warnender Text 2 12" xfId="48363" hidden="1"/>
    <cellStyle name="Warnender Text 2 12" xfId="48464" hidden="1"/>
    <cellStyle name="Warnender Text 2 12" xfId="48499" hidden="1"/>
    <cellStyle name="Warnender Text 2 12" xfId="48642" hidden="1"/>
    <cellStyle name="Warnender Text 2 12" xfId="48719" hidden="1"/>
    <cellStyle name="Warnender Text 2 12" xfId="48655" hidden="1"/>
    <cellStyle name="Warnender Text 2 12" xfId="48756" hidden="1"/>
    <cellStyle name="Warnender Text 2 12" xfId="48791" hidden="1"/>
    <cellStyle name="Warnender Text 2 12" xfId="48794" hidden="1"/>
    <cellStyle name="Warnender Text 2 12" xfId="48861" hidden="1"/>
    <cellStyle name="Warnender Text 2 12" xfId="48797" hidden="1"/>
    <cellStyle name="Warnender Text 2 12" xfId="48898" hidden="1"/>
    <cellStyle name="Warnender Text 2 12" xfId="48933" hidden="1"/>
    <cellStyle name="Warnender Text 2 12" xfId="49004" hidden="1"/>
    <cellStyle name="Warnender Text 2 12" xfId="49078" hidden="1"/>
    <cellStyle name="Warnender Text 2 12" xfId="49014" hidden="1"/>
    <cellStyle name="Warnender Text 2 12" xfId="49115" hidden="1"/>
    <cellStyle name="Warnender Text 2 12" xfId="49150" hidden="1"/>
    <cellStyle name="Warnender Text 2 12" xfId="49346" hidden="1"/>
    <cellStyle name="Warnender Text 2 12" xfId="49441" hidden="1"/>
    <cellStyle name="Warnender Text 2 12" xfId="49377" hidden="1"/>
    <cellStyle name="Warnender Text 2 12" xfId="49478" hidden="1"/>
    <cellStyle name="Warnender Text 2 12" xfId="49513" hidden="1"/>
    <cellStyle name="Warnender Text 2 12" xfId="49516" hidden="1"/>
    <cellStyle name="Warnender Text 2 12" xfId="49588" hidden="1"/>
    <cellStyle name="Warnender Text 2 12" xfId="49524" hidden="1"/>
    <cellStyle name="Warnender Text 2 12" xfId="49625" hidden="1"/>
    <cellStyle name="Warnender Text 2 12" xfId="49660" hidden="1"/>
    <cellStyle name="Warnender Text 2 12" xfId="49339" hidden="1"/>
    <cellStyle name="Warnender Text 2 12" xfId="49729" hidden="1"/>
    <cellStyle name="Warnender Text 2 12" xfId="49665" hidden="1"/>
    <cellStyle name="Warnender Text 2 12" xfId="49766" hidden="1"/>
    <cellStyle name="Warnender Text 2 12" xfId="49801" hidden="1"/>
    <cellStyle name="Warnender Text 2 12" xfId="49872" hidden="1"/>
    <cellStyle name="Warnender Text 2 12" xfId="49946" hidden="1"/>
    <cellStyle name="Warnender Text 2 12" xfId="49882" hidden="1"/>
    <cellStyle name="Warnender Text 2 12" xfId="49983" hidden="1"/>
    <cellStyle name="Warnender Text 2 12" xfId="50018" hidden="1"/>
    <cellStyle name="Warnender Text 2 12" xfId="50161" hidden="1"/>
    <cellStyle name="Warnender Text 2 12" xfId="50238" hidden="1"/>
    <cellStyle name="Warnender Text 2 12" xfId="50174" hidden="1"/>
    <cellStyle name="Warnender Text 2 12" xfId="50275" hidden="1"/>
    <cellStyle name="Warnender Text 2 12" xfId="50310" hidden="1"/>
    <cellStyle name="Warnender Text 2 12" xfId="50313" hidden="1"/>
    <cellStyle name="Warnender Text 2 12" xfId="50380" hidden="1"/>
    <cellStyle name="Warnender Text 2 12" xfId="50316" hidden="1"/>
    <cellStyle name="Warnender Text 2 12" xfId="50417" hidden="1"/>
    <cellStyle name="Warnender Text 2 12" xfId="50452" hidden="1"/>
    <cellStyle name="Warnender Text 2 12" xfId="50523" hidden="1"/>
    <cellStyle name="Warnender Text 2 12" xfId="50597" hidden="1"/>
    <cellStyle name="Warnender Text 2 12" xfId="50533" hidden="1"/>
    <cellStyle name="Warnender Text 2 12" xfId="50634" hidden="1"/>
    <cellStyle name="Warnender Text 2 12" xfId="50669" hidden="1"/>
    <cellStyle name="Warnender Text 2 12" xfId="50860" hidden="1"/>
    <cellStyle name="Warnender Text 2 12" xfId="50988" hidden="1"/>
    <cellStyle name="Warnender Text 2 12" xfId="50924" hidden="1"/>
    <cellStyle name="Warnender Text 2 12" xfId="51025" hidden="1"/>
    <cellStyle name="Warnender Text 2 12" xfId="51060" hidden="1"/>
    <cellStyle name="Warnender Text 2 12" xfId="51220" hidden="1"/>
    <cellStyle name="Warnender Text 2 12" xfId="51297" hidden="1"/>
    <cellStyle name="Warnender Text 2 12" xfId="51233" hidden="1"/>
    <cellStyle name="Warnender Text 2 12" xfId="51334" hidden="1"/>
    <cellStyle name="Warnender Text 2 12" xfId="51369" hidden="1"/>
    <cellStyle name="Warnender Text 2 12" xfId="51373" hidden="1"/>
    <cellStyle name="Warnender Text 2 12" xfId="51441" hidden="1"/>
    <cellStyle name="Warnender Text 2 12" xfId="51377" hidden="1"/>
    <cellStyle name="Warnender Text 2 12" xfId="51478" hidden="1"/>
    <cellStyle name="Warnender Text 2 12" xfId="51513" hidden="1"/>
    <cellStyle name="Warnender Text 2 12" xfId="51079" hidden="1"/>
    <cellStyle name="Warnender Text 2 12" xfId="51598" hidden="1"/>
    <cellStyle name="Warnender Text 2 12" xfId="51534" hidden="1"/>
    <cellStyle name="Warnender Text 2 12" xfId="51635" hidden="1"/>
    <cellStyle name="Warnender Text 2 12" xfId="51670" hidden="1"/>
    <cellStyle name="Warnender Text 2 12" xfId="51872" hidden="1"/>
    <cellStyle name="Warnender Text 2 12" xfId="51968" hidden="1"/>
    <cellStyle name="Warnender Text 2 12" xfId="51904" hidden="1"/>
    <cellStyle name="Warnender Text 2 12" xfId="52005" hidden="1"/>
    <cellStyle name="Warnender Text 2 12" xfId="52040" hidden="1"/>
    <cellStyle name="Warnender Text 2 12" xfId="52044" hidden="1"/>
    <cellStyle name="Warnender Text 2 12" xfId="52117" hidden="1"/>
    <cellStyle name="Warnender Text 2 12" xfId="52053" hidden="1"/>
    <cellStyle name="Warnender Text 2 12" xfId="52154" hidden="1"/>
    <cellStyle name="Warnender Text 2 12" xfId="52189" hidden="1"/>
    <cellStyle name="Warnender Text 2 12" xfId="51865" hidden="1"/>
    <cellStyle name="Warnender Text 2 12" xfId="52260" hidden="1"/>
    <cellStyle name="Warnender Text 2 12" xfId="52196" hidden="1"/>
    <cellStyle name="Warnender Text 2 12" xfId="52297" hidden="1"/>
    <cellStyle name="Warnender Text 2 12" xfId="52332" hidden="1"/>
    <cellStyle name="Warnender Text 2 12" xfId="52405" hidden="1"/>
    <cellStyle name="Warnender Text 2 12" xfId="52479" hidden="1"/>
    <cellStyle name="Warnender Text 2 12" xfId="52415" hidden="1"/>
    <cellStyle name="Warnender Text 2 12" xfId="52516" hidden="1"/>
    <cellStyle name="Warnender Text 2 12" xfId="52551" hidden="1"/>
    <cellStyle name="Warnender Text 2 12" xfId="52694" hidden="1"/>
    <cellStyle name="Warnender Text 2 12" xfId="52771" hidden="1"/>
    <cellStyle name="Warnender Text 2 12" xfId="52707" hidden="1"/>
    <cellStyle name="Warnender Text 2 12" xfId="52808" hidden="1"/>
    <cellStyle name="Warnender Text 2 12" xfId="52843" hidden="1"/>
    <cellStyle name="Warnender Text 2 12" xfId="52846" hidden="1"/>
    <cellStyle name="Warnender Text 2 12" xfId="52913" hidden="1"/>
    <cellStyle name="Warnender Text 2 12" xfId="52849" hidden="1"/>
    <cellStyle name="Warnender Text 2 12" xfId="52950" hidden="1"/>
    <cellStyle name="Warnender Text 2 12" xfId="52985" hidden="1"/>
    <cellStyle name="Warnender Text 2 12" xfId="50886" hidden="1"/>
    <cellStyle name="Warnender Text 2 12" xfId="53053" hidden="1"/>
    <cellStyle name="Warnender Text 2 12" xfId="52989" hidden="1"/>
    <cellStyle name="Warnender Text 2 12" xfId="53090" hidden="1"/>
    <cellStyle name="Warnender Text 2 12" xfId="53125" hidden="1"/>
    <cellStyle name="Warnender Text 2 12" xfId="53324" hidden="1"/>
    <cellStyle name="Warnender Text 2 12" xfId="53419" hidden="1"/>
    <cellStyle name="Warnender Text 2 12" xfId="53355" hidden="1"/>
    <cellStyle name="Warnender Text 2 12" xfId="53456" hidden="1"/>
    <cellStyle name="Warnender Text 2 12" xfId="53491" hidden="1"/>
    <cellStyle name="Warnender Text 2 12" xfId="53495" hidden="1"/>
    <cellStyle name="Warnender Text 2 12" xfId="53568" hidden="1"/>
    <cellStyle name="Warnender Text 2 12" xfId="53504" hidden="1"/>
    <cellStyle name="Warnender Text 2 12" xfId="53605" hidden="1"/>
    <cellStyle name="Warnender Text 2 12" xfId="53640" hidden="1"/>
    <cellStyle name="Warnender Text 2 12" xfId="53317" hidden="1"/>
    <cellStyle name="Warnender Text 2 12" xfId="53711" hidden="1"/>
    <cellStyle name="Warnender Text 2 12" xfId="53647" hidden="1"/>
    <cellStyle name="Warnender Text 2 12" xfId="53748" hidden="1"/>
    <cellStyle name="Warnender Text 2 12" xfId="53783" hidden="1"/>
    <cellStyle name="Warnender Text 2 12" xfId="53855" hidden="1"/>
    <cellStyle name="Warnender Text 2 12" xfId="53929" hidden="1"/>
    <cellStyle name="Warnender Text 2 12" xfId="53865" hidden="1"/>
    <cellStyle name="Warnender Text 2 12" xfId="53966" hidden="1"/>
    <cellStyle name="Warnender Text 2 12" xfId="54001" hidden="1"/>
    <cellStyle name="Warnender Text 2 12" xfId="54144" hidden="1"/>
    <cellStyle name="Warnender Text 2 12" xfId="54221" hidden="1"/>
    <cellStyle name="Warnender Text 2 12" xfId="54157" hidden="1"/>
    <cellStyle name="Warnender Text 2 12" xfId="54258" hidden="1"/>
    <cellStyle name="Warnender Text 2 12" xfId="54293" hidden="1"/>
    <cellStyle name="Warnender Text 2 12" xfId="54296" hidden="1"/>
    <cellStyle name="Warnender Text 2 12" xfId="54363" hidden="1"/>
    <cellStyle name="Warnender Text 2 12" xfId="54299" hidden="1"/>
    <cellStyle name="Warnender Text 2 12" xfId="54400" hidden="1"/>
    <cellStyle name="Warnender Text 2 12" xfId="54435" hidden="1"/>
    <cellStyle name="Warnender Text 2 12" xfId="51526" hidden="1"/>
    <cellStyle name="Warnender Text 2 12" xfId="54503" hidden="1"/>
    <cellStyle name="Warnender Text 2 12" xfId="54439" hidden="1"/>
    <cellStyle name="Warnender Text 2 12" xfId="54540" hidden="1"/>
    <cellStyle name="Warnender Text 2 12" xfId="54575" hidden="1"/>
    <cellStyle name="Warnender Text 2 12" xfId="54771" hidden="1"/>
    <cellStyle name="Warnender Text 2 12" xfId="54866" hidden="1"/>
    <cellStyle name="Warnender Text 2 12" xfId="54802" hidden="1"/>
    <cellStyle name="Warnender Text 2 12" xfId="54903" hidden="1"/>
    <cellStyle name="Warnender Text 2 12" xfId="54938" hidden="1"/>
    <cellStyle name="Warnender Text 2 12" xfId="54941" hidden="1"/>
    <cellStyle name="Warnender Text 2 12" xfId="55013" hidden="1"/>
    <cellStyle name="Warnender Text 2 12" xfId="54949" hidden="1"/>
    <cellStyle name="Warnender Text 2 12" xfId="55050" hidden="1"/>
    <cellStyle name="Warnender Text 2 12" xfId="55085" hidden="1"/>
    <cellStyle name="Warnender Text 2 12" xfId="54764" hidden="1"/>
    <cellStyle name="Warnender Text 2 12" xfId="55154" hidden="1"/>
    <cellStyle name="Warnender Text 2 12" xfId="55090" hidden="1"/>
    <cellStyle name="Warnender Text 2 12" xfId="55191" hidden="1"/>
    <cellStyle name="Warnender Text 2 12" xfId="55226" hidden="1"/>
    <cellStyle name="Warnender Text 2 12" xfId="55297" hidden="1"/>
    <cellStyle name="Warnender Text 2 12" xfId="55371" hidden="1"/>
    <cellStyle name="Warnender Text 2 12" xfId="55307" hidden="1"/>
    <cellStyle name="Warnender Text 2 12" xfId="55408" hidden="1"/>
    <cellStyle name="Warnender Text 2 12" xfId="55443" hidden="1"/>
    <cellStyle name="Warnender Text 2 12" xfId="55586" hidden="1"/>
    <cellStyle name="Warnender Text 2 12" xfId="55663" hidden="1"/>
    <cellStyle name="Warnender Text 2 12" xfId="55599" hidden="1"/>
    <cellStyle name="Warnender Text 2 12" xfId="55700" hidden="1"/>
    <cellStyle name="Warnender Text 2 12" xfId="55735" hidden="1"/>
    <cellStyle name="Warnender Text 2 12" xfId="55738" hidden="1"/>
    <cellStyle name="Warnender Text 2 12" xfId="55805" hidden="1"/>
    <cellStyle name="Warnender Text 2 12" xfId="55741" hidden="1"/>
    <cellStyle name="Warnender Text 2 12" xfId="55842" hidden="1"/>
    <cellStyle name="Warnender Text 2 12" xfId="55877" hidden="1"/>
    <cellStyle name="Warnender Text 2 12" xfId="55995" hidden="1"/>
    <cellStyle name="Warnender Text 2 12" xfId="56098" hidden="1"/>
    <cellStyle name="Warnender Text 2 12" xfId="56034" hidden="1"/>
    <cellStyle name="Warnender Text 2 12" xfId="56135" hidden="1"/>
    <cellStyle name="Warnender Text 2 12" xfId="56170" hidden="1"/>
    <cellStyle name="Warnender Text 2 12" xfId="56367" hidden="1"/>
    <cellStyle name="Warnender Text 2 12" xfId="56462" hidden="1"/>
    <cellStyle name="Warnender Text 2 12" xfId="56398" hidden="1"/>
    <cellStyle name="Warnender Text 2 12" xfId="56499" hidden="1"/>
    <cellStyle name="Warnender Text 2 12" xfId="56534" hidden="1"/>
    <cellStyle name="Warnender Text 2 12" xfId="56537" hidden="1"/>
    <cellStyle name="Warnender Text 2 12" xfId="56609" hidden="1"/>
    <cellStyle name="Warnender Text 2 12" xfId="56545" hidden="1"/>
    <cellStyle name="Warnender Text 2 12" xfId="56646" hidden="1"/>
    <cellStyle name="Warnender Text 2 12" xfId="56681" hidden="1"/>
    <cellStyle name="Warnender Text 2 12" xfId="56360" hidden="1"/>
    <cellStyle name="Warnender Text 2 12" xfId="56750" hidden="1"/>
    <cellStyle name="Warnender Text 2 12" xfId="56686" hidden="1"/>
    <cellStyle name="Warnender Text 2 12" xfId="56787" hidden="1"/>
    <cellStyle name="Warnender Text 2 12" xfId="56822" hidden="1"/>
    <cellStyle name="Warnender Text 2 12" xfId="56893" hidden="1"/>
    <cellStyle name="Warnender Text 2 12" xfId="56967" hidden="1"/>
    <cellStyle name="Warnender Text 2 12" xfId="56903" hidden="1"/>
    <cellStyle name="Warnender Text 2 12" xfId="57004" hidden="1"/>
    <cellStyle name="Warnender Text 2 12" xfId="57039" hidden="1"/>
    <cellStyle name="Warnender Text 2 12" xfId="57182" hidden="1"/>
    <cellStyle name="Warnender Text 2 12" xfId="57259" hidden="1"/>
    <cellStyle name="Warnender Text 2 12" xfId="57195" hidden="1"/>
    <cellStyle name="Warnender Text 2 12" xfId="57296" hidden="1"/>
    <cellStyle name="Warnender Text 2 12" xfId="57331" hidden="1"/>
    <cellStyle name="Warnender Text 2 12" xfId="57334" hidden="1"/>
    <cellStyle name="Warnender Text 2 12" xfId="57401" hidden="1"/>
    <cellStyle name="Warnender Text 2 12" xfId="57337" hidden="1"/>
    <cellStyle name="Warnender Text 2 12" xfId="57438" hidden="1"/>
    <cellStyle name="Warnender Text 2 12" xfId="57473" hidden="1"/>
    <cellStyle name="Warnender Text 2 12" xfId="56017" hidden="1"/>
    <cellStyle name="Warnender Text 2 12" xfId="57541" hidden="1"/>
    <cellStyle name="Warnender Text 2 12" xfId="57477" hidden="1"/>
    <cellStyle name="Warnender Text 2 12" xfId="57578" hidden="1"/>
    <cellStyle name="Warnender Text 2 12" xfId="57613" hidden="1"/>
    <cellStyle name="Warnender Text 2 12" xfId="57809" hidden="1"/>
    <cellStyle name="Warnender Text 2 12" xfId="57904" hidden="1"/>
    <cellStyle name="Warnender Text 2 12" xfId="57840" hidden="1"/>
    <cellStyle name="Warnender Text 2 12" xfId="57941" hidden="1"/>
    <cellStyle name="Warnender Text 2 12" xfId="57976" hidden="1"/>
    <cellStyle name="Warnender Text 2 12" xfId="57979" hidden="1"/>
    <cellStyle name="Warnender Text 2 12" xfId="58051" hidden="1"/>
    <cellStyle name="Warnender Text 2 12" xfId="57987" hidden="1"/>
    <cellStyle name="Warnender Text 2 12" xfId="58088" hidden="1"/>
    <cellStyle name="Warnender Text 2 12" xfId="58123" hidden="1"/>
    <cellStyle name="Warnender Text 2 12" xfId="57802" hidden="1"/>
    <cellStyle name="Warnender Text 2 12" xfId="58192" hidden="1"/>
    <cellStyle name="Warnender Text 2 12" xfId="58128" hidden="1"/>
    <cellStyle name="Warnender Text 2 12" xfId="58229" hidden="1"/>
    <cellStyle name="Warnender Text 2 12" xfId="58264" hidden="1"/>
    <cellStyle name="Warnender Text 2 12" xfId="58335" hidden="1"/>
    <cellStyle name="Warnender Text 2 12" xfId="58409" hidden="1"/>
    <cellStyle name="Warnender Text 2 12" xfId="58345" hidden="1"/>
    <cellStyle name="Warnender Text 2 12" xfId="58446" hidden="1"/>
    <cellStyle name="Warnender Text 2 12" xfId="58481" hidden="1"/>
    <cellStyle name="Warnender Text 2 12" xfId="58624" hidden="1"/>
    <cellStyle name="Warnender Text 2 12" xfId="58701" hidden="1"/>
    <cellStyle name="Warnender Text 2 12" xfId="58637" hidden="1"/>
    <cellStyle name="Warnender Text 2 12" xfId="58738" hidden="1"/>
    <cellStyle name="Warnender Text 2 12" xfId="58773" hidden="1"/>
    <cellStyle name="Warnender Text 2 12" xfId="58776" hidden="1"/>
    <cellStyle name="Warnender Text 2 12" xfId="58843" hidden="1"/>
    <cellStyle name="Warnender Text 2 12" xfId="58779" hidden="1"/>
    <cellStyle name="Warnender Text 2 12" xfId="58880" hidden="1"/>
    <cellStyle name="Warnender Text 2 12" xfId="58915" hidden="1"/>
    <cellStyle name="Warnender Text 2 13" xfId="385" hidden="1"/>
    <cellStyle name="Warnender Text 2 13" xfId="590" hidden="1"/>
    <cellStyle name="Warnender Text 2 13" xfId="529" hidden="1"/>
    <cellStyle name="Warnender Text 2 13" xfId="627" hidden="1"/>
    <cellStyle name="Warnender Text 2 13" xfId="662" hidden="1"/>
    <cellStyle name="Warnender Text 2 13" xfId="903" hidden="1"/>
    <cellStyle name="Warnender Text 2 13" xfId="998" hidden="1"/>
    <cellStyle name="Warnender Text 2 13" xfId="937" hidden="1"/>
    <cellStyle name="Warnender Text 2 13" xfId="1035" hidden="1"/>
    <cellStyle name="Warnender Text 2 13" xfId="1070" hidden="1"/>
    <cellStyle name="Warnender Text 2 13" xfId="740" hidden="1"/>
    <cellStyle name="Warnender Text 2 13" xfId="1145" hidden="1"/>
    <cellStyle name="Warnender Text 2 13" xfId="1084" hidden="1"/>
    <cellStyle name="Warnender Text 2 13" xfId="1182" hidden="1"/>
    <cellStyle name="Warnender Text 2 13" xfId="1217" hidden="1"/>
    <cellStyle name="Warnender Text 2 13" xfId="896" hidden="1"/>
    <cellStyle name="Warnender Text 2 13" xfId="1286" hidden="1"/>
    <cellStyle name="Warnender Text 2 13" xfId="1225" hidden="1"/>
    <cellStyle name="Warnender Text 2 13" xfId="1323" hidden="1"/>
    <cellStyle name="Warnender Text 2 13" xfId="1358" hidden="1"/>
    <cellStyle name="Warnender Text 2 13" xfId="1429" hidden="1"/>
    <cellStyle name="Warnender Text 2 13" xfId="1503" hidden="1"/>
    <cellStyle name="Warnender Text 2 13" xfId="1442" hidden="1"/>
    <cellStyle name="Warnender Text 2 13" xfId="1540" hidden="1"/>
    <cellStyle name="Warnender Text 2 13" xfId="1575" hidden="1"/>
    <cellStyle name="Warnender Text 2 13" xfId="1718" hidden="1"/>
    <cellStyle name="Warnender Text 2 13" xfId="1795" hidden="1"/>
    <cellStyle name="Warnender Text 2 13" xfId="1734" hidden="1"/>
    <cellStyle name="Warnender Text 2 13" xfId="1832" hidden="1"/>
    <cellStyle name="Warnender Text 2 13" xfId="1867" hidden="1"/>
    <cellStyle name="Warnender Text 2 13" xfId="1591" hidden="1"/>
    <cellStyle name="Warnender Text 2 13" xfId="1937" hidden="1"/>
    <cellStyle name="Warnender Text 2 13" xfId="1876" hidden="1"/>
    <cellStyle name="Warnender Text 2 13" xfId="1974" hidden="1"/>
    <cellStyle name="Warnender Text 2 13" xfId="2009" hidden="1"/>
    <cellStyle name="Warnender Text 2 13" xfId="2274" hidden="1"/>
    <cellStyle name="Warnender Text 2 13" xfId="2468" hidden="1"/>
    <cellStyle name="Warnender Text 2 13" xfId="2407" hidden="1"/>
    <cellStyle name="Warnender Text 2 13" xfId="2505" hidden="1"/>
    <cellStyle name="Warnender Text 2 13" xfId="2540" hidden="1"/>
    <cellStyle name="Warnender Text 2 13" xfId="2773" hidden="1"/>
    <cellStyle name="Warnender Text 2 13" xfId="2868" hidden="1"/>
    <cellStyle name="Warnender Text 2 13" xfId="2807" hidden="1"/>
    <cellStyle name="Warnender Text 2 13" xfId="2905" hidden="1"/>
    <cellStyle name="Warnender Text 2 13" xfId="2940" hidden="1"/>
    <cellStyle name="Warnender Text 2 13" xfId="2610" hidden="1"/>
    <cellStyle name="Warnender Text 2 13" xfId="3015" hidden="1"/>
    <cellStyle name="Warnender Text 2 13" xfId="2954" hidden="1"/>
    <cellStyle name="Warnender Text 2 13" xfId="3052" hidden="1"/>
    <cellStyle name="Warnender Text 2 13" xfId="3087" hidden="1"/>
    <cellStyle name="Warnender Text 2 13" xfId="2766" hidden="1"/>
    <cellStyle name="Warnender Text 2 13" xfId="3156" hidden="1"/>
    <cellStyle name="Warnender Text 2 13" xfId="3095" hidden="1"/>
    <cellStyle name="Warnender Text 2 13" xfId="3193" hidden="1"/>
    <cellStyle name="Warnender Text 2 13" xfId="3228" hidden="1"/>
    <cellStyle name="Warnender Text 2 13" xfId="3299" hidden="1"/>
    <cellStyle name="Warnender Text 2 13" xfId="3373" hidden="1"/>
    <cellStyle name="Warnender Text 2 13" xfId="3312" hidden="1"/>
    <cellStyle name="Warnender Text 2 13" xfId="3410" hidden="1"/>
    <cellStyle name="Warnender Text 2 13" xfId="3445" hidden="1"/>
    <cellStyle name="Warnender Text 2 13" xfId="3588" hidden="1"/>
    <cellStyle name="Warnender Text 2 13" xfId="3665" hidden="1"/>
    <cellStyle name="Warnender Text 2 13" xfId="3604" hidden="1"/>
    <cellStyle name="Warnender Text 2 13" xfId="3702" hidden="1"/>
    <cellStyle name="Warnender Text 2 13" xfId="3737" hidden="1"/>
    <cellStyle name="Warnender Text 2 13" xfId="3461" hidden="1"/>
    <cellStyle name="Warnender Text 2 13" xfId="3807" hidden="1"/>
    <cellStyle name="Warnender Text 2 13" xfId="3746" hidden="1"/>
    <cellStyle name="Warnender Text 2 13" xfId="3844" hidden="1"/>
    <cellStyle name="Warnender Text 2 13" xfId="3879" hidden="1"/>
    <cellStyle name="Warnender Text 2 13" xfId="2306" hidden="1"/>
    <cellStyle name="Warnender Text 2 13" xfId="3974" hidden="1"/>
    <cellStyle name="Warnender Text 2 13" xfId="3913" hidden="1"/>
    <cellStyle name="Warnender Text 2 13" xfId="4011" hidden="1"/>
    <cellStyle name="Warnender Text 2 13" xfId="4046" hidden="1"/>
    <cellStyle name="Warnender Text 2 13" xfId="4279" hidden="1"/>
    <cellStyle name="Warnender Text 2 13" xfId="4374" hidden="1"/>
    <cellStyle name="Warnender Text 2 13" xfId="4313" hidden="1"/>
    <cellStyle name="Warnender Text 2 13" xfId="4411" hidden="1"/>
    <cellStyle name="Warnender Text 2 13" xfId="4446" hidden="1"/>
    <cellStyle name="Warnender Text 2 13" xfId="4116" hidden="1"/>
    <cellStyle name="Warnender Text 2 13" xfId="4521" hidden="1"/>
    <cellStyle name="Warnender Text 2 13" xfId="4460" hidden="1"/>
    <cellStyle name="Warnender Text 2 13" xfId="4558" hidden="1"/>
    <cellStyle name="Warnender Text 2 13" xfId="4593" hidden="1"/>
    <cellStyle name="Warnender Text 2 13" xfId="4272" hidden="1"/>
    <cellStyle name="Warnender Text 2 13" xfId="4662" hidden="1"/>
    <cellStyle name="Warnender Text 2 13" xfId="4601" hidden="1"/>
    <cellStyle name="Warnender Text 2 13" xfId="4699" hidden="1"/>
    <cellStyle name="Warnender Text 2 13" xfId="4734" hidden="1"/>
    <cellStyle name="Warnender Text 2 13" xfId="4805" hidden="1"/>
    <cellStyle name="Warnender Text 2 13" xfId="4879" hidden="1"/>
    <cellStyle name="Warnender Text 2 13" xfId="4818" hidden="1"/>
    <cellStyle name="Warnender Text 2 13" xfId="4916" hidden="1"/>
    <cellStyle name="Warnender Text 2 13" xfId="4951" hidden="1"/>
    <cellStyle name="Warnender Text 2 13" xfId="5094" hidden="1"/>
    <cellStyle name="Warnender Text 2 13" xfId="5171" hidden="1"/>
    <cellStyle name="Warnender Text 2 13" xfId="5110" hidden="1"/>
    <cellStyle name="Warnender Text 2 13" xfId="5208" hidden="1"/>
    <cellStyle name="Warnender Text 2 13" xfId="5243" hidden="1"/>
    <cellStyle name="Warnender Text 2 13" xfId="4967" hidden="1"/>
    <cellStyle name="Warnender Text 2 13" xfId="5313" hidden="1"/>
    <cellStyle name="Warnender Text 2 13" xfId="5252" hidden="1"/>
    <cellStyle name="Warnender Text 2 13" xfId="5350" hidden="1"/>
    <cellStyle name="Warnender Text 2 13" xfId="5385" hidden="1"/>
    <cellStyle name="Warnender Text 2 13" xfId="2040" hidden="1"/>
    <cellStyle name="Warnender Text 2 13" xfId="5479" hidden="1"/>
    <cellStyle name="Warnender Text 2 13" xfId="5418" hidden="1"/>
    <cellStyle name="Warnender Text 2 13" xfId="5516" hidden="1"/>
    <cellStyle name="Warnender Text 2 13" xfId="5551" hidden="1"/>
    <cellStyle name="Warnender Text 2 13" xfId="5783" hidden="1"/>
    <cellStyle name="Warnender Text 2 13" xfId="5878" hidden="1"/>
    <cellStyle name="Warnender Text 2 13" xfId="5817" hidden="1"/>
    <cellStyle name="Warnender Text 2 13" xfId="5915" hidden="1"/>
    <cellStyle name="Warnender Text 2 13" xfId="5950" hidden="1"/>
    <cellStyle name="Warnender Text 2 13" xfId="5620" hidden="1"/>
    <cellStyle name="Warnender Text 2 13" xfId="6025" hidden="1"/>
    <cellStyle name="Warnender Text 2 13" xfId="5964" hidden="1"/>
    <cellStyle name="Warnender Text 2 13" xfId="6062" hidden="1"/>
    <cellStyle name="Warnender Text 2 13" xfId="6097" hidden="1"/>
    <cellStyle name="Warnender Text 2 13" xfId="5776" hidden="1"/>
    <cellStyle name="Warnender Text 2 13" xfId="6166" hidden="1"/>
    <cellStyle name="Warnender Text 2 13" xfId="6105" hidden="1"/>
    <cellStyle name="Warnender Text 2 13" xfId="6203" hidden="1"/>
    <cellStyle name="Warnender Text 2 13" xfId="6238" hidden="1"/>
    <cellStyle name="Warnender Text 2 13" xfId="6309" hidden="1"/>
    <cellStyle name="Warnender Text 2 13" xfId="6383" hidden="1"/>
    <cellStyle name="Warnender Text 2 13" xfId="6322" hidden="1"/>
    <cellStyle name="Warnender Text 2 13" xfId="6420" hidden="1"/>
    <cellStyle name="Warnender Text 2 13" xfId="6455" hidden="1"/>
    <cellStyle name="Warnender Text 2 13" xfId="6598" hidden="1"/>
    <cellStyle name="Warnender Text 2 13" xfId="6675" hidden="1"/>
    <cellStyle name="Warnender Text 2 13" xfId="6614" hidden="1"/>
    <cellStyle name="Warnender Text 2 13" xfId="6712" hidden="1"/>
    <cellStyle name="Warnender Text 2 13" xfId="6747" hidden="1"/>
    <cellStyle name="Warnender Text 2 13" xfId="6471" hidden="1"/>
    <cellStyle name="Warnender Text 2 13" xfId="6817" hidden="1"/>
    <cellStyle name="Warnender Text 2 13" xfId="6756" hidden="1"/>
    <cellStyle name="Warnender Text 2 13" xfId="6854" hidden="1"/>
    <cellStyle name="Warnender Text 2 13" xfId="6889" hidden="1"/>
    <cellStyle name="Warnender Text 2 13" xfId="2393" hidden="1"/>
    <cellStyle name="Warnender Text 2 13" xfId="6981" hidden="1"/>
    <cellStyle name="Warnender Text 2 13" xfId="6920" hidden="1"/>
    <cellStyle name="Warnender Text 2 13" xfId="7018" hidden="1"/>
    <cellStyle name="Warnender Text 2 13" xfId="7053" hidden="1"/>
    <cellStyle name="Warnender Text 2 13" xfId="7281" hidden="1"/>
    <cellStyle name="Warnender Text 2 13" xfId="7376" hidden="1"/>
    <cellStyle name="Warnender Text 2 13" xfId="7315" hidden="1"/>
    <cellStyle name="Warnender Text 2 13" xfId="7413" hidden="1"/>
    <cellStyle name="Warnender Text 2 13" xfId="7448" hidden="1"/>
    <cellStyle name="Warnender Text 2 13" xfId="7118" hidden="1"/>
    <cellStyle name="Warnender Text 2 13" xfId="7523" hidden="1"/>
    <cellStyle name="Warnender Text 2 13" xfId="7462" hidden="1"/>
    <cellStyle name="Warnender Text 2 13" xfId="7560" hidden="1"/>
    <cellStyle name="Warnender Text 2 13" xfId="7595" hidden="1"/>
    <cellStyle name="Warnender Text 2 13" xfId="7274" hidden="1"/>
    <cellStyle name="Warnender Text 2 13" xfId="7664" hidden="1"/>
    <cellStyle name="Warnender Text 2 13" xfId="7603" hidden="1"/>
    <cellStyle name="Warnender Text 2 13" xfId="7701" hidden="1"/>
    <cellStyle name="Warnender Text 2 13" xfId="7736" hidden="1"/>
    <cellStyle name="Warnender Text 2 13" xfId="7807" hidden="1"/>
    <cellStyle name="Warnender Text 2 13" xfId="7881" hidden="1"/>
    <cellStyle name="Warnender Text 2 13" xfId="7820" hidden="1"/>
    <cellStyle name="Warnender Text 2 13" xfId="7918" hidden="1"/>
    <cellStyle name="Warnender Text 2 13" xfId="7953" hidden="1"/>
    <cellStyle name="Warnender Text 2 13" xfId="8096" hidden="1"/>
    <cellStyle name="Warnender Text 2 13" xfId="8173" hidden="1"/>
    <cellStyle name="Warnender Text 2 13" xfId="8112" hidden="1"/>
    <cellStyle name="Warnender Text 2 13" xfId="8210" hidden="1"/>
    <cellStyle name="Warnender Text 2 13" xfId="8245" hidden="1"/>
    <cellStyle name="Warnender Text 2 13" xfId="7969" hidden="1"/>
    <cellStyle name="Warnender Text 2 13" xfId="8315" hidden="1"/>
    <cellStyle name="Warnender Text 2 13" xfId="8254" hidden="1"/>
    <cellStyle name="Warnender Text 2 13" xfId="8352" hidden="1"/>
    <cellStyle name="Warnender Text 2 13" xfId="8387" hidden="1"/>
    <cellStyle name="Warnender Text 2 13" xfId="3899" hidden="1"/>
    <cellStyle name="Warnender Text 2 13" xfId="8476" hidden="1"/>
    <cellStyle name="Warnender Text 2 13" xfId="8415" hidden="1"/>
    <cellStyle name="Warnender Text 2 13" xfId="8513" hidden="1"/>
    <cellStyle name="Warnender Text 2 13" xfId="8548" hidden="1"/>
    <cellStyle name="Warnender Text 2 13" xfId="8774" hidden="1"/>
    <cellStyle name="Warnender Text 2 13" xfId="8869" hidden="1"/>
    <cellStyle name="Warnender Text 2 13" xfId="8808" hidden="1"/>
    <cellStyle name="Warnender Text 2 13" xfId="8906" hidden="1"/>
    <cellStyle name="Warnender Text 2 13" xfId="8941" hidden="1"/>
    <cellStyle name="Warnender Text 2 13" xfId="8611" hidden="1"/>
    <cellStyle name="Warnender Text 2 13" xfId="9016" hidden="1"/>
    <cellStyle name="Warnender Text 2 13" xfId="8955" hidden="1"/>
    <cellStyle name="Warnender Text 2 13" xfId="9053" hidden="1"/>
    <cellStyle name="Warnender Text 2 13" xfId="9088" hidden="1"/>
    <cellStyle name="Warnender Text 2 13" xfId="8767" hidden="1"/>
    <cellStyle name="Warnender Text 2 13" xfId="9157" hidden="1"/>
    <cellStyle name="Warnender Text 2 13" xfId="9096" hidden="1"/>
    <cellStyle name="Warnender Text 2 13" xfId="9194" hidden="1"/>
    <cellStyle name="Warnender Text 2 13" xfId="9229" hidden="1"/>
    <cellStyle name="Warnender Text 2 13" xfId="9300" hidden="1"/>
    <cellStyle name="Warnender Text 2 13" xfId="9374" hidden="1"/>
    <cellStyle name="Warnender Text 2 13" xfId="9313" hidden="1"/>
    <cellStyle name="Warnender Text 2 13" xfId="9411" hidden="1"/>
    <cellStyle name="Warnender Text 2 13" xfId="9446" hidden="1"/>
    <cellStyle name="Warnender Text 2 13" xfId="9589" hidden="1"/>
    <cellStyle name="Warnender Text 2 13" xfId="9666" hidden="1"/>
    <cellStyle name="Warnender Text 2 13" xfId="9605" hidden="1"/>
    <cellStyle name="Warnender Text 2 13" xfId="9703" hidden="1"/>
    <cellStyle name="Warnender Text 2 13" xfId="9738" hidden="1"/>
    <cellStyle name="Warnender Text 2 13" xfId="9462" hidden="1"/>
    <cellStyle name="Warnender Text 2 13" xfId="9808" hidden="1"/>
    <cellStyle name="Warnender Text 2 13" xfId="9747" hidden="1"/>
    <cellStyle name="Warnender Text 2 13" xfId="9845" hidden="1"/>
    <cellStyle name="Warnender Text 2 13" xfId="9880" hidden="1"/>
    <cellStyle name="Warnender Text 2 13" xfId="5404" hidden="1"/>
    <cellStyle name="Warnender Text 2 13" xfId="9967" hidden="1"/>
    <cellStyle name="Warnender Text 2 13" xfId="9906" hidden="1"/>
    <cellStyle name="Warnender Text 2 13" xfId="10004" hidden="1"/>
    <cellStyle name="Warnender Text 2 13" xfId="10039" hidden="1"/>
    <cellStyle name="Warnender Text 2 13" xfId="10260" hidden="1"/>
    <cellStyle name="Warnender Text 2 13" xfId="10355" hidden="1"/>
    <cellStyle name="Warnender Text 2 13" xfId="10294" hidden="1"/>
    <cellStyle name="Warnender Text 2 13" xfId="10392" hidden="1"/>
    <cellStyle name="Warnender Text 2 13" xfId="10427" hidden="1"/>
    <cellStyle name="Warnender Text 2 13" xfId="10097" hidden="1"/>
    <cellStyle name="Warnender Text 2 13" xfId="10502" hidden="1"/>
    <cellStyle name="Warnender Text 2 13" xfId="10441" hidden="1"/>
    <cellStyle name="Warnender Text 2 13" xfId="10539" hidden="1"/>
    <cellStyle name="Warnender Text 2 13" xfId="10574" hidden="1"/>
    <cellStyle name="Warnender Text 2 13" xfId="10253" hidden="1"/>
    <cellStyle name="Warnender Text 2 13" xfId="10643" hidden="1"/>
    <cellStyle name="Warnender Text 2 13" xfId="10582" hidden="1"/>
    <cellStyle name="Warnender Text 2 13" xfId="10680" hidden="1"/>
    <cellStyle name="Warnender Text 2 13" xfId="10715" hidden="1"/>
    <cellStyle name="Warnender Text 2 13" xfId="10786" hidden="1"/>
    <cellStyle name="Warnender Text 2 13" xfId="10860" hidden="1"/>
    <cellStyle name="Warnender Text 2 13" xfId="10799" hidden="1"/>
    <cellStyle name="Warnender Text 2 13" xfId="10897" hidden="1"/>
    <cellStyle name="Warnender Text 2 13" xfId="10932" hidden="1"/>
    <cellStyle name="Warnender Text 2 13" xfId="11075" hidden="1"/>
    <cellStyle name="Warnender Text 2 13" xfId="11152" hidden="1"/>
    <cellStyle name="Warnender Text 2 13" xfId="11091" hidden="1"/>
    <cellStyle name="Warnender Text 2 13" xfId="11189" hidden="1"/>
    <cellStyle name="Warnender Text 2 13" xfId="11224" hidden="1"/>
    <cellStyle name="Warnender Text 2 13" xfId="10948" hidden="1"/>
    <cellStyle name="Warnender Text 2 13" xfId="11294" hidden="1"/>
    <cellStyle name="Warnender Text 2 13" xfId="11233" hidden="1"/>
    <cellStyle name="Warnender Text 2 13" xfId="11331" hidden="1"/>
    <cellStyle name="Warnender Text 2 13" xfId="11366" hidden="1"/>
    <cellStyle name="Warnender Text 2 13" xfId="6907" hidden="1"/>
    <cellStyle name="Warnender Text 2 13" xfId="11450" hidden="1"/>
    <cellStyle name="Warnender Text 2 13" xfId="11389" hidden="1"/>
    <cellStyle name="Warnender Text 2 13" xfId="11487" hidden="1"/>
    <cellStyle name="Warnender Text 2 13" xfId="11522" hidden="1"/>
    <cellStyle name="Warnender Text 2 13" xfId="11740" hidden="1"/>
    <cellStyle name="Warnender Text 2 13" xfId="11835" hidden="1"/>
    <cellStyle name="Warnender Text 2 13" xfId="11774" hidden="1"/>
    <cellStyle name="Warnender Text 2 13" xfId="11872" hidden="1"/>
    <cellStyle name="Warnender Text 2 13" xfId="11907" hidden="1"/>
    <cellStyle name="Warnender Text 2 13" xfId="11577" hidden="1"/>
    <cellStyle name="Warnender Text 2 13" xfId="11982" hidden="1"/>
    <cellStyle name="Warnender Text 2 13" xfId="11921" hidden="1"/>
    <cellStyle name="Warnender Text 2 13" xfId="12019" hidden="1"/>
    <cellStyle name="Warnender Text 2 13" xfId="12054" hidden="1"/>
    <cellStyle name="Warnender Text 2 13" xfId="11733" hidden="1"/>
    <cellStyle name="Warnender Text 2 13" xfId="12123" hidden="1"/>
    <cellStyle name="Warnender Text 2 13" xfId="12062" hidden="1"/>
    <cellStyle name="Warnender Text 2 13" xfId="12160" hidden="1"/>
    <cellStyle name="Warnender Text 2 13" xfId="12195" hidden="1"/>
    <cellStyle name="Warnender Text 2 13" xfId="12266" hidden="1"/>
    <cellStyle name="Warnender Text 2 13" xfId="12340" hidden="1"/>
    <cellStyle name="Warnender Text 2 13" xfId="12279" hidden="1"/>
    <cellStyle name="Warnender Text 2 13" xfId="12377" hidden="1"/>
    <cellStyle name="Warnender Text 2 13" xfId="12412" hidden="1"/>
    <cellStyle name="Warnender Text 2 13" xfId="12555" hidden="1"/>
    <cellStyle name="Warnender Text 2 13" xfId="12632" hidden="1"/>
    <cellStyle name="Warnender Text 2 13" xfId="12571" hidden="1"/>
    <cellStyle name="Warnender Text 2 13" xfId="12669" hidden="1"/>
    <cellStyle name="Warnender Text 2 13" xfId="12704" hidden="1"/>
    <cellStyle name="Warnender Text 2 13" xfId="12428" hidden="1"/>
    <cellStyle name="Warnender Text 2 13" xfId="12774" hidden="1"/>
    <cellStyle name="Warnender Text 2 13" xfId="12713" hidden="1"/>
    <cellStyle name="Warnender Text 2 13" xfId="12811" hidden="1"/>
    <cellStyle name="Warnender Text 2 13" xfId="12846" hidden="1"/>
    <cellStyle name="Warnender Text 2 13" xfId="8405" hidden="1"/>
    <cellStyle name="Warnender Text 2 13" xfId="12929" hidden="1"/>
    <cellStyle name="Warnender Text 2 13" xfId="12868" hidden="1"/>
    <cellStyle name="Warnender Text 2 13" xfId="12966" hidden="1"/>
    <cellStyle name="Warnender Text 2 13" xfId="13001" hidden="1"/>
    <cellStyle name="Warnender Text 2 13" xfId="13211" hidden="1"/>
    <cellStyle name="Warnender Text 2 13" xfId="13306" hidden="1"/>
    <cellStyle name="Warnender Text 2 13" xfId="13245" hidden="1"/>
    <cellStyle name="Warnender Text 2 13" xfId="13343" hidden="1"/>
    <cellStyle name="Warnender Text 2 13" xfId="13378" hidden="1"/>
    <cellStyle name="Warnender Text 2 13" xfId="13048" hidden="1"/>
    <cellStyle name="Warnender Text 2 13" xfId="13453" hidden="1"/>
    <cellStyle name="Warnender Text 2 13" xfId="13392" hidden="1"/>
    <cellStyle name="Warnender Text 2 13" xfId="13490" hidden="1"/>
    <cellStyle name="Warnender Text 2 13" xfId="13525" hidden="1"/>
    <cellStyle name="Warnender Text 2 13" xfId="13204" hidden="1"/>
    <cellStyle name="Warnender Text 2 13" xfId="13594" hidden="1"/>
    <cellStyle name="Warnender Text 2 13" xfId="13533" hidden="1"/>
    <cellStyle name="Warnender Text 2 13" xfId="13631" hidden="1"/>
    <cellStyle name="Warnender Text 2 13" xfId="13666" hidden="1"/>
    <cellStyle name="Warnender Text 2 13" xfId="13737" hidden="1"/>
    <cellStyle name="Warnender Text 2 13" xfId="13811" hidden="1"/>
    <cellStyle name="Warnender Text 2 13" xfId="13750" hidden="1"/>
    <cellStyle name="Warnender Text 2 13" xfId="13848" hidden="1"/>
    <cellStyle name="Warnender Text 2 13" xfId="13883" hidden="1"/>
    <cellStyle name="Warnender Text 2 13" xfId="14026" hidden="1"/>
    <cellStyle name="Warnender Text 2 13" xfId="14103" hidden="1"/>
    <cellStyle name="Warnender Text 2 13" xfId="14042" hidden="1"/>
    <cellStyle name="Warnender Text 2 13" xfId="14140" hidden="1"/>
    <cellStyle name="Warnender Text 2 13" xfId="14175" hidden="1"/>
    <cellStyle name="Warnender Text 2 13" xfId="13899" hidden="1"/>
    <cellStyle name="Warnender Text 2 13" xfId="14245" hidden="1"/>
    <cellStyle name="Warnender Text 2 13" xfId="14184" hidden="1"/>
    <cellStyle name="Warnender Text 2 13" xfId="14282" hidden="1"/>
    <cellStyle name="Warnender Text 2 13" xfId="14317" hidden="1"/>
    <cellStyle name="Warnender Text 2 13" xfId="9897" hidden="1"/>
    <cellStyle name="Warnender Text 2 13" xfId="14396" hidden="1"/>
    <cellStyle name="Warnender Text 2 13" xfId="14335" hidden="1"/>
    <cellStyle name="Warnender Text 2 13" xfId="14433" hidden="1"/>
    <cellStyle name="Warnender Text 2 13" xfId="14468" hidden="1"/>
    <cellStyle name="Warnender Text 2 13" xfId="14673" hidden="1"/>
    <cellStyle name="Warnender Text 2 13" xfId="14768" hidden="1"/>
    <cellStyle name="Warnender Text 2 13" xfId="14707" hidden="1"/>
    <cellStyle name="Warnender Text 2 13" xfId="14805" hidden="1"/>
    <cellStyle name="Warnender Text 2 13" xfId="14840" hidden="1"/>
    <cellStyle name="Warnender Text 2 13" xfId="14510" hidden="1"/>
    <cellStyle name="Warnender Text 2 13" xfId="14915" hidden="1"/>
    <cellStyle name="Warnender Text 2 13" xfId="14854" hidden="1"/>
    <cellStyle name="Warnender Text 2 13" xfId="14952" hidden="1"/>
    <cellStyle name="Warnender Text 2 13" xfId="14987" hidden="1"/>
    <cellStyle name="Warnender Text 2 13" xfId="14666" hidden="1"/>
    <cellStyle name="Warnender Text 2 13" xfId="15056" hidden="1"/>
    <cellStyle name="Warnender Text 2 13" xfId="14995" hidden="1"/>
    <cellStyle name="Warnender Text 2 13" xfId="15093" hidden="1"/>
    <cellStyle name="Warnender Text 2 13" xfId="15128" hidden="1"/>
    <cellStyle name="Warnender Text 2 13" xfId="15199" hidden="1"/>
    <cellStyle name="Warnender Text 2 13" xfId="15273" hidden="1"/>
    <cellStyle name="Warnender Text 2 13" xfId="15212" hidden="1"/>
    <cellStyle name="Warnender Text 2 13" xfId="15310" hidden="1"/>
    <cellStyle name="Warnender Text 2 13" xfId="15345" hidden="1"/>
    <cellStyle name="Warnender Text 2 13" xfId="15488" hidden="1"/>
    <cellStyle name="Warnender Text 2 13" xfId="15565" hidden="1"/>
    <cellStyle name="Warnender Text 2 13" xfId="15504" hidden="1"/>
    <cellStyle name="Warnender Text 2 13" xfId="15602" hidden="1"/>
    <cellStyle name="Warnender Text 2 13" xfId="15637" hidden="1"/>
    <cellStyle name="Warnender Text 2 13" xfId="15361" hidden="1"/>
    <cellStyle name="Warnender Text 2 13" xfId="15707" hidden="1"/>
    <cellStyle name="Warnender Text 2 13" xfId="15646" hidden="1"/>
    <cellStyle name="Warnender Text 2 13" xfId="15744" hidden="1"/>
    <cellStyle name="Warnender Text 2 13" xfId="15779" hidden="1"/>
    <cellStyle name="Warnender Text 2 13" xfId="11382" hidden="1"/>
    <cellStyle name="Warnender Text 2 13" xfId="15858" hidden="1"/>
    <cellStyle name="Warnender Text 2 13" xfId="15797" hidden="1"/>
    <cellStyle name="Warnender Text 2 13" xfId="15895" hidden="1"/>
    <cellStyle name="Warnender Text 2 13" xfId="15930" hidden="1"/>
    <cellStyle name="Warnender Text 2 13" xfId="16129" hidden="1"/>
    <cellStyle name="Warnender Text 2 13" xfId="16224" hidden="1"/>
    <cellStyle name="Warnender Text 2 13" xfId="16163" hidden="1"/>
    <cellStyle name="Warnender Text 2 13" xfId="16261" hidden="1"/>
    <cellStyle name="Warnender Text 2 13" xfId="16296" hidden="1"/>
    <cellStyle name="Warnender Text 2 13" xfId="15966" hidden="1"/>
    <cellStyle name="Warnender Text 2 13" xfId="16371" hidden="1"/>
    <cellStyle name="Warnender Text 2 13" xfId="16310" hidden="1"/>
    <cellStyle name="Warnender Text 2 13" xfId="16408" hidden="1"/>
    <cellStyle name="Warnender Text 2 13" xfId="16443" hidden="1"/>
    <cellStyle name="Warnender Text 2 13" xfId="16122" hidden="1"/>
    <cellStyle name="Warnender Text 2 13" xfId="16512" hidden="1"/>
    <cellStyle name="Warnender Text 2 13" xfId="16451" hidden="1"/>
    <cellStyle name="Warnender Text 2 13" xfId="16549" hidden="1"/>
    <cellStyle name="Warnender Text 2 13" xfId="16584" hidden="1"/>
    <cellStyle name="Warnender Text 2 13" xfId="16655" hidden="1"/>
    <cellStyle name="Warnender Text 2 13" xfId="16729" hidden="1"/>
    <cellStyle name="Warnender Text 2 13" xfId="16668" hidden="1"/>
    <cellStyle name="Warnender Text 2 13" xfId="16766" hidden="1"/>
    <cellStyle name="Warnender Text 2 13" xfId="16801" hidden="1"/>
    <cellStyle name="Warnender Text 2 13" xfId="16944" hidden="1"/>
    <cellStyle name="Warnender Text 2 13" xfId="17021" hidden="1"/>
    <cellStyle name="Warnender Text 2 13" xfId="16960" hidden="1"/>
    <cellStyle name="Warnender Text 2 13" xfId="17058" hidden="1"/>
    <cellStyle name="Warnender Text 2 13" xfId="17093" hidden="1"/>
    <cellStyle name="Warnender Text 2 13" xfId="16817" hidden="1"/>
    <cellStyle name="Warnender Text 2 13" xfId="17163" hidden="1"/>
    <cellStyle name="Warnender Text 2 13" xfId="17102" hidden="1"/>
    <cellStyle name="Warnender Text 2 13" xfId="17200" hidden="1"/>
    <cellStyle name="Warnender Text 2 13" xfId="17235" hidden="1"/>
    <cellStyle name="Warnender Text 2 13" xfId="12861" hidden="1"/>
    <cellStyle name="Warnender Text 2 13" xfId="17303" hidden="1"/>
    <cellStyle name="Warnender Text 2 13" xfId="17242" hidden="1"/>
    <cellStyle name="Warnender Text 2 13" xfId="17340" hidden="1"/>
    <cellStyle name="Warnender Text 2 13" xfId="17375" hidden="1"/>
    <cellStyle name="Warnender Text 2 13" xfId="17571" hidden="1"/>
    <cellStyle name="Warnender Text 2 13" xfId="17666" hidden="1"/>
    <cellStyle name="Warnender Text 2 13" xfId="17605" hidden="1"/>
    <cellStyle name="Warnender Text 2 13" xfId="17703" hidden="1"/>
    <cellStyle name="Warnender Text 2 13" xfId="17738" hidden="1"/>
    <cellStyle name="Warnender Text 2 13" xfId="17408" hidden="1"/>
    <cellStyle name="Warnender Text 2 13" xfId="17813" hidden="1"/>
    <cellStyle name="Warnender Text 2 13" xfId="17752" hidden="1"/>
    <cellStyle name="Warnender Text 2 13" xfId="17850" hidden="1"/>
    <cellStyle name="Warnender Text 2 13" xfId="17885" hidden="1"/>
    <cellStyle name="Warnender Text 2 13" xfId="17564" hidden="1"/>
    <cellStyle name="Warnender Text 2 13" xfId="17954" hidden="1"/>
    <cellStyle name="Warnender Text 2 13" xfId="17893" hidden="1"/>
    <cellStyle name="Warnender Text 2 13" xfId="17991" hidden="1"/>
    <cellStyle name="Warnender Text 2 13" xfId="18026" hidden="1"/>
    <cellStyle name="Warnender Text 2 13" xfId="18097" hidden="1"/>
    <cellStyle name="Warnender Text 2 13" xfId="18171" hidden="1"/>
    <cellStyle name="Warnender Text 2 13" xfId="18110" hidden="1"/>
    <cellStyle name="Warnender Text 2 13" xfId="18208" hidden="1"/>
    <cellStyle name="Warnender Text 2 13" xfId="18243" hidden="1"/>
    <cellStyle name="Warnender Text 2 13" xfId="18386" hidden="1"/>
    <cellStyle name="Warnender Text 2 13" xfId="18463" hidden="1"/>
    <cellStyle name="Warnender Text 2 13" xfId="18402" hidden="1"/>
    <cellStyle name="Warnender Text 2 13" xfId="18500" hidden="1"/>
    <cellStyle name="Warnender Text 2 13" xfId="18535" hidden="1"/>
    <cellStyle name="Warnender Text 2 13" xfId="18259" hidden="1"/>
    <cellStyle name="Warnender Text 2 13" xfId="18605" hidden="1"/>
    <cellStyle name="Warnender Text 2 13" xfId="18544" hidden="1"/>
    <cellStyle name="Warnender Text 2 13" xfId="18642" hidden="1"/>
    <cellStyle name="Warnender Text 2 13" xfId="18677" hidden="1"/>
    <cellStyle name="Warnender Text 2 13" xfId="19017" hidden="1"/>
    <cellStyle name="Warnender Text 2 13" xfId="19103" hidden="1"/>
    <cellStyle name="Warnender Text 2 13" xfId="19042" hidden="1"/>
    <cellStyle name="Warnender Text 2 13" xfId="19140" hidden="1"/>
    <cellStyle name="Warnender Text 2 13" xfId="19175" hidden="1"/>
    <cellStyle name="Warnender Text 2 13" xfId="19378" hidden="1"/>
    <cellStyle name="Warnender Text 2 13" xfId="19473" hidden="1"/>
    <cellStyle name="Warnender Text 2 13" xfId="19412" hidden="1"/>
    <cellStyle name="Warnender Text 2 13" xfId="19510" hidden="1"/>
    <cellStyle name="Warnender Text 2 13" xfId="19545" hidden="1"/>
    <cellStyle name="Warnender Text 2 13" xfId="19215" hidden="1"/>
    <cellStyle name="Warnender Text 2 13" xfId="19620" hidden="1"/>
    <cellStyle name="Warnender Text 2 13" xfId="19559" hidden="1"/>
    <cellStyle name="Warnender Text 2 13" xfId="19657" hidden="1"/>
    <cellStyle name="Warnender Text 2 13" xfId="19692" hidden="1"/>
    <cellStyle name="Warnender Text 2 13" xfId="19371" hidden="1"/>
    <cellStyle name="Warnender Text 2 13" xfId="19761" hidden="1"/>
    <cellStyle name="Warnender Text 2 13" xfId="19700" hidden="1"/>
    <cellStyle name="Warnender Text 2 13" xfId="19798" hidden="1"/>
    <cellStyle name="Warnender Text 2 13" xfId="19833" hidden="1"/>
    <cellStyle name="Warnender Text 2 13" xfId="19904" hidden="1"/>
    <cellStyle name="Warnender Text 2 13" xfId="19978" hidden="1"/>
    <cellStyle name="Warnender Text 2 13" xfId="19917" hidden="1"/>
    <cellStyle name="Warnender Text 2 13" xfId="20015" hidden="1"/>
    <cellStyle name="Warnender Text 2 13" xfId="20050" hidden="1"/>
    <cellStyle name="Warnender Text 2 13" xfId="20193" hidden="1"/>
    <cellStyle name="Warnender Text 2 13" xfId="20270" hidden="1"/>
    <cellStyle name="Warnender Text 2 13" xfId="20209" hidden="1"/>
    <cellStyle name="Warnender Text 2 13" xfId="20307" hidden="1"/>
    <cellStyle name="Warnender Text 2 13" xfId="20342" hidden="1"/>
    <cellStyle name="Warnender Text 2 13" xfId="20066" hidden="1"/>
    <cellStyle name="Warnender Text 2 13" xfId="20412" hidden="1"/>
    <cellStyle name="Warnender Text 2 13" xfId="20351" hidden="1"/>
    <cellStyle name="Warnender Text 2 13" xfId="20449" hidden="1"/>
    <cellStyle name="Warnender Text 2 13" xfId="20484" hidden="1"/>
    <cellStyle name="Warnender Text 2 13" xfId="20555" hidden="1"/>
    <cellStyle name="Warnender Text 2 13" xfId="20629" hidden="1"/>
    <cellStyle name="Warnender Text 2 13" xfId="20568" hidden="1"/>
    <cellStyle name="Warnender Text 2 13" xfId="20666" hidden="1"/>
    <cellStyle name="Warnender Text 2 13" xfId="20701" hidden="1"/>
    <cellStyle name="Warnender Text 2 13" xfId="20892" hidden="1"/>
    <cellStyle name="Warnender Text 2 13" xfId="21020" hidden="1"/>
    <cellStyle name="Warnender Text 2 13" xfId="20959" hidden="1"/>
    <cellStyle name="Warnender Text 2 13" xfId="21057" hidden="1"/>
    <cellStyle name="Warnender Text 2 13" xfId="21092" hidden="1"/>
    <cellStyle name="Warnender Text 2 13" xfId="21252" hidden="1"/>
    <cellStyle name="Warnender Text 2 13" xfId="21329" hidden="1"/>
    <cellStyle name="Warnender Text 2 13" xfId="21268" hidden="1"/>
    <cellStyle name="Warnender Text 2 13" xfId="21366" hidden="1"/>
    <cellStyle name="Warnender Text 2 13" xfId="21401" hidden="1"/>
    <cellStyle name="Warnender Text 2 13" xfId="21125" hidden="1"/>
    <cellStyle name="Warnender Text 2 13" xfId="21473" hidden="1"/>
    <cellStyle name="Warnender Text 2 13" xfId="21412" hidden="1"/>
    <cellStyle name="Warnender Text 2 13" xfId="21510" hidden="1"/>
    <cellStyle name="Warnender Text 2 13" xfId="21545" hidden="1"/>
    <cellStyle name="Warnender Text 2 13" xfId="20708" hidden="1"/>
    <cellStyle name="Warnender Text 2 13" xfId="21630" hidden="1"/>
    <cellStyle name="Warnender Text 2 13" xfId="21569" hidden="1"/>
    <cellStyle name="Warnender Text 2 13" xfId="21667" hidden="1"/>
    <cellStyle name="Warnender Text 2 13" xfId="21702" hidden="1"/>
    <cellStyle name="Warnender Text 2 13" xfId="21904" hidden="1"/>
    <cellStyle name="Warnender Text 2 13" xfId="22000" hidden="1"/>
    <cellStyle name="Warnender Text 2 13" xfId="21939" hidden="1"/>
    <cellStyle name="Warnender Text 2 13" xfId="22037" hidden="1"/>
    <cellStyle name="Warnender Text 2 13" xfId="22072" hidden="1"/>
    <cellStyle name="Warnender Text 2 13" xfId="21741" hidden="1"/>
    <cellStyle name="Warnender Text 2 13" xfId="22149" hidden="1"/>
    <cellStyle name="Warnender Text 2 13" xfId="22088" hidden="1"/>
    <cellStyle name="Warnender Text 2 13" xfId="22186" hidden="1"/>
    <cellStyle name="Warnender Text 2 13" xfId="22221" hidden="1"/>
    <cellStyle name="Warnender Text 2 13" xfId="21897" hidden="1"/>
    <cellStyle name="Warnender Text 2 13" xfId="22292" hidden="1"/>
    <cellStyle name="Warnender Text 2 13" xfId="22231" hidden="1"/>
    <cellStyle name="Warnender Text 2 13" xfId="22329" hidden="1"/>
    <cellStyle name="Warnender Text 2 13" xfId="22364" hidden="1"/>
    <cellStyle name="Warnender Text 2 13" xfId="22437" hidden="1"/>
    <cellStyle name="Warnender Text 2 13" xfId="22511" hidden="1"/>
    <cellStyle name="Warnender Text 2 13" xfId="22450" hidden="1"/>
    <cellStyle name="Warnender Text 2 13" xfId="22548" hidden="1"/>
    <cellStyle name="Warnender Text 2 13" xfId="22583" hidden="1"/>
    <cellStyle name="Warnender Text 2 13" xfId="22726" hidden="1"/>
    <cellStyle name="Warnender Text 2 13" xfId="22803" hidden="1"/>
    <cellStyle name="Warnender Text 2 13" xfId="22742" hidden="1"/>
    <cellStyle name="Warnender Text 2 13" xfId="22840" hidden="1"/>
    <cellStyle name="Warnender Text 2 13" xfId="22875" hidden="1"/>
    <cellStyle name="Warnender Text 2 13" xfId="22599" hidden="1"/>
    <cellStyle name="Warnender Text 2 13" xfId="22945" hidden="1"/>
    <cellStyle name="Warnender Text 2 13" xfId="22884" hidden="1"/>
    <cellStyle name="Warnender Text 2 13" xfId="22982" hidden="1"/>
    <cellStyle name="Warnender Text 2 13" xfId="23017" hidden="1"/>
    <cellStyle name="Warnender Text 2 13" xfId="21709" hidden="1"/>
    <cellStyle name="Warnender Text 2 13" xfId="23085" hidden="1"/>
    <cellStyle name="Warnender Text 2 13" xfId="23024" hidden="1"/>
    <cellStyle name="Warnender Text 2 13" xfId="23122" hidden="1"/>
    <cellStyle name="Warnender Text 2 13" xfId="23157" hidden="1"/>
    <cellStyle name="Warnender Text 2 13" xfId="23357" hidden="1"/>
    <cellStyle name="Warnender Text 2 13" xfId="23452" hidden="1"/>
    <cellStyle name="Warnender Text 2 13" xfId="23391" hidden="1"/>
    <cellStyle name="Warnender Text 2 13" xfId="23489" hidden="1"/>
    <cellStyle name="Warnender Text 2 13" xfId="23524" hidden="1"/>
    <cellStyle name="Warnender Text 2 13" xfId="23194" hidden="1"/>
    <cellStyle name="Warnender Text 2 13" xfId="23601" hidden="1"/>
    <cellStyle name="Warnender Text 2 13" xfId="23540" hidden="1"/>
    <cellStyle name="Warnender Text 2 13" xfId="23638" hidden="1"/>
    <cellStyle name="Warnender Text 2 13" xfId="23673" hidden="1"/>
    <cellStyle name="Warnender Text 2 13" xfId="23350" hidden="1"/>
    <cellStyle name="Warnender Text 2 13" xfId="23744" hidden="1"/>
    <cellStyle name="Warnender Text 2 13" xfId="23683" hidden="1"/>
    <cellStyle name="Warnender Text 2 13" xfId="23781" hidden="1"/>
    <cellStyle name="Warnender Text 2 13" xfId="23816" hidden="1"/>
    <cellStyle name="Warnender Text 2 13" xfId="23888" hidden="1"/>
    <cellStyle name="Warnender Text 2 13" xfId="23962" hidden="1"/>
    <cellStyle name="Warnender Text 2 13" xfId="23901" hidden="1"/>
    <cellStyle name="Warnender Text 2 13" xfId="23999" hidden="1"/>
    <cellStyle name="Warnender Text 2 13" xfId="24034" hidden="1"/>
    <cellStyle name="Warnender Text 2 13" xfId="24177" hidden="1"/>
    <cellStyle name="Warnender Text 2 13" xfId="24254" hidden="1"/>
    <cellStyle name="Warnender Text 2 13" xfId="24193" hidden="1"/>
    <cellStyle name="Warnender Text 2 13" xfId="24291" hidden="1"/>
    <cellStyle name="Warnender Text 2 13" xfId="24326" hidden="1"/>
    <cellStyle name="Warnender Text 2 13" xfId="24050" hidden="1"/>
    <cellStyle name="Warnender Text 2 13" xfId="24396" hidden="1"/>
    <cellStyle name="Warnender Text 2 13" xfId="24335" hidden="1"/>
    <cellStyle name="Warnender Text 2 13" xfId="24433" hidden="1"/>
    <cellStyle name="Warnender Text 2 13" xfId="24468" hidden="1"/>
    <cellStyle name="Warnender Text 2 13" xfId="21558" hidden="1"/>
    <cellStyle name="Warnender Text 2 13" xfId="24536" hidden="1"/>
    <cellStyle name="Warnender Text 2 13" xfId="24475" hidden="1"/>
    <cellStyle name="Warnender Text 2 13" xfId="24573" hidden="1"/>
    <cellStyle name="Warnender Text 2 13" xfId="24608" hidden="1"/>
    <cellStyle name="Warnender Text 2 13" xfId="24804" hidden="1"/>
    <cellStyle name="Warnender Text 2 13" xfId="24899" hidden="1"/>
    <cellStyle name="Warnender Text 2 13" xfId="24838" hidden="1"/>
    <cellStyle name="Warnender Text 2 13" xfId="24936" hidden="1"/>
    <cellStyle name="Warnender Text 2 13" xfId="24971" hidden="1"/>
    <cellStyle name="Warnender Text 2 13" xfId="24641" hidden="1"/>
    <cellStyle name="Warnender Text 2 13" xfId="25046" hidden="1"/>
    <cellStyle name="Warnender Text 2 13" xfId="24985" hidden="1"/>
    <cellStyle name="Warnender Text 2 13" xfId="25083" hidden="1"/>
    <cellStyle name="Warnender Text 2 13" xfId="25118" hidden="1"/>
    <cellStyle name="Warnender Text 2 13" xfId="24797" hidden="1"/>
    <cellStyle name="Warnender Text 2 13" xfId="25187" hidden="1"/>
    <cellStyle name="Warnender Text 2 13" xfId="25126" hidden="1"/>
    <cellStyle name="Warnender Text 2 13" xfId="25224" hidden="1"/>
    <cellStyle name="Warnender Text 2 13" xfId="25259" hidden="1"/>
    <cellStyle name="Warnender Text 2 13" xfId="25330" hidden="1"/>
    <cellStyle name="Warnender Text 2 13" xfId="25404" hidden="1"/>
    <cellStyle name="Warnender Text 2 13" xfId="25343" hidden="1"/>
    <cellStyle name="Warnender Text 2 13" xfId="25441" hidden="1"/>
    <cellStyle name="Warnender Text 2 13" xfId="25476" hidden="1"/>
    <cellStyle name="Warnender Text 2 13" xfId="25619" hidden="1"/>
    <cellStyle name="Warnender Text 2 13" xfId="25696" hidden="1"/>
    <cellStyle name="Warnender Text 2 13" xfId="25635" hidden="1"/>
    <cellStyle name="Warnender Text 2 13" xfId="25733" hidden="1"/>
    <cellStyle name="Warnender Text 2 13" xfId="25768" hidden="1"/>
    <cellStyle name="Warnender Text 2 13" xfId="25492" hidden="1"/>
    <cellStyle name="Warnender Text 2 13" xfId="25838" hidden="1"/>
    <cellStyle name="Warnender Text 2 13" xfId="25777" hidden="1"/>
    <cellStyle name="Warnender Text 2 13" xfId="25875" hidden="1"/>
    <cellStyle name="Warnender Text 2 13" xfId="25910" hidden="1"/>
    <cellStyle name="Warnender Text 2 13" xfId="26028" hidden="1"/>
    <cellStyle name="Warnender Text 2 13" xfId="26131" hidden="1"/>
    <cellStyle name="Warnender Text 2 13" xfId="26070" hidden="1"/>
    <cellStyle name="Warnender Text 2 13" xfId="26168" hidden="1"/>
    <cellStyle name="Warnender Text 2 13" xfId="26203" hidden="1"/>
    <cellStyle name="Warnender Text 2 13" xfId="26400" hidden="1"/>
    <cellStyle name="Warnender Text 2 13" xfId="26495" hidden="1"/>
    <cellStyle name="Warnender Text 2 13" xfId="26434" hidden="1"/>
    <cellStyle name="Warnender Text 2 13" xfId="26532" hidden="1"/>
    <cellStyle name="Warnender Text 2 13" xfId="26567" hidden="1"/>
    <cellStyle name="Warnender Text 2 13" xfId="26237" hidden="1"/>
    <cellStyle name="Warnender Text 2 13" xfId="26642" hidden="1"/>
    <cellStyle name="Warnender Text 2 13" xfId="26581" hidden="1"/>
    <cellStyle name="Warnender Text 2 13" xfId="26679" hidden="1"/>
    <cellStyle name="Warnender Text 2 13" xfId="26714" hidden="1"/>
    <cellStyle name="Warnender Text 2 13" xfId="26393" hidden="1"/>
    <cellStyle name="Warnender Text 2 13" xfId="26783" hidden="1"/>
    <cellStyle name="Warnender Text 2 13" xfId="26722" hidden="1"/>
    <cellStyle name="Warnender Text 2 13" xfId="26820" hidden="1"/>
    <cellStyle name="Warnender Text 2 13" xfId="26855" hidden="1"/>
    <cellStyle name="Warnender Text 2 13" xfId="26926" hidden="1"/>
    <cellStyle name="Warnender Text 2 13" xfId="27000" hidden="1"/>
    <cellStyle name="Warnender Text 2 13" xfId="26939" hidden="1"/>
    <cellStyle name="Warnender Text 2 13" xfId="27037" hidden="1"/>
    <cellStyle name="Warnender Text 2 13" xfId="27072" hidden="1"/>
    <cellStyle name="Warnender Text 2 13" xfId="27215" hidden="1"/>
    <cellStyle name="Warnender Text 2 13" xfId="27292" hidden="1"/>
    <cellStyle name="Warnender Text 2 13" xfId="27231" hidden="1"/>
    <cellStyle name="Warnender Text 2 13" xfId="27329" hidden="1"/>
    <cellStyle name="Warnender Text 2 13" xfId="27364" hidden="1"/>
    <cellStyle name="Warnender Text 2 13" xfId="27088" hidden="1"/>
    <cellStyle name="Warnender Text 2 13" xfId="27434" hidden="1"/>
    <cellStyle name="Warnender Text 2 13" xfId="27373" hidden="1"/>
    <cellStyle name="Warnender Text 2 13" xfId="27471" hidden="1"/>
    <cellStyle name="Warnender Text 2 13" xfId="27506" hidden="1"/>
    <cellStyle name="Warnender Text 2 13" xfId="26048" hidden="1"/>
    <cellStyle name="Warnender Text 2 13" xfId="27574" hidden="1"/>
    <cellStyle name="Warnender Text 2 13" xfId="27513" hidden="1"/>
    <cellStyle name="Warnender Text 2 13" xfId="27611" hidden="1"/>
    <cellStyle name="Warnender Text 2 13" xfId="27646" hidden="1"/>
    <cellStyle name="Warnender Text 2 13" xfId="27842" hidden="1"/>
    <cellStyle name="Warnender Text 2 13" xfId="27937" hidden="1"/>
    <cellStyle name="Warnender Text 2 13" xfId="27876" hidden="1"/>
    <cellStyle name="Warnender Text 2 13" xfId="27974" hidden="1"/>
    <cellStyle name="Warnender Text 2 13" xfId="28009" hidden="1"/>
    <cellStyle name="Warnender Text 2 13" xfId="27679" hidden="1"/>
    <cellStyle name="Warnender Text 2 13" xfId="28084" hidden="1"/>
    <cellStyle name="Warnender Text 2 13" xfId="28023" hidden="1"/>
    <cellStyle name="Warnender Text 2 13" xfId="28121" hidden="1"/>
    <cellStyle name="Warnender Text 2 13" xfId="28156" hidden="1"/>
    <cellStyle name="Warnender Text 2 13" xfId="27835" hidden="1"/>
    <cellStyle name="Warnender Text 2 13" xfId="28225" hidden="1"/>
    <cellStyle name="Warnender Text 2 13" xfId="28164" hidden="1"/>
    <cellStyle name="Warnender Text 2 13" xfId="28262" hidden="1"/>
    <cellStyle name="Warnender Text 2 13" xfId="28297" hidden="1"/>
    <cellStyle name="Warnender Text 2 13" xfId="28368" hidden="1"/>
    <cellStyle name="Warnender Text 2 13" xfId="28442" hidden="1"/>
    <cellStyle name="Warnender Text 2 13" xfId="28381" hidden="1"/>
    <cellStyle name="Warnender Text 2 13" xfId="28479" hidden="1"/>
    <cellStyle name="Warnender Text 2 13" xfId="28514" hidden="1"/>
    <cellStyle name="Warnender Text 2 13" xfId="28657" hidden="1"/>
    <cellStyle name="Warnender Text 2 13" xfId="28734" hidden="1"/>
    <cellStyle name="Warnender Text 2 13" xfId="28673" hidden="1"/>
    <cellStyle name="Warnender Text 2 13" xfId="28771" hidden="1"/>
    <cellStyle name="Warnender Text 2 13" xfId="28806" hidden="1"/>
    <cellStyle name="Warnender Text 2 13" xfId="28530" hidden="1"/>
    <cellStyle name="Warnender Text 2 13" xfId="28876" hidden="1"/>
    <cellStyle name="Warnender Text 2 13" xfId="28815" hidden="1"/>
    <cellStyle name="Warnender Text 2 13" xfId="28913" hidden="1"/>
    <cellStyle name="Warnender Text 2 13" xfId="28948" hidden="1"/>
    <cellStyle name="Warnender Text 2 13" xfId="29020" hidden="1"/>
    <cellStyle name="Warnender Text 2 13" xfId="29094" hidden="1"/>
    <cellStyle name="Warnender Text 2 13" xfId="29033" hidden="1"/>
    <cellStyle name="Warnender Text 2 13" xfId="29131" hidden="1"/>
    <cellStyle name="Warnender Text 2 13" xfId="29166" hidden="1"/>
    <cellStyle name="Warnender Text 2 13" xfId="29362" hidden="1"/>
    <cellStyle name="Warnender Text 2 13" xfId="29457" hidden="1"/>
    <cellStyle name="Warnender Text 2 13" xfId="29396" hidden="1"/>
    <cellStyle name="Warnender Text 2 13" xfId="29494" hidden="1"/>
    <cellStyle name="Warnender Text 2 13" xfId="29529" hidden="1"/>
    <cellStyle name="Warnender Text 2 13" xfId="29199" hidden="1"/>
    <cellStyle name="Warnender Text 2 13" xfId="29604" hidden="1"/>
    <cellStyle name="Warnender Text 2 13" xfId="29543" hidden="1"/>
    <cellStyle name="Warnender Text 2 13" xfId="29641" hidden="1"/>
    <cellStyle name="Warnender Text 2 13" xfId="29676" hidden="1"/>
    <cellStyle name="Warnender Text 2 13" xfId="29355" hidden="1"/>
    <cellStyle name="Warnender Text 2 13" xfId="29745" hidden="1"/>
    <cellStyle name="Warnender Text 2 13" xfId="29684" hidden="1"/>
    <cellStyle name="Warnender Text 2 13" xfId="29782" hidden="1"/>
    <cellStyle name="Warnender Text 2 13" xfId="29817" hidden="1"/>
    <cellStyle name="Warnender Text 2 13" xfId="29888" hidden="1"/>
    <cellStyle name="Warnender Text 2 13" xfId="29962" hidden="1"/>
    <cellStyle name="Warnender Text 2 13" xfId="29901" hidden="1"/>
    <cellStyle name="Warnender Text 2 13" xfId="29999" hidden="1"/>
    <cellStyle name="Warnender Text 2 13" xfId="30034" hidden="1"/>
    <cellStyle name="Warnender Text 2 13" xfId="30177" hidden="1"/>
    <cellStyle name="Warnender Text 2 13" xfId="30254" hidden="1"/>
    <cellStyle name="Warnender Text 2 13" xfId="30193" hidden="1"/>
    <cellStyle name="Warnender Text 2 13" xfId="30291" hidden="1"/>
    <cellStyle name="Warnender Text 2 13" xfId="30326" hidden="1"/>
    <cellStyle name="Warnender Text 2 13" xfId="30050" hidden="1"/>
    <cellStyle name="Warnender Text 2 13" xfId="30396" hidden="1"/>
    <cellStyle name="Warnender Text 2 13" xfId="30335" hidden="1"/>
    <cellStyle name="Warnender Text 2 13" xfId="30433" hidden="1"/>
    <cellStyle name="Warnender Text 2 13" xfId="30468" hidden="1"/>
    <cellStyle name="Warnender Text 2 13" xfId="30539" hidden="1"/>
    <cellStyle name="Warnender Text 2 13" xfId="30613" hidden="1"/>
    <cellStyle name="Warnender Text 2 13" xfId="30552" hidden="1"/>
    <cellStyle name="Warnender Text 2 13" xfId="30650" hidden="1"/>
    <cellStyle name="Warnender Text 2 13" xfId="30685" hidden="1"/>
    <cellStyle name="Warnender Text 2 13" xfId="30876" hidden="1"/>
    <cellStyle name="Warnender Text 2 13" xfId="31004" hidden="1"/>
    <cellStyle name="Warnender Text 2 13" xfId="30943" hidden="1"/>
    <cellStyle name="Warnender Text 2 13" xfId="31041" hidden="1"/>
    <cellStyle name="Warnender Text 2 13" xfId="31076" hidden="1"/>
    <cellStyle name="Warnender Text 2 13" xfId="31236" hidden="1"/>
    <cellStyle name="Warnender Text 2 13" xfId="31313" hidden="1"/>
    <cellStyle name="Warnender Text 2 13" xfId="31252" hidden="1"/>
    <cellStyle name="Warnender Text 2 13" xfId="31350" hidden="1"/>
    <cellStyle name="Warnender Text 2 13" xfId="31385" hidden="1"/>
    <cellStyle name="Warnender Text 2 13" xfId="31109" hidden="1"/>
    <cellStyle name="Warnender Text 2 13" xfId="31457" hidden="1"/>
    <cellStyle name="Warnender Text 2 13" xfId="31396" hidden="1"/>
    <cellStyle name="Warnender Text 2 13" xfId="31494" hidden="1"/>
    <cellStyle name="Warnender Text 2 13" xfId="31529" hidden="1"/>
    <cellStyle name="Warnender Text 2 13" xfId="30692" hidden="1"/>
    <cellStyle name="Warnender Text 2 13" xfId="31614" hidden="1"/>
    <cellStyle name="Warnender Text 2 13" xfId="31553" hidden="1"/>
    <cellStyle name="Warnender Text 2 13" xfId="31651" hidden="1"/>
    <cellStyle name="Warnender Text 2 13" xfId="31686" hidden="1"/>
    <cellStyle name="Warnender Text 2 13" xfId="31888" hidden="1"/>
    <cellStyle name="Warnender Text 2 13" xfId="31984" hidden="1"/>
    <cellStyle name="Warnender Text 2 13" xfId="31923" hidden="1"/>
    <cellStyle name="Warnender Text 2 13" xfId="32021" hidden="1"/>
    <cellStyle name="Warnender Text 2 13" xfId="32056" hidden="1"/>
    <cellStyle name="Warnender Text 2 13" xfId="31725" hidden="1"/>
    <cellStyle name="Warnender Text 2 13" xfId="32133" hidden="1"/>
    <cellStyle name="Warnender Text 2 13" xfId="32072" hidden="1"/>
    <cellStyle name="Warnender Text 2 13" xfId="32170" hidden="1"/>
    <cellStyle name="Warnender Text 2 13" xfId="32205" hidden="1"/>
    <cellStyle name="Warnender Text 2 13" xfId="31881" hidden="1"/>
    <cellStyle name="Warnender Text 2 13" xfId="32276" hidden="1"/>
    <cellStyle name="Warnender Text 2 13" xfId="32215" hidden="1"/>
    <cellStyle name="Warnender Text 2 13" xfId="32313" hidden="1"/>
    <cellStyle name="Warnender Text 2 13" xfId="32348" hidden="1"/>
    <cellStyle name="Warnender Text 2 13" xfId="32421" hidden="1"/>
    <cellStyle name="Warnender Text 2 13" xfId="32495" hidden="1"/>
    <cellStyle name="Warnender Text 2 13" xfId="32434" hidden="1"/>
    <cellStyle name="Warnender Text 2 13" xfId="32532" hidden="1"/>
    <cellStyle name="Warnender Text 2 13" xfId="32567" hidden="1"/>
    <cellStyle name="Warnender Text 2 13" xfId="32710" hidden="1"/>
    <cellStyle name="Warnender Text 2 13" xfId="32787" hidden="1"/>
    <cellStyle name="Warnender Text 2 13" xfId="32726" hidden="1"/>
    <cellStyle name="Warnender Text 2 13" xfId="32824" hidden="1"/>
    <cellStyle name="Warnender Text 2 13" xfId="32859" hidden="1"/>
    <cellStyle name="Warnender Text 2 13" xfId="32583" hidden="1"/>
    <cellStyle name="Warnender Text 2 13" xfId="32929" hidden="1"/>
    <cellStyle name="Warnender Text 2 13" xfId="32868" hidden="1"/>
    <cellStyle name="Warnender Text 2 13" xfId="32966" hidden="1"/>
    <cellStyle name="Warnender Text 2 13" xfId="33001" hidden="1"/>
    <cellStyle name="Warnender Text 2 13" xfId="31693" hidden="1"/>
    <cellStyle name="Warnender Text 2 13" xfId="33069" hidden="1"/>
    <cellStyle name="Warnender Text 2 13" xfId="33008" hidden="1"/>
    <cellStyle name="Warnender Text 2 13" xfId="33106" hidden="1"/>
    <cellStyle name="Warnender Text 2 13" xfId="33141" hidden="1"/>
    <cellStyle name="Warnender Text 2 13" xfId="33340" hidden="1"/>
    <cellStyle name="Warnender Text 2 13" xfId="33435" hidden="1"/>
    <cellStyle name="Warnender Text 2 13" xfId="33374" hidden="1"/>
    <cellStyle name="Warnender Text 2 13" xfId="33472" hidden="1"/>
    <cellStyle name="Warnender Text 2 13" xfId="33507" hidden="1"/>
    <cellStyle name="Warnender Text 2 13" xfId="33177" hidden="1"/>
    <cellStyle name="Warnender Text 2 13" xfId="33584" hidden="1"/>
    <cellStyle name="Warnender Text 2 13" xfId="33523" hidden="1"/>
    <cellStyle name="Warnender Text 2 13" xfId="33621" hidden="1"/>
    <cellStyle name="Warnender Text 2 13" xfId="33656" hidden="1"/>
    <cellStyle name="Warnender Text 2 13" xfId="33333" hidden="1"/>
    <cellStyle name="Warnender Text 2 13" xfId="33727" hidden="1"/>
    <cellStyle name="Warnender Text 2 13" xfId="33666" hidden="1"/>
    <cellStyle name="Warnender Text 2 13" xfId="33764" hidden="1"/>
    <cellStyle name="Warnender Text 2 13" xfId="33799" hidden="1"/>
    <cellStyle name="Warnender Text 2 13" xfId="33871" hidden="1"/>
    <cellStyle name="Warnender Text 2 13" xfId="33945" hidden="1"/>
    <cellStyle name="Warnender Text 2 13" xfId="33884" hidden="1"/>
    <cellStyle name="Warnender Text 2 13" xfId="33982" hidden="1"/>
    <cellStyle name="Warnender Text 2 13" xfId="34017" hidden="1"/>
    <cellStyle name="Warnender Text 2 13" xfId="34160" hidden="1"/>
    <cellStyle name="Warnender Text 2 13" xfId="34237" hidden="1"/>
    <cellStyle name="Warnender Text 2 13" xfId="34176" hidden="1"/>
    <cellStyle name="Warnender Text 2 13" xfId="34274" hidden="1"/>
    <cellStyle name="Warnender Text 2 13" xfId="34309" hidden="1"/>
    <cellStyle name="Warnender Text 2 13" xfId="34033" hidden="1"/>
    <cellStyle name="Warnender Text 2 13" xfId="34379" hidden="1"/>
    <cellStyle name="Warnender Text 2 13" xfId="34318" hidden="1"/>
    <cellStyle name="Warnender Text 2 13" xfId="34416" hidden="1"/>
    <cellStyle name="Warnender Text 2 13" xfId="34451" hidden="1"/>
    <cellStyle name="Warnender Text 2 13" xfId="31542" hidden="1"/>
    <cellStyle name="Warnender Text 2 13" xfId="34519" hidden="1"/>
    <cellStyle name="Warnender Text 2 13" xfId="34458" hidden="1"/>
    <cellStyle name="Warnender Text 2 13" xfId="34556" hidden="1"/>
    <cellStyle name="Warnender Text 2 13" xfId="34591" hidden="1"/>
    <cellStyle name="Warnender Text 2 13" xfId="34787" hidden="1"/>
    <cellStyle name="Warnender Text 2 13" xfId="34882" hidden="1"/>
    <cellStyle name="Warnender Text 2 13" xfId="34821" hidden="1"/>
    <cellStyle name="Warnender Text 2 13" xfId="34919" hidden="1"/>
    <cellStyle name="Warnender Text 2 13" xfId="34954" hidden="1"/>
    <cellStyle name="Warnender Text 2 13" xfId="34624" hidden="1"/>
    <cellStyle name="Warnender Text 2 13" xfId="35029" hidden="1"/>
    <cellStyle name="Warnender Text 2 13" xfId="34968" hidden="1"/>
    <cellStyle name="Warnender Text 2 13" xfId="35066" hidden="1"/>
    <cellStyle name="Warnender Text 2 13" xfId="35101" hidden="1"/>
    <cellStyle name="Warnender Text 2 13" xfId="34780" hidden="1"/>
    <cellStyle name="Warnender Text 2 13" xfId="35170" hidden="1"/>
    <cellStyle name="Warnender Text 2 13" xfId="35109" hidden="1"/>
    <cellStyle name="Warnender Text 2 13" xfId="35207" hidden="1"/>
    <cellStyle name="Warnender Text 2 13" xfId="35242" hidden="1"/>
    <cellStyle name="Warnender Text 2 13" xfId="35313" hidden="1"/>
    <cellStyle name="Warnender Text 2 13" xfId="35387" hidden="1"/>
    <cellStyle name="Warnender Text 2 13" xfId="35326" hidden="1"/>
    <cellStyle name="Warnender Text 2 13" xfId="35424" hidden="1"/>
    <cellStyle name="Warnender Text 2 13" xfId="35459" hidden="1"/>
    <cellStyle name="Warnender Text 2 13" xfId="35602" hidden="1"/>
    <cellStyle name="Warnender Text 2 13" xfId="35679" hidden="1"/>
    <cellStyle name="Warnender Text 2 13" xfId="35618" hidden="1"/>
    <cellStyle name="Warnender Text 2 13" xfId="35716" hidden="1"/>
    <cellStyle name="Warnender Text 2 13" xfId="35751" hidden="1"/>
    <cellStyle name="Warnender Text 2 13" xfId="35475" hidden="1"/>
    <cellStyle name="Warnender Text 2 13" xfId="35821" hidden="1"/>
    <cellStyle name="Warnender Text 2 13" xfId="35760" hidden="1"/>
    <cellStyle name="Warnender Text 2 13" xfId="35858" hidden="1"/>
    <cellStyle name="Warnender Text 2 13" xfId="35893" hidden="1"/>
    <cellStyle name="Warnender Text 2 13" xfId="36011" hidden="1"/>
    <cellStyle name="Warnender Text 2 13" xfId="36114" hidden="1"/>
    <cellStyle name="Warnender Text 2 13" xfId="36053" hidden="1"/>
    <cellStyle name="Warnender Text 2 13" xfId="36151" hidden="1"/>
    <cellStyle name="Warnender Text 2 13" xfId="36186" hidden="1"/>
    <cellStyle name="Warnender Text 2 13" xfId="36383" hidden="1"/>
    <cellStyle name="Warnender Text 2 13" xfId="36478" hidden="1"/>
    <cellStyle name="Warnender Text 2 13" xfId="36417" hidden="1"/>
    <cellStyle name="Warnender Text 2 13" xfId="36515" hidden="1"/>
    <cellStyle name="Warnender Text 2 13" xfId="36550" hidden="1"/>
    <cellStyle name="Warnender Text 2 13" xfId="36220" hidden="1"/>
    <cellStyle name="Warnender Text 2 13" xfId="36625" hidden="1"/>
    <cellStyle name="Warnender Text 2 13" xfId="36564" hidden="1"/>
    <cellStyle name="Warnender Text 2 13" xfId="36662" hidden="1"/>
    <cellStyle name="Warnender Text 2 13" xfId="36697" hidden="1"/>
    <cellStyle name="Warnender Text 2 13" xfId="36376" hidden="1"/>
    <cellStyle name="Warnender Text 2 13" xfId="36766" hidden="1"/>
    <cellStyle name="Warnender Text 2 13" xfId="36705" hidden="1"/>
    <cellStyle name="Warnender Text 2 13" xfId="36803" hidden="1"/>
    <cellStyle name="Warnender Text 2 13" xfId="36838" hidden="1"/>
    <cellStyle name="Warnender Text 2 13" xfId="36909" hidden="1"/>
    <cellStyle name="Warnender Text 2 13" xfId="36983" hidden="1"/>
    <cellStyle name="Warnender Text 2 13" xfId="36922" hidden="1"/>
    <cellStyle name="Warnender Text 2 13" xfId="37020" hidden="1"/>
    <cellStyle name="Warnender Text 2 13" xfId="37055" hidden="1"/>
    <cellStyle name="Warnender Text 2 13" xfId="37198" hidden="1"/>
    <cellStyle name="Warnender Text 2 13" xfId="37275" hidden="1"/>
    <cellStyle name="Warnender Text 2 13" xfId="37214" hidden="1"/>
    <cellStyle name="Warnender Text 2 13" xfId="37312" hidden="1"/>
    <cellStyle name="Warnender Text 2 13" xfId="37347" hidden="1"/>
    <cellStyle name="Warnender Text 2 13" xfId="37071" hidden="1"/>
    <cellStyle name="Warnender Text 2 13" xfId="37417" hidden="1"/>
    <cellStyle name="Warnender Text 2 13" xfId="37356" hidden="1"/>
    <cellStyle name="Warnender Text 2 13" xfId="37454" hidden="1"/>
    <cellStyle name="Warnender Text 2 13" xfId="37489" hidden="1"/>
    <cellStyle name="Warnender Text 2 13" xfId="36031" hidden="1"/>
    <cellStyle name="Warnender Text 2 13" xfId="37557" hidden="1"/>
    <cellStyle name="Warnender Text 2 13" xfId="37496" hidden="1"/>
    <cellStyle name="Warnender Text 2 13" xfId="37594" hidden="1"/>
    <cellStyle name="Warnender Text 2 13" xfId="37629" hidden="1"/>
    <cellStyle name="Warnender Text 2 13" xfId="37825" hidden="1"/>
    <cellStyle name="Warnender Text 2 13" xfId="37920" hidden="1"/>
    <cellStyle name="Warnender Text 2 13" xfId="37859" hidden="1"/>
    <cellStyle name="Warnender Text 2 13" xfId="37957" hidden="1"/>
    <cellStyle name="Warnender Text 2 13" xfId="37992" hidden="1"/>
    <cellStyle name="Warnender Text 2 13" xfId="37662" hidden="1"/>
    <cellStyle name="Warnender Text 2 13" xfId="38067" hidden="1"/>
    <cellStyle name="Warnender Text 2 13" xfId="38006" hidden="1"/>
    <cellStyle name="Warnender Text 2 13" xfId="38104" hidden="1"/>
    <cellStyle name="Warnender Text 2 13" xfId="38139" hidden="1"/>
    <cellStyle name="Warnender Text 2 13" xfId="37818" hidden="1"/>
    <cellStyle name="Warnender Text 2 13" xfId="38208" hidden="1"/>
    <cellStyle name="Warnender Text 2 13" xfId="38147" hidden="1"/>
    <cellStyle name="Warnender Text 2 13" xfId="38245" hidden="1"/>
    <cellStyle name="Warnender Text 2 13" xfId="38280" hidden="1"/>
    <cellStyle name="Warnender Text 2 13" xfId="38351" hidden="1"/>
    <cellStyle name="Warnender Text 2 13" xfId="38425" hidden="1"/>
    <cellStyle name="Warnender Text 2 13" xfId="38364" hidden="1"/>
    <cellStyle name="Warnender Text 2 13" xfId="38462" hidden="1"/>
    <cellStyle name="Warnender Text 2 13" xfId="38497" hidden="1"/>
    <cellStyle name="Warnender Text 2 13" xfId="38640" hidden="1"/>
    <cellStyle name="Warnender Text 2 13" xfId="38717" hidden="1"/>
    <cellStyle name="Warnender Text 2 13" xfId="38656" hidden="1"/>
    <cellStyle name="Warnender Text 2 13" xfId="38754" hidden="1"/>
    <cellStyle name="Warnender Text 2 13" xfId="38789" hidden="1"/>
    <cellStyle name="Warnender Text 2 13" xfId="38513" hidden="1"/>
    <cellStyle name="Warnender Text 2 13" xfId="38859" hidden="1"/>
    <cellStyle name="Warnender Text 2 13" xfId="38798" hidden="1"/>
    <cellStyle name="Warnender Text 2 13" xfId="38896" hidden="1"/>
    <cellStyle name="Warnender Text 2 13" xfId="38931" hidden="1"/>
    <cellStyle name="Warnender Text 2 13" xfId="39020" hidden="1"/>
    <cellStyle name="Warnender Text 2 13" xfId="39097" hidden="1"/>
    <cellStyle name="Warnender Text 2 13" xfId="39036" hidden="1"/>
    <cellStyle name="Warnender Text 2 13" xfId="39134" hidden="1"/>
    <cellStyle name="Warnender Text 2 13" xfId="39169" hidden="1"/>
    <cellStyle name="Warnender Text 2 13" xfId="39365" hidden="1"/>
    <cellStyle name="Warnender Text 2 13" xfId="39460" hidden="1"/>
    <cellStyle name="Warnender Text 2 13" xfId="39399" hidden="1"/>
    <cellStyle name="Warnender Text 2 13" xfId="39497" hidden="1"/>
    <cellStyle name="Warnender Text 2 13" xfId="39532" hidden="1"/>
    <cellStyle name="Warnender Text 2 13" xfId="39202" hidden="1"/>
    <cellStyle name="Warnender Text 2 13" xfId="39607" hidden="1"/>
    <cellStyle name="Warnender Text 2 13" xfId="39546" hidden="1"/>
    <cellStyle name="Warnender Text 2 13" xfId="39644" hidden="1"/>
    <cellStyle name="Warnender Text 2 13" xfId="39679" hidden="1"/>
    <cellStyle name="Warnender Text 2 13" xfId="39358" hidden="1"/>
    <cellStyle name="Warnender Text 2 13" xfId="39748" hidden="1"/>
    <cellStyle name="Warnender Text 2 13" xfId="39687" hidden="1"/>
    <cellStyle name="Warnender Text 2 13" xfId="39785" hidden="1"/>
    <cellStyle name="Warnender Text 2 13" xfId="39820" hidden="1"/>
    <cellStyle name="Warnender Text 2 13" xfId="39891" hidden="1"/>
    <cellStyle name="Warnender Text 2 13" xfId="39965" hidden="1"/>
    <cellStyle name="Warnender Text 2 13" xfId="39904" hidden="1"/>
    <cellStyle name="Warnender Text 2 13" xfId="40002" hidden="1"/>
    <cellStyle name="Warnender Text 2 13" xfId="40037" hidden="1"/>
    <cellStyle name="Warnender Text 2 13" xfId="40180" hidden="1"/>
    <cellStyle name="Warnender Text 2 13" xfId="40257" hidden="1"/>
    <cellStyle name="Warnender Text 2 13" xfId="40196" hidden="1"/>
    <cellStyle name="Warnender Text 2 13" xfId="40294" hidden="1"/>
    <cellStyle name="Warnender Text 2 13" xfId="40329" hidden="1"/>
    <cellStyle name="Warnender Text 2 13" xfId="40053" hidden="1"/>
    <cellStyle name="Warnender Text 2 13" xfId="40399" hidden="1"/>
    <cellStyle name="Warnender Text 2 13" xfId="40338" hidden="1"/>
    <cellStyle name="Warnender Text 2 13" xfId="40436" hidden="1"/>
    <cellStyle name="Warnender Text 2 13" xfId="40471" hidden="1"/>
    <cellStyle name="Warnender Text 2 13" xfId="40542" hidden="1"/>
    <cellStyle name="Warnender Text 2 13" xfId="40616" hidden="1"/>
    <cellStyle name="Warnender Text 2 13" xfId="40555" hidden="1"/>
    <cellStyle name="Warnender Text 2 13" xfId="40653" hidden="1"/>
    <cellStyle name="Warnender Text 2 13" xfId="40688" hidden="1"/>
    <cellStyle name="Warnender Text 2 13" xfId="40879" hidden="1"/>
    <cellStyle name="Warnender Text 2 13" xfId="41007" hidden="1"/>
    <cellStyle name="Warnender Text 2 13" xfId="40946" hidden="1"/>
    <cellStyle name="Warnender Text 2 13" xfId="41044" hidden="1"/>
    <cellStyle name="Warnender Text 2 13" xfId="41079" hidden="1"/>
    <cellStyle name="Warnender Text 2 13" xfId="41239" hidden="1"/>
    <cellStyle name="Warnender Text 2 13" xfId="41316" hidden="1"/>
    <cellStyle name="Warnender Text 2 13" xfId="41255" hidden="1"/>
    <cellStyle name="Warnender Text 2 13" xfId="41353" hidden="1"/>
    <cellStyle name="Warnender Text 2 13" xfId="41388" hidden="1"/>
    <cellStyle name="Warnender Text 2 13" xfId="41112" hidden="1"/>
    <cellStyle name="Warnender Text 2 13" xfId="41460" hidden="1"/>
    <cellStyle name="Warnender Text 2 13" xfId="41399" hidden="1"/>
    <cellStyle name="Warnender Text 2 13" xfId="41497" hidden="1"/>
    <cellStyle name="Warnender Text 2 13" xfId="41532" hidden="1"/>
    <cellStyle name="Warnender Text 2 13" xfId="40695" hidden="1"/>
    <cellStyle name="Warnender Text 2 13" xfId="41617" hidden="1"/>
    <cellStyle name="Warnender Text 2 13" xfId="41556" hidden="1"/>
    <cellStyle name="Warnender Text 2 13" xfId="41654" hidden="1"/>
    <cellStyle name="Warnender Text 2 13" xfId="41689" hidden="1"/>
    <cellStyle name="Warnender Text 2 13" xfId="41891" hidden="1"/>
    <cellStyle name="Warnender Text 2 13" xfId="41987" hidden="1"/>
    <cellStyle name="Warnender Text 2 13" xfId="41926" hidden="1"/>
    <cellStyle name="Warnender Text 2 13" xfId="42024" hidden="1"/>
    <cellStyle name="Warnender Text 2 13" xfId="42059" hidden="1"/>
    <cellStyle name="Warnender Text 2 13" xfId="41728" hidden="1"/>
    <cellStyle name="Warnender Text 2 13" xfId="42136" hidden="1"/>
    <cellStyle name="Warnender Text 2 13" xfId="42075" hidden="1"/>
    <cellStyle name="Warnender Text 2 13" xfId="42173" hidden="1"/>
    <cellStyle name="Warnender Text 2 13" xfId="42208" hidden="1"/>
    <cellStyle name="Warnender Text 2 13" xfId="41884" hidden="1"/>
    <cellStyle name="Warnender Text 2 13" xfId="42279" hidden="1"/>
    <cellStyle name="Warnender Text 2 13" xfId="42218" hidden="1"/>
    <cellStyle name="Warnender Text 2 13" xfId="42316" hidden="1"/>
    <cellStyle name="Warnender Text 2 13" xfId="42351" hidden="1"/>
    <cellStyle name="Warnender Text 2 13" xfId="42424" hidden="1"/>
    <cellStyle name="Warnender Text 2 13" xfId="42498" hidden="1"/>
    <cellStyle name="Warnender Text 2 13" xfId="42437" hidden="1"/>
    <cellStyle name="Warnender Text 2 13" xfId="42535" hidden="1"/>
    <cellStyle name="Warnender Text 2 13" xfId="42570" hidden="1"/>
    <cellStyle name="Warnender Text 2 13" xfId="42713" hidden="1"/>
    <cellStyle name="Warnender Text 2 13" xfId="42790" hidden="1"/>
    <cellStyle name="Warnender Text 2 13" xfId="42729" hidden="1"/>
    <cellStyle name="Warnender Text 2 13" xfId="42827" hidden="1"/>
    <cellStyle name="Warnender Text 2 13" xfId="42862" hidden="1"/>
    <cellStyle name="Warnender Text 2 13" xfId="42586" hidden="1"/>
    <cellStyle name="Warnender Text 2 13" xfId="42932" hidden="1"/>
    <cellStyle name="Warnender Text 2 13" xfId="42871" hidden="1"/>
    <cellStyle name="Warnender Text 2 13" xfId="42969" hidden="1"/>
    <cellStyle name="Warnender Text 2 13" xfId="43004" hidden="1"/>
    <cellStyle name="Warnender Text 2 13" xfId="41696" hidden="1"/>
    <cellStyle name="Warnender Text 2 13" xfId="43072" hidden="1"/>
    <cellStyle name="Warnender Text 2 13" xfId="43011" hidden="1"/>
    <cellStyle name="Warnender Text 2 13" xfId="43109" hidden="1"/>
    <cellStyle name="Warnender Text 2 13" xfId="43144" hidden="1"/>
    <cellStyle name="Warnender Text 2 13" xfId="43343" hidden="1"/>
    <cellStyle name="Warnender Text 2 13" xfId="43438" hidden="1"/>
    <cellStyle name="Warnender Text 2 13" xfId="43377" hidden="1"/>
    <cellStyle name="Warnender Text 2 13" xfId="43475" hidden="1"/>
    <cellStyle name="Warnender Text 2 13" xfId="43510" hidden="1"/>
    <cellStyle name="Warnender Text 2 13" xfId="43180" hidden="1"/>
    <cellStyle name="Warnender Text 2 13" xfId="43587" hidden="1"/>
    <cellStyle name="Warnender Text 2 13" xfId="43526" hidden="1"/>
    <cellStyle name="Warnender Text 2 13" xfId="43624" hidden="1"/>
    <cellStyle name="Warnender Text 2 13" xfId="43659" hidden="1"/>
    <cellStyle name="Warnender Text 2 13" xfId="43336" hidden="1"/>
    <cellStyle name="Warnender Text 2 13" xfId="43730" hidden="1"/>
    <cellStyle name="Warnender Text 2 13" xfId="43669" hidden="1"/>
    <cellStyle name="Warnender Text 2 13" xfId="43767" hidden="1"/>
    <cellStyle name="Warnender Text 2 13" xfId="43802" hidden="1"/>
    <cellStyle name="Warnender Text 2 13" xfId="43874" hidden="1"/>
    <cellStyle name="Warnender Text 2 13" xfId="43948" hidden="1"/>
    <cellStyle name="Warnender Text 2 13" xfId="43887" hidden="1"/>
    <cellStyle name="Warnender Text 2 13" xfId="43985" hidden="1"/>
    <cellStyle name="Warnender Text 2 13" xfId="44020" hidden="1"/>
    <cellStyle name="Warnender Text 2 13" xfId="44163" hidden="1"/>
    <cellStyle name="Warnender Text 2 13" xfId="44240" hidden="1"/>
    <cellStyle name="Warnender Text 2 13" xfId="44179" hidden="1"/>
    <cellStyle name="Warnender Text 2 13" xfId="44277" hidden="1"/>
    <cellStyle name="Warnender Text 2 13" xfId="44312" hidden="1"/>
    <cellStyle name="Warnender Text 2 13" xfId="44036" hidden="1"/>
    <cellStyle name="Warnender Text 2 13" xfId="44382" hidden="1"/>
    <cellStyle name="Warnender Text 2 13" xfId="44321" hidden="1"/>
    <cellStyle name="Warnender Text 2 13" xfId="44419" hidden="1"/>
    <cellStyle name="Warnender Text 2 13" xfId="44454" hidden="1"/>
    <cellStyle name="Warnender Text 2 13" xfId="41545" hidden="1"/>
    <cellStyle name="Warnender Text 2 13" xfId="44522" hidden="1"/>
    <cellStyle name="Warnender Text 2 13" xfId="44461" hidden="1"/>
    <cellStyle name="Warnender Text 2 13" xfId="44559" hidden="1"/>
    <cellStyle name="Warnender Text 2 13" xfId="44594" hidden="1"/>
    <cellStyle name="Warnender Text 2 13" xfId="44790" hidden="1"/>
    <cellStyle name="Warnender Text 2 13" xfId="44885" hidden="1"/>
    <cellStyle name="Warnender Text 2 13" xfId="44824" hidden="1"/>
    <cellStyle name="Warnender Text 2 13" xfId="44922" hidden="1"/>
    <cellStyle name="Warnender Text 2 13" xfId="44957" hidden="1"/>
    <cellStyle name="Warnender Text 2 13" xfId="44627" hidden="1"/>
    <cellStyle name="Warnender Text 2 13" xfId="45032" hidden="1"/>
    <cellStyle name="Warnender Text 2 13" xfId="44971" hidden="1"/>
    <cellStyle name="Warnender Text 2 13" xfId="45069" hidden="1"/>
    <cellStyle name="Warnender Text 2 13" xfId="45104" hidden="1"/>
    <cellStyle name="Warnender Text 2 13" xfId="44783" hidden="1"/>
    <cellStyle name="Warnender Text 2 13" xfId="45173" hidden="1"/>
    <cellStyle name="Warnender Text 2 13" xfId="45112" hidden="1"/>
    <cellStyle name="Warnender Text 2 13" xfId="45210" hidden="1"/>
    <cellStyle name="Warnender Text 2 13" xfId="45245" hidden="1"/>
    <cellStyle name="Warnender Text 2 13" xfId="45316" hidden="1"/>
    <cellStyle name="Warnender Text 2 13" xfId="45390" hidden="1"/>
    <cellStyle name="Warnender Text 2 13" xfId="45329" hidden="1"/>
    <cellStyle name="Warnender Text 2 13" xfId="45427" hidden="1"/>
    <cellStyle name="Warnender Text 2 13" xfId="45462" hidden="1"/>
    <cellStyle name="Warnender Text 2 13" xfId="45605" hidden="1"/>
    <cellStyle name="Warnender Text 2 13" xfId="45682" hidden="1"/>
    <cellStyle name="Warnender Text 2 13" xfId="45621" hidden="1"/>
    <cellStyle name="Warnender Text 2 13" xfId="45719" hidden="1"/>
    <cellStyle name="Warnender Text 2 13" xfId="45754" hidden="1"/>
    <cellStyle name="Warnender Text 2 13" xfId="45478" hidden="1"/>
    <cellStyle name="Warnender Text 2 13" xfId="45824" hidden="1"/>
    <cellStyle name="Warnender Text 2 13" xfId="45763" hidden="1"/>
    <cellStyle name="Warnender Text 2 13" xfId="45861" hidden="1"/>
    <cellStyle name="Warnender Text 2 13" xfId="45896" hidden="1"/>
    <cellStyle name="Warnender Text 2 13" xfId="46014" hidden="1"/>
    <cellStyle name="Warnender Text 2 13" xfId="46117" hidden="1"/>
    <cellStyle name="Warnender Text 2 13" xfId="46056" hidden="1"/>
    <cellStyle name="Warnender Text 2 13" xfId="46154" hidden="1"/>
    <cellStyle name="Warnender Text 2 13" xfId="46189" hidden="1"/>
    <cellStyle name="Warnender Text 2 13" xfId="46386" hidden="1"/>
    <cellStyle name="Warnender Text 2 13" xfId="46481" hidden="1"/>
    <cellStyle name="Warnender Text 2 13" xfId="46420" hidden="1"/>
    <cellStyle name="Warnender Text 2 13" xfId="46518" hidden="1"/>
    <cellStyle name="Warnender Text 2 13" xfId="46553" hidden="1"/>
    <cellStyle name="Warnender Text 2 13" xfId="46223" hidden="1"/>
    <cellStyle name="Warnender Text 2 13" xfId="46628" hidden="1"/>
    <cellStyle name="Warnender Text 2 13" xfId="46567" hidden="1"/>
    <cellStyle name="Warnender Text 2 13" xfId="46665" hidden="1"/>
    <cellStyle name="Warnender Text 2 13" xfId="46700" hidden="1"/>
    <cellStyle name="Warnender Text 2 13" xfId="46379" hidden="1"/>
    <cellStyle name="Warnender Text 2 13" xfId="46769" hidden="1"/>
    <cellStyle name="Warnender Text 2 13" xfId="46708" hidden="1"/>
    <cellStyle name="Warnender Text 2 13" xfId="46806" hidden="1"/>
    <cellStyle name="Warnender Text 2 13" xfId="46841" hidden="1"/>
    <cellStyle name="Warnender Text 2 13" xfId="46912" hidden="1"/>
    <cellStyle name="Warnender Text 2 13" xfId="46986" hidden="1"/>
    <cellStyle name="Warnender Text 2 13" xfId="46925" hidden="1"/>
    <cellStyle name="Warnender Text 2 13" xfId="47023" hidden="1"/>
    <cellStyle name="Warnender Text 2 13" xfId="47058" hidden="1"/>
    <cellStyle name="Warnender Text 2 13" xfId="47201" hidden="1"/>
    <cellStyle name="Warnender Text 2 13" xfId="47278" hidden="1"/>
    <cellStyle name="Warnender Text 2 13" xfId="47217" hidden="1"/>
    <cellStyle name="Warnender Text 2 13" xfId="47315" hidden="1"/>
    <cellStyle name="Warnender Text 2 13" xfId="47350" hidden="1"/>
    <cellStyle name="Warnender Text 2 13" xfId="47074" hidden="1"/>
    <cellStyle name="Warnender Text 2 13" xfId="47420" hidden="1"/>
    <cellStyle name="Warnender Text 2 13" xfId="47359" hidden="1"/>
    <cellStyle name="Warnender Text 2 13" xfId="47457" hidden="1"/>
    <cellStyle name="Warnender Text 2 13" xfId="47492" hidden="1"/>
    <cellStyle name="Warnender Text 2 13" xfId="46034" hidden="1"/>
    <cellStyle name="Warnender Text 2 13" xfId="47560" hidden="1"/>
    <cellStyle name="Warnender Text 2 13" xfId="47499" hidden="1"/>
    <cellStyle name="Warnender Text 2 13" xfId="47597" hidden="1"/>
    <cellStyle name="Warnender Text 2 13" xfId="47632" hidden="1"/>
    <cellStyle name="Warnender Text 2 13" xfId="47828" hidden="1"/>
    <cellStyle name="Warnender Text 2 13" xfId="47923" hidden="1"/>
    <cellStyle name="Warnender Text 2 13" xfId="47862" hidden="1"/>
    <cellStyle name="Warnender Text 2 13" xfId="47960" hidden="1"/>
    <cellStyle name="Warnender Text 2 13" xfId="47995" hidden="1"/>
    <cellStyle name="Warnender Text 2 13" xfId="47665" hidden="1"/>
    <cellStyle name="Warnender Text 2 13" xfId="48070" hidden="1"/>
    <cellStyle name="Warnender Text 2 13" xfId="48009" hidden="1"/>
    <cellStyle name="Warnender Text 2 13" xfId="48107" hidden="1"/>
    <cellStyle name="Warnender Text 2 13" xfId="48142" hidden="1"/>
    <cellStyle name="Warnender Text 2 13" xfId="47821" hidden="1"/>
    <cellStyle name="Warnender Text 2 13" xfId="48211" hidden="1"/>
    <cellStyle name="Warnender Text 2 13" xfId="48150" hidden="1"/>
    <cellStyle name="Warnender Text 2 13" xfId="48248" hidden="1"/>
    <cellStyle name="Warnender Text 2 13" xfId="48283" hidden="1"/>
    <cellStyle name="Warnender Text 2 13" xfId="48354" hidden="1"/>
    <cellStyle name="Warnender Text 2 13" xfId="48428" hidden="1"/>
    <cellStyle name="Warnender Text 2 13" xfId="48367" hidden="1"/>
    <cellStyle name="Warnender Text 2 13" xfId="48465" hidden="1"/>
    <cellStyle name="Warnender Text 2 13" xfId="48500" hidden="1"/>
    <cellStyle name="Warnender Text 2 13" xfId="48643" hidden="1"/>
    <cellStyle name="Warnender Text 2 13" xfId="48720" hidden="1"/>
    <cellStyle name="Warnender Text 2 13" xfId="48659" hidden="1"/>
    <cellStyle name="Warnender Text 2 13" xfId="48757" hidden="1"/>
    <cellStyle name="Warnender Text 2 13" xfId="48792" hidden="1"/>
    <cellStyle name="Warnender Text 2 13" xfId="48516" hidden="1"/>
    <cellStyle name="Warnender Text 2 13" xfId="48862" hidden="1"/>
    <cellStyle name="Warnender Text 2 13" xfId="48801" hidden="1"/>
    <cellStyle name="Warnender Text 2 13" xfId="48899" hidden="1"/>
    <cellStyle name="Warnender Text 2 13" xfId="48934" hidden="1"/>
    <cellStyle name="Warnender Text 2 13" xfId="49005" hidden="1"/>
    <cellStyle name="Warnender Text 2 13" xfId="49079" hidden="1"/>
    <cellStyle name="Warnender Text 2 13" xfId="49018" hidden="1"/>
    <cellStyle name="Warnender Text 2 13" xfId="49116" hidden="1"/>
    <cellStyle name="Warnender Text 2 13" xfId="49151" hidden="1"/>
    <cellStyle name="Warnender Text 2 13" xfId="49347" hidden="1"/>
    <cellStyle name="Warnender Text 2 13" xfId="49442" hidden="1"/>
    <cellStyle name="Warnender Text 2 13" xfId="49381" hidden="1"/>
    <cellStyle name="Warnender Text 2 13" xfId="49479" hidden="1"/>
    <cellStyle name="Warnender Text 2 13" xfId="49514" hidden="1"/>
    <cellStyle name="Warnender Text 2 13" xfId="49184" hidden="1"/>
    <cellStyle name="Warnender Text 2 13" xfId="49589" hidden="1"/>
    <cellStyle name="Warnender Text 2 13" xfId="49528" hidden="1"/>
    <cellStyle name="Warnender Text 2 13" xfId="49626" hidden="1"/>
    <cellStyle name="Warnender Text 2 13" xfId="49661" hidden="1"/>
    <cellStyle name="Warnender Text 2 13" xfId="49340" hidden="1"/>
    <cellStyle name="Warnender Text 2 13" xfId="49730" hidden="1"/>
    <cellStyle name="Warnender Text 2 13" xfId="49669" hidden="1"/>
    <cellStyle name="Warnender Text 2 13" xfId="49767" hidden="1"/>
    <cellStyle name="Warnender Text 2 13" xfId="49802" hidden="1"/>
    <cellStyle name="Warnender Text 2 13" xfId="49873" hidden="1"/>
    <cellStyle name="Warnender Text 2 13" xfId="49947" hidden="1"/>
    <cellStyle name="Warnender Text 2 13" xfId="49886" hidden="1"/>
    <cellStyle name="Warnender Text 2 13" xfId="49984" hidden="1"/>
    <cellStyle name="Warnender Text 2 13" xfId="50019" hidden="1"/>
    <cellStyle name="Warnender Text 2 13" xfId="50162" hidden="1"/>
    <cellStyle name="Warnender Text 2 13" xfId="50239" hidden="1"/>
    <cellStyle name="Warnender Text 2 13" xfId="50178" hidden="1"/>
    <cellStyle name="Warnender Text 2 13" xfId="50276" hidden="1"/>
    <cellStyle name="Warnender Text 2 13" xfId="50311" hidden="1"/>
    <cellStyle name="Warnender Text 2 13" xfId="50035" hidden="1"/>
    <cellStyle name="Warnender Text 2 13" xfId="50381" hidden="1"/>
    <cellStyle name="Warnender Text 2 13" xfId="50320" hidden="1"/>
    <cellStyle name="Warnender Text 2 13" xfId="50418" hidden="1"/>
    <cellStyle name="Warnender Text 2 13" xfId="50453" hidden="1"/>
    <cellStyle name="Warnender Text 2 13" xfId="50524" hidden="1"/>
    <cellStyle name="Warnender Text 2 13" xfId="50598" hidden="1"/>
    <cellStyle name="Warnender Text 2 13" xfId="50537" hidden="1"/>
    <cellStyle name="Warnender Text 2 13" xfId="50635" hidden="1"/>
    <cellStyle name="Warnender Text 2 13" xfId="50670" hidden="1"/>
    <cellStyle name="Warnender Text 2 13" xfId="50861" hidden="1"/>
    <cellStyle name="Warnender Text 2 13" xfId="50989" hidden="1"/>
    <cellStyle name="Warnender Text 2 13" xfId="50928" hidden="1"/>
    <cellStyle name="Warnender Text 2 13" xfId="51026" hidden="1"/>
    <cellStyle name="Warnender Text 2 13" xfId="51061" hidden="1"/>
    <cellStyle name="Warnender Text 2 13" xfId="51221" hidden="1"/>
    <cellStyle name="Warnender Text 2 13" xfId="51298" hidden="1"/>
    <cellStyle name="Warnender Text 2 13" xfId="51237" hidden="1"/>
    <cellStyle name="Warnender Text 2 13" xfId="51335" hidden="1"/>
    <cellStyle name="Warnender Text 2 13" xfId="51370" hidden="1"/>
    <cellStyle name="Warnender Text 2 13" xfId="51094" hidden="1"/>
    <cellStyle name="Warnender Text 2 13" xfId="51442" hidden="1"/>
    <cellStyle name="Warnender Text 2 13" xfId="51381" hidden="1"/>
    <cellStyle name="Warnender Text 2 13" xfId="51479" hidden="1"/>
    <cellStyle name="Warnender Text 2 13" xfId="51514" hidden="1"/>
    <cellStyle name="Warnender Text 2 13" xfId="50677" hidden="1"/>
    <cellStyle name="Warnender Text 2 13" xfId="51599" hidden="1"/>
    <cellStyle name="Warnender Text 2 13" xfId="51538" hidden="1"/>
    <cellStyle name="Warnender Text 2 13" xfId="51636" hidden="1"/>
    <cellStyle name="Warnender Text 2 13" xfId="51671" hidden="1"/>
    <cellStyle name="Warnender Text 2 13" xfId="51873" hidden="1"/>
    <cellStyle name="Warnender Text 2 13" xfId="51969" hidden="1"/>
    <cellStyle name="Warnender Text 2 13" xfId="51908" hidden="1"/>
    <cellStyle name="Warnender Text 2 13" xfId="52006" hidden="1"/>
    <cellStyle name="Warnender Text 2 13" xfId="52041" hidden="1"/>
    <cellStyle name="Warnender Text 2 13" xfId="51710" hidden="1"/>
    <cellStyle name="Warnender Text 2 13" xfId="52118" hidden="1"/>
    <cellStyle name="Warnender Text 2 13" xfId="52057" hidden="1"/>
    <cellStyle name="Warnender Text 2 13" xfId="52155" hidden="1"/>
    <cellStyle name="Warnender Text 2 13" xfId="52190" hidden="1"/>
    <cellStyle name="Warnender Text 2 13" xfId="51866" hidden="1"/>
    <cellStyle name="Warnender Text 2 13" xfId="52261" hidden="1"/>
    <cellStyle name="Warnender Text 2 13" xfId="52200" hidden="1"/>
    <cellStyle name="Warnender Text 2 13" xfId="52298" hidden="1"/>
    <cellStyle name="Warnender Text 2 13" xfId="52333" hidden="1"/>
    <cellStyle name="Warnender Text 2 13" xfId="52406" hidden="1"/>
    <cellStyle name="Warnender Text 2 13" xfId="52480" hidden="1"/>
    <cellStyle name="Warnender Text 2 13" xfId="52419" hidden="1"/>
    <cellStyle name="Warnender Text 2 13" xfId="52517" hidden="1"/>
    <cellStyle name="Warnender Text 2 13" xfId="52552" hidden="1"/>
    <cellStyle name="Warnender Text 2 13" xfId="52695" hidden="1"/>
    <cellStyle name="Warnender Text 2 13" xfId="52772" hidden="1"/>
    <cellStyle name="Warnender Text 2 13" xfId="52711" hidden="1"/>
    <cellStyle name="Warnender Text 2 13" xfId="52809" hidden="1"/>
    <cellStyle name="Warnender Text 2 13" xfId="52844" hidden="1"/>
    <cellStyle name="Warnender Text 2 13" xfId="52568" hidden="1"/>
    <cellStyle name="Warnender Text 2 13" xfId="52914" hidden="1"/>
    <cellStyle name="Warnender Text 2 13" xfId="52853" hidden="1"/>
    <cellStyle name="Warnender Text 2 13" xfId="52951" hidden="1"/>
    <cellStyle name="Warnender Text 2 13" xfId="52986" hidden="1"/>
    <cellStyle name="Warnender Text 2 13" xfId="51678" hidden="1"/>
    <cellStyle name="Warnender Text 2 13" xfId="53054" hidden="1"/>
    <cellStyle name="Warnender Text 2 13" xfId="52993" hidden="1"/>
    <cellStyle name="Warnender Text 2 13" xfId="53091" hidden="1"/>
    <cellStyle name="Warnender Text 2 13" xfId="53126" hidden="1"/>
    <cellStyle name="Warnender Text 2 13" xfId="53325" hidden="1"/>
    <cellStyle name="Warnender Text 2 13" xfId="53420" hidden="1"/>
    <cellStyle name="Warnender Text 2 13" xfId="53359" hidden="1"/>
    <cellStyle name="Warnender Text 2 13" xfId="53457" hidden="1"/>
    <cellStyle name="Warnender Text 2 13" xfId="53492" hidden="1"/>
    <cellStyle name="Warnender Text 2 13" xfId="53162" hidden="1"/>
    <cellStyle name="Warnender Text 2 13" xfId="53569" hidden="1"/>
    <cellStyle name="Warnender Text 2 13" xfId="53508" hidden="1"/>
    <cellStyle name="Warnender Text 2 13" xfId="53606" hidden="1"/>
    <cellStyle name="Warnender Text 2 13" xfId="53641" hidden="1"/>
    <cellStyle name="Warnender Text 2 13" xfId="53318" hidden="1"/>
    <cellStyle name="Warnender Text 2 13" xfId="53712" hidden="1"/>
    <cellStyle name="Warnender Text 2 13" xfId="53651" hidden="1"/>
    <cellStyle name="Warnender Text 2 13" xfId="53749" hidden="1"/>
    <cellStyle name="Warnender Text 2 13" xfId="53784" hidden="1"/>
    <cellStyle name="Warnender Text 2 13" xfId="53856" hidden="1"/>
    <cellStyle name="Warnender Text 2 13" xfId="53930" hidden="1"/>
    <cellStyle name="Warnender Text 2 13" xfId="53869" hidden="1"/>
    <cellStyle name="Warnender Text 2 13" xfId="53967" hidden="1"/>
    <cellStyle name="Warnender Text 2 13" xfId="54002" hidden="1"/>
    <cellStyle name="Warnender Text 2 13" xfId="54145" hidden="1"/>
    <cellStyle name="Warnender Text 2 13" xfId="54222" hidden="1"/>
    <cellStyle name="Warnender Text 2 13" xfId="54161" hidden="1"/>
    <cellStyle name="Warnender Text 2 13" xfId="54259" hidden="1"/>
    <cellStyle name="Warnender Text 2 13" xfId="54294" hidden="1"/>
    <cellStyle name="Warnender Text 2 13" xfId="54018" hidden="1"/>
    <cellStyle name="Warnender Text 2 13" xfId="54364" hidden="1"/>
    <cellStyle name="Warnender Text 2 13" xfId="54303" hidden="1"/>
    <cellStyle name="Warnender Text 2 13" xfId="54401" hidden="1"/>
    <cellStyle name="Warnender Text 2 13" xfId="54436" hidden="1"/>
    <cellStyle name="Warnender Text 2 13" xfId="51527" hidden="1"/>
    <cellStyle name="Warnender Text 2 13" xfId="54504" hidden="1"/>
    <cellStyle name="Warnender Text 2 13" xfId="54443" hidden="1"/>
    <cellStyle name="Warnender Text 2 13" xfId="54541" hidden="1"/>
    <cellStyle name="Warnender Text 2 13" xfId="54576" hidden="1"/>
    <cellStyle name="Warnender Text 2 13" xfId="54772" hidden="1"/>
    <cellStyle name="Warnender Text 2 13" xfId="54867" hidden="1"/>
    <cellStyle name="Warnender Text 2 13" xfId="54806" hidden="1"/>
    <cellStyle name="Warnender Text 2 13" xfId="54904" hidden="1"/>
    <cellStyle name="Warnender Text 2 13" xfId="54939" hidden="1"/>
    <cellStyle name="Warnender Text 2 13" xfId="54609" hidden="1"/>
    <cellStyle name="Warnender Text 2 13" xfId="55014" hidden="1"/>
    <cellStyle name="Warnender Text 2 13" xfId="54953" hidden="1"/>
    <cellStyle name="Warnender Text 2 13" xfId="55051" hidden="1"/>
    <cellStyle name="Warnender Text 2 13" xfId="55086" hidden="1"/>
    <cellStyle name="Warnender Text 2 13" xfId="54765" hidden="1"/>
    <cellStyle name="Warnender Text 2 13" xfId="55155" hidden="1"/>
    <cellStyle name="Warnender Text 2 13" xfId="55094" hidden="1"/>
    <cellStyle name="Warnender Text 2 13" xfId="55192" hidden="1"/>
    <cellStyle name="Warnender Text 2 13" xfId="55227" hidden="1"/>
    <cellStyle name="Warnender Text 2 13" xfId="55298" hidden="1"/>
    <cellStyle name="Warnender Text 2 13" xfId="55372" hidden="1"/>
    <cellStyle name="Warnender Text 2 13" xfId="55311" hidden="1"/>
    <cellStyle name="Warnender Text 2 13" xfId="55409" hidden="1"/>
    <cellStyle name="Warnender Text 2 13" xfId="55444" hidden="1"/>
    <cellStyle name="Warnender Text 2 13" xfId="55587" hidden="1"/>
    <cellStyle name="Warnender Text 2 13" xfId="55664" hidden="1"/>
    <cellStyle name="Warnender Text 2 13" xfId="55603" hidden="1"/>
    <cellStyle name="Warnender Text 2 13" xfId="55701" hidden="1"/>
    <cellStyle name="Warnender Text 2 13" xfId="55736" hidden="1"/>
    <cellStyle name="Warnender Text 2 13" xfId="55460" hidden="1"/>
    <cellStyle name="Warnender Text 2 13" xfId="55806" hidden="1"/>
    <cellStyle name="Warnender Text 2 13" xfId="55745" hidden="1"/>
    <cellStyle name="Warnender Text 2 13" xfId="55843" hidden="1"/>
    <cellStyle name="Warnender Text 2 13" xfId="55878" hidden="1"/>
    <cellStyle name="Warnender Text 2 13" xfId="55996" hidden="1"/>
    <cellStyle name="Warnender Text 2 13" xfId="56099" hidden="1"/>
    <cellStyle name="Warnender Text 2 13" xfId="56038" hidden="1"/>
    <cellStyle name="Warnender Text 2 13" xfId="56136" hidden="1"/>
    <cellStyle name="Warnender Text 2 13" xfId="56171" hidden="1"/>
    <cellStyle name="Warnender Text 2 13" xfId="56368" hidden="1"/>
    <cellStyle name="Warnender Text 2 13" xfId="56463" hidden="1"/>
    <cellStyle name="Warnender Text 2 13" xfId="56402" hidden="1"/>
    <cellStyle name="Warnender Text 2 13" xfId="56500" hidden="1"/>
    <cellStyle name="Warnender Text 2 13" xfId="56535" hidden="1"/>
    <cellStyle name="Warnender Text 2 13" xfId="56205" hidden="1"/>
    <cellStyle name="Warnender Text 2 13" xfId="56610" hidden="1"/>
    <cellStyle name="Warnender Text 2 13" xfId="56549" hidden="1"/>
    <cellStyle name="Warnender Text 2 13" xfId="56647" hidden="1"/>
    <cellStyle name="Warnender Text 2 13" xfId="56682" hidden="1"/>
    <cellStyle name="Warnender Text 2 13" xfId="56361" hidden="1"/>
    <cellStyle name="Warnender Text 2 13" xfId="56751" hidden="1"/>
    <cellStyle name="Warnender Text 2 13" xfId="56690" hidden="1"/>
    <cellStyle name="Warnender Text 2 13" xfId="56788" hidden="1"/>
    <cellStyle name="Warnender Text 2 13" xfId="56823" hidden="1"/>
    <cellStyle name="Warnender Text 2 13" xfId="56894" hidden="1"/>
    <cellStyle name="Warnender Text 2 13" xfId="56968" hidden="1"/>
    <cellStyle name="Warnender Text 2 13" xfId="56907" hidden="1"/>
    <cellStyle name="Warnender Text 2 13" xfId="57005" hidden="1"/>
    <cellStyle name="Warnender Text 2 13" xfId="57040" hidden="1"/>
    <cellStyle name="Warnender Text 2 13" xfId="57183" hidden="1"/>
    <cellStyle name="Warnender Text 2 13" xfId="57260" hidden="1"/>
    <cellStyle name="Warnender Text 2 13" xfId="57199" hidden="1"/>
    <cellStyle name="Warnender Text 2 13" xfId="57297" hidden="1"/>
    <cellStyle name="Warnender Text 2 13" xfId="57332" hidden="1"/>
    <cellStyle name="Warnender Text 2 13" xfId="57056" hidden="1"/>
    <cellStyle name="Warnender Text 2 13" xfId="57402" hidden="1"/>
    <cellStyle name="Warnender Text 2 13" xfId="57341" hidden="1"/>
    <cellStyle name="Warnender Text 2 13" xfId="57439" hidden="1"/>
    <cellStyle name="Warnender Text 2 13" xfId="57474" hidden="1"/>
    <cellStyle name="Warnender Text 2 13" xfId="56016" hidden="1"/>
    <cellStyle name="Warnender Text 2 13" xfId="57542" hidden="1"/>
    <cellStyle name="Warnender Text 2 13" xfId="57481" hidden="1"/>
    <cellStyle name="Warnender Text 2 13" xfId="57579" hidden="1"/>
    <cellStyle name="Warnender Text 2 13" xfId="57614" hidden="1"/>
    <cellStyle name="Warnender Text 2 13" xfId="57810" hidden="1"/>
    <cellStyle name="Warnender Text 2 13" xfId="57905" hidden="1"/>
    <cellStyle name="Warnender Text 2 13" xfId="57844" hidden="1"/>
    <cellStyle name="Warnender Text 2 13" xfId="57942" hidden="1"/>
    <cellStyle name="Warnender Text 2 13" xfId="57977" hidden="1"/>
    <cellStyle name="Warnender Text 2 13" xfId="57647" hidden="1"/>
    <cellStyle name="Warnender Text 2 13" xfId="58052" hidden="1"/>
    <cellStyle name="Warnender Text 2 13" xfId="57991" hidden="1"/>
    <cellStyle name="Warnender Text 2 13" xfId="58089" hidden="1"/>
    <cellStyle name="Warnender Text 2 13" xfId="58124" hidden="1"/>
    <cellStyle name="Warnender Text 2 13" xfId="57803" hidden="1"/>
    <cellStyle name="Warnender Text 2 13" xfId="58193" hidden="1"/>
    <cellStyle name="Warnender Text 2 13" xfId="58132" hidden="1"/>
    <cellStyle name="Warnender Text 2 13" xfId="58230" hidden="1"/>
    <cellStyle name="Warnender Text 2 13" xfId="58265" hidden="1"/>
    <cellStyle name="Warnender Text 2 13" xfId="58336" hidden="1"/>
    <cellStyle name="Warnender Text 2 13" xfId="58410" hidden="1"/>
    <cellStyle name="Warnender Text 2 13" xfId="58349" hidden="1"/>
    <cellStyle name="Warnender Text 2 13" xfId="58447" hidden="1"/>
    <cellStyle name="Warnender Text 2 13" xfId="58482" hidden="1"/>
    <cellStyle name="Warnender Text 2 13" xfId="58625" hidden="1"/>
    <cellStyle name="Warnender Text 2 13" xfId="58702" hidden="1"/>
    <cellStyle name="Warnender Text 2 13" xfId="58641" hidden="1"/>
    <cellStyle name="Warnender Text 2 13" xfId="58739" hidden="1"/>
    <cellStyle name="Warnender Text 2 13" xfId="58774" hidden="1"/>
    <cellStyle name="Warnender Text 2 13" xfId="58498" hidden="1"/>
    <cellStyle name="Warnender Text 2 13" xfId="58844" hidden="1"/>
    <cellStyle name="Warnender Text 2 13" xfId="58783" hidden="1"/>
    <cellStyle name="Warnender Text 2 13" xfId="58881" hidden="1"/>
    <cellStyle name="Warnender Text 2 13" xfId="58916" hidden="1"/>
    <cellStyle name="Warnender Text 2 14" xfId="386" hidden="1"/>
    <cellStyle name="Warnender Text 2 14" xfId="591" hidden="1"/>
    <cellStyle name="Warnender Text 2 14" xfId="528" hidden="1"/>
    <cellStyle name="Warnender Text 2 14" xfId="628" hidden="1"/>
    <cellStyle name="Warnender Text 2 14" xfId="663" hidden="1"/>
    <cellStyle name="Warnender Text 2 14" xfId="904" hidden="1"/>
    <cellStyle name="Warnender Text 2 14" xfId="999" hidden="1"/>
    <cellStyle name="Warnender Text 2 14" xfId="936" hidden="1"/>
    <cellStyle name="Warnender Text 2 14" xfId="1036" hidden="1"/>
    <cellStyle name="Warnender Text 2 14" xfId="1071" hidden="1"/>
    <cellStyle name="Warnender Text 2 14" xfId="721" hidden="1"/>
    <cellStyle name="Warnender Text 2 14" xfId="1146" hidden="1"/>
    <cellStyle name="Warnender Text 2 14" xfId="1083" hidden="1"/>
    <cellStyle name="Warnender Text 2 14" xfId="1183" hidden="1"/>
    <cellStyle name="Warnender Text 2 14" xfId="1218" hidden="1"/>
    <cellStyle name="Warnender Text 2 14" xfId="897" hidden="1"/>
    <cellStyle name="Warnender Text 2 14" xfId="1287" hidden="1"/>
    <cellStyle name="Warnender Text 2 14" xfId="1224" hidden="1"/>
    <cellStyle name="Warnender Text 2 14" xfId="1324" hidden="1"/>
    <cellStyle name="Warnender Text 2 14" xfId="1359" hidden="1"/>
    <cellStyle name="Warnender Text 2 14" xfId="1430" hidden="1"/>
    <cellStyle name="Warnender Text 2 14" xfId="1504" hidden="1"/>
    <cellStyle name="Warnender Text 2 14" xfId="1441" hidden="1"/>
    <cellStyle name="Warnender Text 2 14" xfId="1541" hidden="1"/>
    <cellStyle name="Warnender Text 2 14" xfId="1576" hidden="1"/>
    <cellStyle name="Warnender Text 2 14" xfId="1719" hidden="1"/>
    <cellStyle name="Warnender Text 2 14" xfId="1796" hidden="1"/>
    <cellStyle name="Warnender Text 2 14" xfId="1733" hidden="1"/>
    <cellStyle name="Warnender Text 2 14" xfId="1833" hidden="1"/>
    <cellStyle name="Warnender Text 2 14" xfId="1868" hidden="1"/>
    <cellStyle name="Warnender Text 2 14" xfId="1581" hidden="1"/>
    <cellStyle name="Warnender Text 2 14" xfId="1938" hidden="1"/>
    <cellStyle name="Warnender Text 2 14" xfId="1875" hidden="1"/>
    <cellStyle name="Warnender Text 2 14" xfId="1975" hidden="1"/>
    <cellStyle name="Warnender Text 2 14" xfId="2010" hidden="1"/>
    <cellStyle name="Warnender Text 2 14" xfId="2275" hidden="1"/>
    <cellStyle name="Warnender Text 2 14" xfId="2469" hidden="1"/>
    <cellStyle name="Warnender Text 2 14" xfId="2406" hidden="1"/>
    <cellStyle name="Warnender Text 2 14" xfId="2506" hidden="1"/>
    <cellStyle name="Warnender Text 2 14" xfId="2541" hidden="1"/>
    <cellStyle name="Warnender Text 2 14" xfId="2774" hidden="1"/>
    <cellStyle name="Warnender Text 2 14" xfId="2869" hidden="1"/>
    <cellStyle name="Warnender Text 2 14" xfId="2806" hidden="1"/>
    <cellStyle name="Warnender Text 2 14" xfId="2906" hidden="1"/>
    <cellStyle name="Warnender Text 2 14" xfId="2941" hidden="1"/>
    <cellStyle name="Warnender Text 2 14" xfId="2591" hidden="1"/>
    <cellStyle name="Warnender Text 2 14" xfId="3016" hidden="1"/>
    <cellStyle name="Warnender Text 2 14" xfId="2953" hidden="1"/>
    <cellStyle name="Warnender Text 2 14" xfId="3053" hidden="1"/>
    <cellStyle name="Warnender Text 2 14" xfId="3088" hidden="1"/>
    <cellStyle name="Warnender Text 2 14" xfId="2767" hidden="1"/>
    <cellStyle name="Warnender Text 2 14" xfId="3157" hidden="1"/>
    <cellStyle name="Warnender Text 2 14" xfId="3094" hidden="1"/>
    <cellStyle name="Warnender Text 2 14" xfId="3194" hidden="1"/>
    <cellStyle name="Warnender Text 2 14" xfId="3229" hidden="1"/>
    <cellStyle name="Warnender Text 2 14" xfId="3300" hidden="1"/>
    <cellStyle name="Warnender Text 2 14" xfId="3374" hidden="1"/>
    <cellStyle name="Warnender Text 2 14" xfId="3311" hidden="1"/>
    <cellStyle name="Warnender Text 2 14" xfId="3411" hidden="1"/>
    <cellStyle name="Warnender Text 2 14" xfId="3446" hidden="1"/>
    <cellStyle name="Warnender Text 2 14" xfId="3589" hidden="1"/>
    <cellStyle name="Warnender Text 2 14" xfId="3666" hidden="1"/>
    <cellStyle name="Warnender Text 2 14" xfId="3603" hidden="1"/>
    <cellStyle name="Warnender Text 2 14" xfId="3703" hidden="1"/>
    <cellStyle name="Warnender Text 2 14" xfId="3738" hidden="1"/>
    <cellStyle name="Warnender Text 2 14" xfId="3451" hidden="1"/>
    <cellStyle name="Warnender Text 2 14" xfId="3808" hidden="1"/>
    <cellStyle name="Warnender Text 2 14" xfId="3745" hidden="1"/>
    <cellStyle name="Warnender Text 2 14" xfId="3845" hidden="1"/>
    <cellStyle name="Warnender Text 2 14" xfId="3880" hidden="1"/>
    <cellStyle name="Warnender Text 2 14" xfId="2356" hidden="1"/>
    <cellStyle name="Warnender Text 2 14" xfId="3975" hidden="1"/>
    <cellStyle name="Warnender Text 2 14" xfId="3912" hidden="1"/>
    <cellStyle name="Warnender Text 2 14" xfId="4012" hidden="1"/>
    <cellStyle name="Warnender Text 2 14" xfId="4047" hidden="1"/>
    <cellStyle name="Warnender Text 2 14" xfId="4280" hidden="1"/>
    <cellStyle name="Warnender Text 2 14" xfId="4375" hidden="1"/>
    <cellStyle name="Warnender Text 2 14" xfId="4312" hidden="1"/>
    <cellStyle name="Warnender Text 2 14" xfId="4412" hidden="1"/>
    <cellStyle name="Warnender Text 2 14" xfId="4447" hidden="1"/>
    <cellStyle name="Warnender Text 2 14" xfId="4097" hidden="1"/>
    <cellStyle name="Warnender Text 2 14" xfId="4522" hidden="1"/>
    <cellStyle name="Warnender Text 2 14" xfId="4459" hidden="1"/>
    <cellStyle name="Warnender Text 2 14" xfId="4559" hidden="1"/>
    <cellStyle name="Warnender Text 2 14" xfId="4594" hidden="1"/>
    <cellStyle name="Warnender Text 2 14" xfId="4273" hidden="1"/>
    <cellStyle name="Warnender Text 2 14" xfId="4663" hidden="1"/>
    <cellStyle name="Warnender Text 2 14" xfId="4600" hidden="1"/>
    <cellStyle name="Warnender Text 2 14" xfId="4700" hidden="1"/>
    <cellStyle name="Warnender Text 2 14" xfId="4735" hidden="1"/>
    <cellStyle name="Warnender Text 2 14" xfId="4806" hidden="1"/>
    <cellStyle name="Warnender Text 2 14" xfId="4880" hidden="1"/>
    <cellStyle name="Warnender Text 2 14" xfId="4817" hidden="1"/>
    <cellStyle name="Warnender Text 2 14" xfId="4917" hidden="1"/>
    <cellStyle name="Warnender Text 2 14" xfId="4952" hidden="1"/>
    <cellStyle name="Warnender Text 2 14" xfId="5095" hidden="1"/>
    <cellStyle name="Warnender Text 2 14" xfId="5172" hidden="1"/>
    <cellStyle name="Warnender Text 2 14" xfId="5109" hidden="1"/>
    <cellStyle name="Warnender Text 2 14" xfId="5209" hidden="1"/>
    <cellStyle name="Warnender Text 2 14" xfId="5244" hidden="1"/>
    <cellStyle name="Warnender Text 2 14" xfId="4957" hidden="1"/>
    <cellStyle name="Warnender Text 2 14" xfId="5314" hidden="1"/>
    <cellStyle name="Warnender Text 2 14" xfId="5251" hidden="1"/>
    <cellStyle name="Warnender Text 2 14" xfId="5351" hidden="1"/>
    <cellStyle name="Warnender Text 2 14" xfId="5386" hidden="1"/>
    <cellStyle name="Warnender Text 2 14" xfId="2019" hidden="1"/>
    <cellStyle name="Warnender Text 2 14" xfId="5480" hidden="1"/>
    <cellStyle name="Warnender Text 2 14" xfId="5417" hidden="1"/>
    <cellStyle name="Warnender Text 2 14" xfId="5517" hidden="1"/>
    <cellStyle name="Warnender Text 2 14" xfId="5552" hidden="1"/>
    <cellStyle name="Warnender Text 2 14" xfId="5784" hidden="1"/>
    <cellStyle name="Warnender Text 2 14" xfId="5879" hidden="1"/>
    <cellStyle name="Warnender Text 2 14" xfId="5816" hidden="1"/>
    <cellStyle name="Warnender Text 2 14" xfId="5916" hidden="1"/>
    <cellStyle name="Warnender Text 2 14" xfId="5951" hidden="1"/>
    <cellStyle name="Warnender Text 2 14" xfId="5601" hidden="1"/>
    <cellStyle name="Warnender Text 2 14" xfId="6026" hidden="1"/>
    <cellStyle name="Warnender Text 2 14" xfId="5963" hidden="1"/>
    <cellStyle name="Warnender Text 2 14" xfId="6063" hidden="1"/>
    <cellStyle name="Warnender Text 2 14" xfId="6098" hidden="1"/>
    <cellStyle name="Warnender Text 2 14" xfId="5777" hidden="1"/>
    <cellStyle name="Warnender Text 2 14" xfId="6167" hidden="1"/>
    <cellStyle name="Warnender Text 2 14" xfId="6104" hidden="1"/>
    <cellStyle name="Warnender Text 2 14" xfId="6204" hidden="1"/>
    <cellStyle name="Warnender Text 2 14" xfId="6239" hidden="1"/>
    <cellStyle name="Warnender Text 2 14" xfId="6310" hidden="1"/>
    <cellStyle name="Warnender Text 2 14" xfId="6384" hidden="1"/>
    <cellStyle name="Warnender Text 2 14" xfId="6321" hidden="1"/>
    <cellStyle name="Warnender Text 2 14" xfId="6421" hidden="1"/>
    <cellStyle name="Warnender Text 2 14" xfId="6456" hidden="1"/>
    <cellStyle name="Warnender Text 2 14" xfId="6599" hidden="1"/>
    <cellStyle name="Warnender Text 2 14" xfId="6676" hidden="1"/>
    <cellStyle name="Warnender Text 2 14" xfId="6613" hidden="1"/>
    <cellStyle name="Warnender Text 2 14" xfId="6713" hidden="1"/>
    <cellStyle name="Warnender Text 2 14" xfId="6748" hidden="1"/>
    <cellStyle name="Warnender Text 2 14" xfId="6461" hidden="1"/>
    <cellStyle name="Warnender Text 2 14" xfId="6818" hidden="1"/>
    <cellStyle name="Warnender Text 2 14" xfId="6755" hidden="1"/>
    <cellStyle name="Warnender Text 2 14" xfId="6855" hidden="1"/>
    <cellStyle name="Warnender Text 2 14" xfId="6890" hidden="1"/>
    <cellStyle name="Warnender Text 2 14" xfId="2257" hidden="1"/>
    <cellStyle name="Warnender Text 2 14" xfId="6982" hidden="1"/>
    <cellStyle name="Warnender Text 2 14" xfId="6919" hidden="1"/>
    <cellStyle name="Warnender Text 2 14" xfId="7019" hidden="1"/>
    <cellStyle name="Warnender Text 2 14" xfId="7054" hidden="1"/>
    <cellStyle name="Warnender Text 2 14" xfId="7282" hidden="1"/>
    <cellStyle name="Warnender Text 2 14" xfId="7377" hidden="1"/>
    <cellStyle name="Warnender Text 2 14" xfId="7314" hidden="1"/>
    <cellStyle name="Warnender Text 2 14" xfId="7414" hidden="1"/>
    <cellStyle name="Warnender Text 2 14" xfId="7449" hidden="1"/>
    <cellStyle name="Warnender Text 2 14" xfId="7099" hidden="1"/>
    <cellStyle name="Warnender Text 2 14" xfId="7524" hidden="1"/>
    <cellStyle name="Warnender Text 2 14" xfId="7461" hidden="1"/>
    <cellStyle name="Warnender Text 2 14" xfId="7561" hidden="1"/>
    <cellStyle name="Warnender Text 2 14" xfId="7596" hidden="1"/>
    <cellStyle name="Warnender Text 2 14" xfId="7275" hidden="1"/>
    <cellStyle name="Warnender Text 2 14" xfId="7665" hidden="1"/>
    <cellStyle name="Warnender Text 2 14" xfId="7602" hidden="1"/>
    <cellStyle name="Warnender Text 2 14" xfId="7702" hidden="1"/>
    <cellStyle name="Warnender Text 2 14" xfId="7737" hidden="1"/>
    <cellStyle name="Warnender Text 2 14" xfId="7808" hidden="1"/>
    <cellStyle name="Warnender Text 2 14" xfId="7882" hidden="1"/>
    <cellStyle name="Warnender Text 2 14" xfId="7819" hidden="1"/>
    <cellStyle name="Warnender Text 2 14" xfId="7919" hidden="1"/>
    <cellStyle name="Warnender Text 2 14" xfId="7954" hidden="1"/>
    <cellStyle name="Warnender Text 2 14" xfId="8097" hidden="1"/>
    <cellStyle name="Warnender Text 2 14" xfId="8174" hidden="1"/>
    <cellStyle name="Warnender Text 2 14" xfId="8111" hidden="1"/>
    <cellStyle name="Warnender Text 2 14" xfId="8211" hidden="1"/>
    <cellStyle name="Warnender Text 2 14" xfId="8246" hidden="1"/>
    <cellStyle name="Warnender Text 2 14" xfId="7959" hidden="1"/>
    <cellStyle name="Warnender Text 2 14" xfId="8316" hidden="1"/>
    <cellStyle name="Warnender Text 2 14" xfId="8253" hidden="1"/>
    <cellStyle name="Warnender Text 2 14" xfId="8353" hidden="1"/>
    <cellStyle name="Warnender Text 2 14" xfId="8388" hidden="1"/>
    <cellStyle name="Warnender Text 2 14" xfId="417" hidden="1"/>
    <cellStyle name="Warnender Text 2 14" xfId="8477" hidden="1"/>
    <cellStyle name="Warnender Text 2 14" xfId="8414" hidden="1"/>
    <cellStyle name="Warnender Text 2 14" xfId="8514" hidden="1"/>
    <cellStyle name="Warnender Text 2 14" xfId="8549" hidden="1"/>
    <cellStyle name="Warnender Text 2 14" xfId="8775" hidden="1"/>
    <cellStyle name="Warnender Text 2 14" xfId="8870" hidden="1"/>
    <cellStyle name="Warnender Text 2 14" xfId="8807" hidden="1"/>
    <cellStyle name="Warnender Text 2 14" xfId="8907" hidden="1"/>
    <cellStyle name="Warnender Text 2 14" xfId="8942" hidden="1"/>
    <cellStyle name="Warnender Text 2 14" xfId="8592" hidden="1"/>
    <cellStyle name="Warnender Text 2 14" xfId="9017" hidden="1"/>
    <cellStyle name="Warnender Text 2 14" xfId="8954" hidden="1"/>
    <cellStyle name="Warnender Text 2 14" xfId="9054" hidden="1"/>
    <cellStyle name="Warnender Text 2 14" xfId="9089" hidden="1"/>
    <cellStyle name="Warnender Text 2 14" xfId="8768" hidden="1"/>
    <cellStyle name="Warnender Text 2 14" xfId="9158" hidden="1"/>
    <cellStyle name="Warnender Text 2 14" xfId="9095" hidden="1"/>
    <cellStyle name="Warnender Text 2 14" xfId="9195" hidden="1"/>
    <cellStyle name="Warnender Text 2 14" xfId="9230" hidden="1"/>
    <cellStyle name="Warnender Text 2 14" xfId="9301" hidden="1"/>
    <cellStyle name="Warnender Text 2 14" xfId="9375" hidden="1"/>
    <cellStyle name="Warnender Text 2 14" xfId="9312" hidden="1"/>
    <cellStyle name="Warnender Text 2 14" xfId="9412" hidden="1"/>
    <cellStyle name="Warnender Text 2 14" xfId="9447" hidden="1"/>
    <cellStyle name="Warnender Text 2 14" xfId="9590" hidden="1"/>
    <cellStyle name="Warnender Text 2 14" xfId="9667" hidden="1"/>
    <cellStyle name="Warnender Text 2 14" xfId="9604" hidden="1"/>
    <cellStyle name="Warnender Text 2 14" xfId="9704" hidden="1"/>
    <cellStyle name="Warnender Text 2 14" xfId="9739" hidden="1"/>
    <cellStyle name="Warnender Text 2 14" xfId="9452" hidden="1"/>
    <cellStyle name="Warnender Text 2 14" xfId="9809" hidden="1"/>
    <cellStyle name="Warnender Text 2 14" xfId="9746" hidden="1"/>
    <cellStyle name="Warnender Text 2 14" xfId="9846" hidden="1"/>
    <cellStyle name="Warnender Text 2 14" xfId="9881" hidden="1"/>
    <cellStyle name="Warnender Text 2 14" xfId="426" hidden="1"/>
    <cellStyle name="Warnender Text 2 14" xfId="9968" hidden="1"/>
    <cellStyle name="Warnender Text 2 14" xfId="9905" hidden="1"/>
    <cellStyle name="Warnender Text 2 14" xfId="10005" hidden="1"/>
    <cellStyle name="Warnender Text 2 14" xfId="10040" hidden="1"/>
    <cellStyle name="Warnender Text 2 14" xfId="10261" hidden="1"/>
    <cellStyle name="Warnender Text 2 14" xfId="10356" hidden="1"/>
    <cellStyle name="Warnender Text 2 14" xfId="10293" hidden="1"/>
    <cellStyle name="Warnender Text 2 14" xfId="10393" hidden="1"/>
    <cellStyle name="Warnender Text 2 14" xfId="10428" hidden="1"/>
    <cellStyle name="Warnender Text 2 14" xfId="10078" hidden="1"/>
    <cellStyle name="Warnender Text 2 14" xfId="10503" hidden="1"/>
    <cellStyle name="Warnender Text 2 14" xfId="10440" hidden="1"/>
    <cellStyle name="Warnender Text 2 14" xfId="10540" hidden="1"/>
    <cellStyle name="Warnender Text 2 14" xfId="10575" hidden="1"/>
    <cellStyle name="Warnender Text 2 14" xfId="10254" hidden="1"/>
    <cellStyle name="Warnender Text 2 14" xfId="10644" hidden="1"/>
    <cellStyle name="Warnender Text 2 14" xfId="10581" hidden="1"/>
    <cellStyle name="Warnender Text 2 14" xfId="10681" hidden="1"/>
    <cellStyle name="Warnender Text 2 14" xfId="10716" hidden="1"/>
    <cellStyle name="Warnender Text 2 14" xfId="10787" hidden="1"/>
    <cellStyle name="Warnender Text 2 14" xfId="10861" hidden="1"/>
    <cellStyle name="Warnender Text 2 14" xfId="10798" hidden="1"/>
    <cellStyle name="Warnender Text 2 14" xfId="10898" hidden="1"/>
    <cellStyle name="Warnender Text 2 14" xfId="10933" hidden="1"/>
    <cellStyle name="Warnender Text 2 14" xfId="11076" hidden="1"/>
    <cellStyle name="Warnender Text 2 14" xfId="11153" hidden="1"/>
    <cellStyle name="Warnender Text 2 14" xfId="11090" hidden="1"/>
    <cellStyle name="Warnender Text 2 14" xfId="11190" hidden="1"/>
    <cellStyle name="Warnender Text 2 14" xfId="11225" hidden="1"/>
    <cellStyle name="Warnender Text 2 14" xfId="10938" hidden="1"/>
    <cellStyle name="Warnender Text 2 14" xfId="11295" hidden="1"/>
    <cellStyle name="Warnender Text 2 14" xfId="11232" hidden="1"/>
    <cellStyle name="Warnender Text 2 14" xfId="11332" hidden="1"/>
    <cellStyle name="Warnender Text 2 14" xfId="11367" hidden="1"/>
    <cellStyle name="Warnender Text 2 14" xfId="2266" hidden="1"/>
    <cellStyle name="Warnender Text 2 14" xfId="11451" hidden="1"/>
    <cellStyle name="Warnender Text 2 14" xfId="11388" hidden="1"/>
    <cellStyle name="Warnender Text 2 14" xfId="11488" hidden="1"/>
    <cellStyle name="Warnender Text 2 14" xfId="11523" hidden="1"/>
    <cellStyle name="Warnender Text 2 14" xfId="11741" hidden="1"/>
    <cellStyle name="Warnender Text 2 14" xfId="11836" hidden="1"/>
    <cellStyle name="Warnender Text 2 14" xfId="11773" hidden="1"/>
    <cellStyle name="Warnender Text 2 14" xfId="11873" hidden="1"/>
    <cellStyle name="Warnender Text 2 14" xfId="11908" hidden="1"/>
    <cellStyle name="Warnender Text 2 14" xfId="11558" hidden="1"/>
    <cellStyle name="Warnender Text 2 14" xfId="11983" hidden="1"/>
    <cellStyle name="Warnender Text 2 14" xfId="11920" hidden="1"/>
    <cellStyle name="Warnender Text 2 14" xfId="12020" hidden="1"/>
    <cellStyle name="Warnender Text 2 14" xfId="12055" hidden="1"/>
    <cellStyle name="Warnender Text 2 14" xfId="11734" hidden="1"/>
    <cellStyle name="Warnender Text 2 14" xfId="12124" hidden="1"/>
    <cellStyle name="Warnender Text 2 14" xfId="12061" hidden="1"/>
    <cellStyle name="Warnender Text 2 14" xfId="12161" hidden="1"/>
    <cellStyle name="Warnender Text 2 14" xfId="12196" hidden="1"/>
    <cellStyle name="Warnender Text 2 14" xfId="12267" hidden="1"/>
    <cellStyle name="Warnender Text 2 14" xfId="12341" hidden="1"/>
    <cellStyle name="Warnender Text 2 14" xfId="12278" hidden="1"/>
    <cellStyle name="Warnender Text 2 14" xfId="12378" hidden="1"/>
    <cellStyle name="Warnender Text 2 14" xfId="12413" hidden="1"/>
    <cellStyle name="Warnender Text 2 14" xfId="12556" hidden="1"/>
    <cellStyle name="Warnender Text 2 14" xfId="12633" hidden="1"/>
    <cellStyle name="Warnender Text 2 14" xfId="12570" hidden="1"/>
    <cellStyle name="Warnender Text 2 14" xfId="12670" hidden="1"/>
    <cellStyle name="Warnender Text 2 14" xfId="12705" hidden="1"/>
    <cellStyle name="Warnender Text 2 14" xfId="12418" hidden="1"/>
    <cellStyle name="Warnender Text 2 14" xfId="12775" hidden="1"/>
    <cellStyle name="Warnender Text 2 14" xfId="12712" hidden="1"/>
    <cellStyle name="Warnender Text 2 14" xfId="12812" hidden="1"/>
    <cellStyle name="Warnender Text 2 14" xfId="12847" hidden="1"/>
    <cellStyle name="Warnender Text 2 14" xfId="2312" hidden="1"/>
    <cellStyle name="Warnender Text 2 14" xfId="12930" hidden="1"/>
    <cellStyle name="Warnender Text 2 14" xfId="12867" hidden="1"/>
    <cellStyle name="Warnender Text 2 14" xfId="12967" hidden="1"/>
    <cellStyle name="Warnender Text 2 14" xfId="13002" hidden="1"/>
    <cellStyle name="Warnender Text 2 14" xfId="13212" hidden="1"/>
    <cellStyle name="Warnender Text 2 14" xfId="13307" hidden="1"/>
    <cellStyle name="Warnender Text 2 14" xfId="13244" hidden="1"/>
    <cellStyle name="Warnender Text 2 14" xfId="13344" hidden="1"/>
    <cellStyle name="Warnender Text 2 14" xfId="13379" hidden="1"/>
    <cellStyle name="Warnender Text 2 14" xfId="13029" hidden="1"/>
    <cellStyle name="Warnender Text 2 14" xfId="13454" hidden="1"/>
    <cellStyle name="Warnender Text 2 14" xfId="13391" hidden="1"/>
    <cellStyle name="Warnender Text 2 14" xfId="13491" hidden="1"/>
    <cellStyle name="Warnender Text 2 14" xfId="13526" hidden="1"/>
    <cellStyle name="Warnender Text 2 14" xfId="13205" hidden="1"/>
    <cellStyle name="Warnender Text 2 14" xfId="13595" hidden="1"/>
    <cellStyle name="Warnender Text 2 14" xfId="13532" hidden="1"/>
    <cellStyle name="Warnender Text 2 14" xfId="13632" hidden="1"/>
    <cellStyle name="Warnender Text 2 14" xfId="13667" hidden="1"/>
    <cellStyle name="Warnender Text 2 14" xfId="13738" hidden="1"/>
    <cellStyle name="Warnender Text 2 14" xfId="13812" hidden="1"/>
    <cellStyle name="Warnender Text 2 14" xfId="13749" hidden="1"/>
    <cellStyle name="Warnender Text 2 14" xfId="13849" hidden="1"/>
    <cellStyle name="Warnender Text 2 14" xfId="13884" hidden="1"/>
    <cellStyle name="Warnender Text 2 14" xfId="14027" hidden="1"/>
    <cellStyle name="Warnender Text 2 14" xfId="14104" hidden="1"/>
    <cellStyle name="Warnender Text 2 14" xfId="14041" hidden="1"/>
    <cellStyle name="Warnender Text 2 14" xfId="14141" hidden="1"/>
    <cellStyle name="Warnender Text 2 14" xfId="14176" hidden="1"/>
    <cellStyle name="Warnender Text 2 14" xfId="13889" hidden="1"/>
    <cellStyle name="Warnender Text 2 14" xfId="14246" hidden="1"/>
    <cellStyle name="Warnender Text 2 14" xfId="14183" hidden="1"/>
    <cellStyle name="Warnender Text 2 14" xfId="14283" hidden="1"/>
    <cellStyle name="Warnender Text 2 14" xfId="14318" hidden="1"/>
    <cellStyle name="Warnender Text 2 14" xfId="2038" hidden="1"/>
    <cellStyle name="Warnender Text 2 14" xfId="14397" hidden="1"/>
    <cellStyle name="Warnender Text 2 14" xfId="14334" hidden="1"/>
    <cellStyle name="Warnender Text 2 14" xfId="14434" hidden="1"/>
    <cellStyle name="Warnender Text 2 14" xfId="14469" hidden="1"/>
    <cellStyle name="Warnender Text 2 14" xfId="14674" hidden="1"/>
    <cellStyle name="Warnender Text 2 14" xfId="14769" hidden="1"/>
    <cellStyle name="Warnender Text 2 14" xfId="14706" hidden="1"/>
    <cellStyle name="Warnender Text 2 14" xfId="14806" hidden="1"/>
    <cellStyle name="Warnender Text 2 14" xfId="14841" hidden="1"/>
    <cellStyle name="Warnender Text 2 14" xfId="14491" hidden="1"/>
    <cellStyle name="Warnender Text 2 14" xfId="14916" hidden="1"/>
    <cellStyle name="Warnender Text 2 14" xfId="14853" hidden="1"/>
    <cellStyle name="Warnender Text 2 14" xfId="14953" hidden="1"/>
    <cellStyle name="Warnender Text 2 14" xfId="14988" hidden="1"/>
    <cellStyle name="Warnender Text 2 14" xfId="14667" hidden="1"/>
    <cellStyle name="Warnender Text 2 14" xfId="15057" hidden="1"/>
    <cellStyle name="Warnender Text 2 14" xfId="14994" hidden="1"/>
    <cellStyle name="Warnender Text 2 14" xfId="15094" hidden="1"/>
    <cellStyle name="Warnender Text 2 14" xfId="15129" hidden="1"/>
    <cellStyle name="Warnender Text 2 14" xfId="15200" hidden="1"/>
    <cellStyle name="Warnender Text 2 14" xfId="15274" hidden="1"/>
    <cellStyle name="Warnender Text 2 14" xfId="15211" hidden="1"/>
    <cellStyle name="Warnender Text 2 14" xfId="15311" hidden="1"/>
    <cellStyle name="Warnender Text 2 14" xfId="15346" hidden="1"/>
    <cellStyle name="Warnender Text 2 14" xfId="15489" hidden="1"/>
    <cellStyle name="Warnender Text 2 14" xfId="15566" hidden="1"/>
    <cellStyle name="Warnender Text 2 14" xfId="15503" hidden="1"/>
    <cellStyle name="Warnender Text 2 14" xfId="15603" hidden="1"/>
    <cellStyle name="Warnender Text 2 14" xfId="15638" hidden="1"/>
    <cellStyle name="Warnender Text 2 14" xfId="15351" hidden="1"/>
    <cellStyle name="Warnender Text 2 14" xfId="15708" hidden="1"/>
    <cellStyle name="Warnender Text 2 14" xfId="15645" hidden="1"/>
    <cellStyle name="Warnender Text 2 14" xfId="15745" hidden="1"/>
    <cellStyle name="Warnender Text 2 14" xfId="15780" hidden="1"/>
    <cellStyle name="Warnender Text 2 14" xfId="2250" hidden="1"/>
    <cellStyle name="Warnender Text 2 14" xfId="15859" hidden="1"/>
    <cellStyle name="Warnender Text 2 14" xfId="15796" hidden="1"/>
    <cellStyle name="Warnender Text 2 14" xfId="15896" hidden="1"/>
    <cellStyle name="Warnender Text 2 14" xfId="15931" hidden="1"/>
    <cellStyle name="Warnender Text 2 14" xfId="16130" hidden="1"/>
    <cellStyle name="Warnender Text 2 14" xfId="16225" hidden="1"/>
    <cellStyle name="Warnender Text 2 14" xfId="16162" hidden="1"/>
    <cellStyle name="Warnender Text 2 14" xfId="16262" hidden="1"/>
    <cellStyle name="Warnender Text 2 14" xfId="16297" hidden="1"/>
    <cellStyle name="Warnender Text 2 14" xfId="15947" hidden="1"/>
    <cellStyle name="Warnender Text 2 14" xfId="16372" hidden="1"/>
    <cellStyle name="Warnender Text 2 14" xfId="16309" hidden="1"/>
    <cellStyle name="Warnender Text 2 14" xfId="16409" hidden="1"/>
    <cellStyle name="Warnender Text 2 14" xfId="16444" hidden="1"/>
    <cellStyle name="Warnender Text 2 14" xfId="16123" hidden="1"/>
    <cellStyle name="Warnender Text 2 14" xfId="16513" hidden="1"/>
    <cellStyle name="Warnender Text 2 14" xfId="16450" hidden="1"/>
    <cellStyle name="Warnender Text 2 14" xfId="16550" hidden="1"/>
    <cellStyle name="Warnender Text 2 14" xfId="16585" hidden="1"/>
    <cellStyle name="Warnender Text 2 14" xfId="16656" hidden="1"/>
    <cellStyle name="Warnender Text 2 14" xfId="16730" hidden="1"/>
    <cellStyle name="Warnender Text 2 14" xfId="16667" hidden="1"/>
    <cellStyle name="Warnender Text 2 14" xfId="16767" hidden="1"/>
    <cellStyle name="Warnender Text 2 14" xfId="16802" hidden="1"/>
    <cellStyle name="Warnender Text 2 14" xfId="16945" hidden="1"/>
    <cellStyle name="Warnender Text 2 14" xfId="17022" hidden="1"/>
    <cellStyle name="Warnender Text 2 14" xfId="16959" hidden="1"/>
    <cellStyle name="Warnender Text 2 14" xfId="17059" hidden="1"/>
    <cellStyle name="Warnender Text 2 14" xfId="17094" hidden="1"/>
    <cellStyle name="Warnender Text 2 14" xfId="16807" hidden="1"/>
    <cellStyle name="Warnender Text 2 14" xfId="17164" hidden="1"/>
    <cellStyle name="Warnender Text 2 14" xfId="17101" hidden="1"/>
    <cellStyle name="Warnender Text 2 14" xfId="17201" hidden="1"/>
    <cellStyle name="Warnender Text 2 14" xfId="17236" hidden="1"/>
    <cellStyle name="Warnender Text 2 14" xfId="436" hidden="1"/>
    <cellStyle name="Warnender Text 2 14" xfId="17304" hidden="1"/>
    <cellStyle name="Warnender Text 2 14" xfId="17241" hidden="1"/>
    <cellStyle name="Warnender Text 2 14" xfId="17341" hidden="1"/>
    <cellStyle name="Warnender Text 2 14" xfId="17376" hidden="1"/>
    <cellStyle name="Warnender Text 2 14" xfId="17572" hidden="1"/>
    <cellStyle name="Warnender Text 2 14" xfId="17667" hidden="1"/>
    <cellStyle name="Warnender Text 2 14" xfId="17604" hidden="1"/>
    <cellStyle name="Warnender Text 2 14" xfId="17704" hidden="1"/>
    <cellStyle name="Warnender Text 2 14" xfId="17739" hidden="1"/>
    <cellStyle name="Warnender Text 2 14" xfId="17389" hidden="1"/>
    <cellStyle name="Warnender Text 2 14" xfId="17814" hidden="1"/>
    <cellStyle name="Warnender Text 2 14" xfId="17751" hidden="1"/>
    <cellStyle name="Warnender Text 2 14" xfId="17851" hidden="1"/>
    <cellStyle name="Warnender Text 2 14" xfId="17886" hidden="1"/>
    <cellStyle name="Warnender Text 2 14" xfId="17565" hidden="1"/>
    <cellStyle name="Warnender Text 2 14" xfId="17955" hidden="1"/>
    <cellStyle name="Warnender Text 2 14" xfId="17892" hidden="1"/>
    <cellStyle name="Warnender Text 2 14" xfId="17992" hidden="1"/>
    <cellStyle name="Warnender Text 2 14" xfId="18027" hidden="1"/>
    <cellStyle name="Warnender Text 2 14" xfId="18098" hidden="1"/>
    <cellStyle name="Warnender Text 2 14" xfId="18172" hidden="1"/>
    <cellStyle name="Warnender Text 2 14" xfId="18109" hidden="1"/>
    <cellStyle name="Warnender Text 2 14" xfId="18209" hidden="1"/>
    <cellStyle name="Warnender Text 2 14" xfId="18244" hidden="1"/>
    <cellStyle name="Warnender Text 2 14" xfId="18387" hidden="1"/>
    <cellStyle name="Warnender Text 2 14" xfId="18464" hidden="1"/>
    <cellStyle name="Warnender Text 2 14" xfId="18401" hidden="1"/>
    <cellStyle name="Warnender Text 2 14" xfId="18501" hidden="1"/>
    <cellStyle name="Warnender Text 2 14" xfId="18536" hidden="1"/>
    <cellStyle name="Warnender Text 2 14" xfId="18249" hidden="1"/>
    <cellStyle name="Warnender Text 2 14" xfId="18606" hidden="1"/>
    <cellStyle name="Warnender Text 2 14" xfId="18543" hidden="1"/>
    <cellStyle name="Warnender Text 2 14" xfId="18643" hidden="1"/>
    <cellStyle name="Warnender Text 2 14" xfId="18678" hidden="1"/>
    <cellStyle name="Warnender Text 2 14" xfId="19018" hidden="1"/>
    <cellStyle name="Warnender Text 2 14" xfId="19104" hidden="1"/>
    <cellStyle name="Warnender Text 2 14" xfId="19041" hidden="1"/>
    <cellStyle name="Warnender Text 2 14" xfId="19141" hidden="1"/>
    <cellStyle name="Warnender Text 2 14" xfId="19176" hidden="1"/>
    <cellStyle name="Warnender Text 2 14" xfId="19379" hidden="1"/>
    <cellStyle name="Warnender Text 2 14" xfId="19474" hidden="1"/>
    <cellStyle name="Warnender Text 2 14" xfId="19411" hidden="1"/>
    <cellStyle name="Warnender Text 2 14" xfId="19511" hidden="1"/>
    <cellStyle name="Warnender Text 2 14" xfId="19546" hidden="1"/>
    <cellStyle name="Warnender Text 2 14" xfId="19196" hidden="1"/>
    <cellStyle name="Warnender Text 2 14" xfId="19621" hidden="1"/>
    <cellStyle name="Warnender Text 2 14" xfId="19558" hidden="1"/>
    <cellStyle name="Warnender Text 2 14" xfId="19658" hidden="1"/>
    <cellStyle name="Warnender Text 2 14" xfId="19693" hidden="1"/>
    <cellStyle name="Warnender Text 2 14" xfId="19372" hidden="1"/>
    <cellStyle name="Warnender Text 2 14" xfId="19762" hidden="1"/>
    <cellStyle name="Warnender Text 2 14" xfId="19699" hidden="1"/>
    <cellStyle name="Warnender Text 2 14" xfId="19799" hidden="1"/>
    <cellStyle name="Warnender Text 2 14" xfId="19834" hidden="1"/>
    <cellStyle name="Warnender Text 2 14" xfId="19905" hidden="1"/>
    <cellStyle name="Warnender Text 2 14" xfId="19979" hidden="1"/>
    <cellStyle name="Warnender Text 2 14" xfId="19916" hidden="1"/>
    <cellStyle name="Warnender Text 2 14" xfId="20016" hidden="1"/>
    <cellStyle name="Warnender Text 2 14" xfId="20051" hidden="1"/>
    <cellStyle name="Warnender Text 2 14" xfId="20194" hidden="1"/>
    <cellStyle name="Warnender Text 2 14" xfId="20271" hidden="1"/>
    <cellStyle name="Warnender Text 2 14" xfId="20208" hidden="1"/>
    <cellStyle name="Warnender Text 2 14" xfId="20308" hidden="1"/>
    <cellStyle name="Warnender Text 2 14" xfId="20343" hidden="1"/>
    <cellStyle name="Warnender Text 2 14" xfId="20056" hidden="1"/>
    <cellStyle name="Warnender Text 2 14" xfId="20413" hidden="1"/>
    <cellStyle name="Warnender Text 2 14" xfId="20350" hidden="1"/>
    <cellStyle name="Warnender Text 2 14" xfId="20450" hidden="1"/>
    <cellStyle name="Warnender Text 2 14" xfId="20485" hidden="1"/>
    <cellStyle name="Warnender Text 2 14" xfId="20556" hidden="1"/>
    <cellStyle name="Warnender Text 2 14" xfId="20630" hidden="1"/>
    <cellStyle name="Warnender Text 2 14" xfId="20567" hidden="1"/>
    <cellStyle name="Warnender Text 2 14" xfId="20667" hidden="1"/>
    <cellStyle name="Warnender Text 2 14" xfId="20702" hidden="1"/>
    <cellStyle name="Warnender Text 2 14" xfId="20893" hidden="1"/>
    <cellStyle name="Warnender Text 2 14" xfId="21021" hidden="1"/>
    <cellStyle name="Warnender Text 2 14" xfId="20958" hidden="1"/>
    <cellStyle name="Warnender Text 2 14" xfId="21058" hidden="1"/>
    <cellStyle name="Warnender Text 2 14" xfId="21093" hidden="1"/>
    <cellStyle name="Warnender Text 2 14" xfId="21253" hidden="1"/>
    <cellStyle name="Warnender Text 2 14" xfId="21330" hidden="1"/>
    <cellStyle name="Warnender Text 2 14" xfId="21267" hidden="1"/>
    <cellStyle name="Warnender Text 2 14" xfId="21367" hidden="1"/>
    <cellStyle name="Warnender Text 2 14" xfId="21402" hidden="1"/>
    <cellStyle name="Warnender Text 2 14" xfId="21115" hidden="1"/>
    <cellStyle name="Warnender Text 2 14" xfId="21474" hidden="1"/>
    <cellStyle name="Warnender Text 2 14" xfId="21411" hidden="1"/>
    <cellStyle name="Warnender Text 2 14" xfId="21511" hidden="1"/>
    <cellStyle name="Warnender Text 2 14" xfId="21546" hidden="1"/>
    <cellStyle name="Warnender Text 2 14" xfId="20912" hidden="1"/>
    <cellStyle name="Warnender Text 2 14" xfId="21631" hidden="1"/>
    <cellStyle name="Warnender Text 2 14" xfId="21568" hidden="1"/>
    <cellStyle name="Warnender Text 2 14" xfId="21668" hidden="1"/>
    <cellStyle name="Warnender Text 2 14" xfId="21703" hidden="1"/>
    <cellStyle name="Warnender Text 2 14" xfId="21905" hidden="1"/>
    <cellStyle name="Warnender Text 2 14" xfId="22001" hidden="1"/>
    <cellStyle name="Warnender Text 2 14" xfId="21938" hidden="1"/>
    <cellStyle name="Warnender Text 2 14" xfId="22038" hidden="1"/>
    <cellStyle name="Warnender Text 2 14" xfId="22073" hidden="1"/>
    <cellStyle name="Warnender Text 2 14" xfId="21722" hidden="1"/>
    <cellStyle name="Warnender Text 2 14" xfId="22150" hidden="1"/>
    <cellStyle name="Warnender Text 2 14" xfId="22087" hidden="1"/>
    <cellStyle name="Warnender Text 2 14" xfId="22187" hidden="1"/>
    <cellStyle name="Warnender Text 2 14" xfId="22222" hidden="1"/>
    <cellStyle name="Warnender Text 2 14" xfId="21898" hidden="1"/>
    <cellStyle name="Warnender Text 2 14" xfId="22293" hidden="1"/>
    <cellStyle name="Warnender Text 2 14" xfId="22230" hidden="1"/>
    <cellStyle name="Warnender Text 2 14" xfId="22330" hidden="1"/>
    <cellStyle name="Warnender Text 2 14" xfId="22365" hidden="1"/>
    <cellStyle name="Warnender Text 2 14" xfId="22438" hidden="1"/>
    <cellStyle name="Warnender Text 2 14" xfId="22512" hidden="1"/>
    <cellStyle name="Warnender Text 2 14" xfId="22449" hidden="1"/>
    <cellStyle name="Warnender Text 2 14" xfId="22549" hidden="1"/>
    <cellStyle name="Warnender Text 2 14" xfId="22584" hidden="1"/>
    <cellStyle name="Warnender Text 2 14" xfId="22727" hidden="1"/>
    <cellStyle name="Warnender Text 2 14" xfId="22804" hidden="1"/>
    <cellStyle name="Warnender Text 2 14" xfId="22741" hidden="1"/>
    <cellStyle name="Warnender Text 2 14" xfId="22841" hidden="1"/>
    <cellStyle name="Warnender Text 2 14" xfId="22876" hidden="1"/>
    <cellStyle name="Warnender Text 2 14" xfId="22589" hidden="1"/>
    <cellStyle name="Warnender Text 2 14" xfId="22946" hidden="1"/>
    <cellStyle name="Warnender Text 2 14" xfId="22883" hidden="1"/>
    <cellStyle name="Warnender Text 2 14" xfId="22983" hidden="1"/>
    <cellStyle name="Warnender Text 2 14" xfId="23018" hidden="1"/>
    <cellStyle name="Warnender Text 2 14" xfId="20713" hidden="1"/>
    <cellStyle name="Warnender Text 2 14" xfId="23086" hidden="1"/>
    <cellStyle name="Warnender Text 2 14" xfId="23023" hidden="1"/>
    <cellStyle name="Warnender Text 2 14" xfId="23123" hidden="1"/>
    <cellStyle name="Warnender Text 2 14" xfId="23158" hidden="1"/>
    <cellStyle name="Warnender Text 2 14" xfId="23358" hidden="1"/>
    <cellStyle name="Warnender Text 2 14" xfId="23453" hidden="1"/>
    <cellStyle name="Warnender Text 2 14" xfId="23390" hidden="1"/>
    <cellStyle name="Warnender Text 2 14" xfId="23490" hidden="1"/>
    <cellStyle name="Warnender Text 2 14" xfId="23525" hidden="1"/>
    <cellStyle name="Warnender Text 2 14" xfId="23175" hidden="1"/>
    <cellStyle name="Warnender Text 2 14" xfId="23602" hidden="1"/>
    <cellStyle name="Warnender Text 2 14" xfId="23539" hidden="1"/>
    <cellStyle name="Warnender Text 2 14" xfId="23639" hidden="1"/>
    <cellStyle name="Warnender Text 2 14" xfId="23674" hidden="1"/>
    <cellStyle name="Warnender Text 2 14" xfId="23351" hidden="1"/>
    <cellStyle name="Warnender Text 2 14" xfId="23745" hidden="1"/>
    <cellStyle name="Warnender Text 2 14" xfId="23682" hidden="1"/>
    <cellStyle name="Warnender Text 2 14" xfId="23782" hidden="1"/>
    <cellStyle name="Warnender Text 2 14" xfId="23817" hidden="1"/>
    <cellStyle name="Warnender Text 2 14" xfId="23889" hidden="1"/>
    <cellStyle name="Warnender Text 2 14" xfId="23963" hidden="1"/>
    <cellStyle name="Warnender Text 2 14" xfId="23900" hidden="1"/>
    <cellStyle name="Warnender Text 2 14" xfId="24000" hidden="1"/>
    <cellStyle name="Warnender Text 2 14" xfId="24035" hidden="1"/>
    <cellStyle name="Warnender Text 2 14" xfId="24178" hidden="1"/>
    <cellStyle name="Warnender Text 2 14" xfId="24255" hidden="1"/>
    <cellStyle name="Warnender Text 2 14" xfId="24192" hidden="1"/>
    <cellStyle name="Warnender Text 2 14" xfId="24292" hidden="1"/>
    <cellStyle name="Warnender Text 2 14" xfId="24327" hidden="1"/>
    <cellStyle name="Warnender Text 2 14" xfId="24040" hidden="1"/>
    <cellStyle name="Warnender Text 2 14" xfId="24397" hidden="1"/>
    <cellStyle name="Warnender Text 2 14" xfId="24334" hidden="1"/>
    <cellStyle name="Warnender Text 2 14" xfId="24434" hidden="1"/>
    <cellStyle name="Warnender Text 2 14" xfId="24469" hidden="1"/>
    <cellStyle name="Warnender Text 2 14" xfId="21559" hidden="1"/>
    <cellStyle name="Warnender Text 2 14" xfId="24537" hidden="1"/>
    <cellStyle name="Warnender Text 2 14" xfId="24474" hidden="1"/>
    <cellStyle name="Warnender Text 2 14" xfId="24574" hidden="1"/>
    <cellStyle name="Warnender Text 2 14" xfId="24609" hidden="1"/>
    <cellStyle name="Warnender Text 2 14" xfId="24805" hidden="1"/>
    <cellStyle name="Warnender Text 2 14" xfId="24900" hidden="1"/>
    <cellStyle name="Warnender Text 2 14" xfId="24837" hidden="1"/>
    <cellStyle name="Warnender Text 2 14" xfId="24937" hidden="1"/>
    <cellStyle name="Warnender Text 2 14" xfId="24972" hidden="1"/>
    <cellStyle name="Warnender Text 2 14" xfId="24622" hidden="1"/>
    <cellStyle name="Warnender Text 2 14" xfId="25047" hidden="1"/>
    <cellStyle name="Warnender Text 2 14" xfId="24984" hidden="1"/>
    <cellStyle name="Warnender Text 2 14" xfId="25084" hidden="1"/>
    <cellStyle name="Warnender Text 2 14" xfId="25119" hidden="1"/>
    <cellStyle name="Warnender Text 2 14" xfId="24798" hidden="1"/>
    <cellStyle name="Warnender Text 2 14" xfId="25188" hidden="1"/>
    <cellStyle name="Warnender Text 2 14" xfId="25125" hidden="1"/>
    <cellStyle name="Warnender Text 2 14" xfId="25225" hidden="1"/>
    <cellStyle name="Warnender Text 2 14" xfId="25260" hidden="1"/>
    <cellStyle name="Warnender Text 2 14" xfId="25331" hidden="1"/>
    <cellStyle name="Warnender Text 2 14" xfId="25405" hidden="1"/>
    <cellStyle name="Warnender Text 2 14" xfId="25342" hidden="1"/>
    <cellStyle name="Warnender Text 2 14" xfId="25442" hidden="1"/>
    <cellStyle name="Warnender Text 2 14" xfId="25477" hidden="1"/>
    <cellStyle name="Warnender Text 2 14" xfId="25620" hidden="1"/>
    <cellStyle name="Warnender Text 2 14" xfId="25697" hidden="1"/>
    <cellStyle name="Warnender Text 2 14" xfId="25634" hidden="1"/>
    <cellStyle name="Warnender Text 2 14" xfId="25734" hidden="1"/>
    <cellStyle name="Warnender Text 2 14" xfId="25769" hidden="1"/>
    <cellStyle name="Warnender Text 2 14" xfId="25482" hidden="1"/>
    <cellStyle name="Warnender Text 2 14" xfId="25839" hidden="1"/>
    <cellStyle name="Warnender Text 2 14" xfId="25776" hidden="1"/>
    <cellStyle name="Warnender Text 2 14" xfId="25876" hidden="1"/>
    <cellStyle name="Warnender Text 2 14" xfId="25911" hidden="1"/>
    <cellStyle name="Warnender Text 2 14" xfId="26029" hidden="1"/>
    <cellStyle name="Warnender Text 2 14" xfId="26132" hidden="1"/>
    <cellStyle name="Warnender Text 2 14" xfId="26069" hidden="1"/>
    <cellStyle name="Warnender Text 2 14" xfId="26169" hidden="1"/>
    <cellStyle name="Warnender Text 2 14" xfId="26204" hidden="1"/>
    <cellStyle name="Warnender Text 2 14" xfId="26401" hidden="1"/>
    <cellStyle name="Warnender Text 2 14" xfId="26496" hidden="1"/>
    <cellStyle name="Warnender Text 2 14" xfId="26433" hidden="1"/>
    <cellStyle name="Warnender Text 2 14" xfId="26533" hidden="1"/>
    <cellStyle name="Warnender Text 2 14" xfId="26568" hidden="1"/>
    <cellStyle name="Warnender Text 2 14" xfId="26218" hidden="1"/>
    <cellStyle name="Warnender Text 2 14" xfId="26643" hidden="1"/>
    <cellStyle name="Warnender Text 2 14" xfId="26580" hidden="1"/>
    <cellStyle name="Warnender Text 2 14" xfId="26680" hidden="1"/>
    <cellStyle name="Warnender Text 2 14" xfId="26715" hidden="1"/>
    <cellStyle name="Warnender Text 2 14" xfId="26394" hidden="1"/>
    <cellStyle name="Warnender Text 2 14" xfId="26784" hidden="1"/>
    <cellStyle name="Warnender Text 2 14" xfId="26721" hidden="1"/>
    <cellStyle name="Warnender Text 2 14" xfId="26821" hidden="1"/>
    <cellStyle name="Warnender Text 2 14" xfId="26856" hidden="1"/>
    <cellStyle name="Warnender Text 2 14" xfId="26927" hidden="1"/>
    <cellStyle name="Warnender Text 2 14" xfId="27001" hidden="1"/>
    <cellStyle name="Warnender Text 2 14" xfId="26938" hidden="1"/>
    <cellStyle name="Warnender Text 2 14" xfId="27038" hidden="1"/>
    <cellStyle name="Warnender Text 2 14" xfId="27073" hidden="1"/>
    <cellStyle name="Warnender Text 2 14" xfId="27216" hidden="1"/>
    <cellStyle name="Warnender Text 2 14" xfId="27293" hidden="1"/>
    <cellStyle name="Warnender Text 2 14" xfId="27230" hidden="1"/>
    <cellStyle name="Warnender Text 2 14" xfId="27330" hidden="1"/>
    <cellStyle name="Warnender Text 2 14" xfId="27365" hidden="1"/>
    <cellStyle name="Warnender Text 2 14" xfId="27078" hidden="1"/>
    <cellStyle name="Warnender Text 2 14" xfId="27435" hidden="1"/>
    <cellStyle name="Warnender Text 2 14" xfId="27372" hidden="1"/>
    <cellStyle name="Warnender Text 2 14" xfId="27472" hidden="1"/>
    <cellStyle name="Warnender Text 2 14" xfId="27507" hidden="1"/>
    <cellStyle name="Warnender Text 2 14" xfId="26047" hidden="1"/>
    <cellStyle name="Warnender Text 2 14" xfId="27575" hidden="1"/>
    <cellStyle name="Warnender Text 2 14" xfId="27512" hidden="1"/>
    <cellStyle name="Warnender Text 2 14" xfId="27612" hidden="1"/>
    <cellStyle name="Warnender Text 2 14" xfId="27647" hidden="1"/>
    <cellStyle name="Warnender Text 2 14" xfId="27843" hidden="1"/>
    <cellStyle name="Warnender Text 2 14" xfId="27938" hidden="1"/>
    <cellStyle name="Warnender Text 2 14" xfId="27875" hidden="1"/>
    <cellStyle name="Warnender Text 2 14" xfId="27975" hidden="1"/>
    <cellStyle name="Warnender Text 2 14" xfId="28010" hidden="1"/>
    <cellStyle name="Warnender Text 2 14" xfId="27660" hidden="1"/>
    <cellStyle name="Warnender Text 2 14" xfId="28085" hidden="1"/>
    <cellStyle name="Warnender Text 2 14" xfId="28022" hidden="1"/>
    <cellStyle name="Warnender Text 2 14" xfId="28122" hidden="1"/>
    <cellStyle name="Warnender Text 2 14" xfId="28157" hidden="1"/>
    <cellStyle name="Warnender Text 2 14" xfId="27836" hidden="1"/>
    <cellStyle name="Warnender Text 2 14" xfId="28226" hidden="1"/>
    <cellStyle name="Warnender Text 2 14" xfId="28163" hidden="1"/>
    <cellStyle name="Warnender Text 2 14" xfId="28263" hidden="1"/>
    <cellStyle name="Warnender Text 2 14" xfId="28298" hidden="1"/>
    <cellStyle name="Warnender Text 2 14" xfId="28369" hidden="1"/>
    <cellStyle name="Warnender Text 2 14" xfId="28443" hidden="1"/>
    <cellStyle name="Warnender Text 2 14" xfId="28380" hidden="1"/>
    <cellStyle name="Warnender Text 2 14" xfId="28480" hidden="1"/>
    <cellStyle name="Warnender Text 2 14" xfId="28515" hidden="1"/>
    <cellStyle name="Warnender Text 2 14" xfId="28658" hidden="1"/>
    <cellStyle name="Warnender Text 2 14" xfId="28735" hidden="1"/>
    <cellStyle name="Warnender Text 2 14" xfId="28672" hidden="1"/>
    <cellStyle name="Warnender Text 2 14" xfId="28772" hidden="1"/>
    <cellStyle name="Warnender Text 2 14" xfId="28807" hidden="1"/>
    <cellStyle name="Warnender Text 2 14" xfId="28520" hidden="1"/>
    <cellStyle name="Warnender Text 2 14" xfId="28877" hidden="1"/>
    <cellStyle name="Warnender Text 2 14" xfId="28814" hidden="1"/>
    <cellStyle name="Warnender Text 2 14" xfId="28914" hidden="1"/>
    <cellStyle name="Warnender Text 2 14" xfId="28949" hidden="1"/>
    <cellStyle name="Warnender Text 2 14" xfId="29021" hidden="1"/>
    <cellStyle name="Warnender Text 2 14" xfId="29095" hidden="1"/>
    <cellStyle name="Warnender Text 2 14" xfId="29032" hidden="1"/>
    <cellStyle name="Warnender Text 2 14" xfId="29132" hidden="1"/>
    <cellStyle name="Warnender Text 2 14" xfId="29167" hidden="1"/>
    <cellStyle name="Warnender Text 2 14" xfId="29363" hidden="1"/>
    <cellStyle name="Warnender Text 2 14" xfId="29458" hidden="1"/>
    <cellStyle name="Warnender Text 2 14" xfId="29395" hidden="1"/>
    <cellStyle name="Warnender Text 2 14" xfId="29495" hidden="1"/>
    <cellStyle name="Warnender Text 2 14" xfId="29530" hidden="1"/>
    <cellStyle name="Warnender Text 2 14" xfId="29180" hidden="1"/>
    <cellStyle name="Warnender Text 2 14" xfId="29605" hidden="1"/>
    <cellStyle name="Warnender Text 2 14" xfId="29542" hidden="1"/>
    <cellStyle name="Warnender Text 2 14" xfId="29642" hidden="1"/>
    <cellStyle name="Warnender Text 2 14" xfId="29677" hidden="1"/>
    <cellStyle name="Warnender Text 2 14" xfId="29356" hidden="1"/>
    <cellStyle name="Warnender Text 2 14" xfId="29746" hidden="1"/>
    <cellStyle name="Warnender Text 2 14" xfId="29683" hidden="1"/>
    <cellStyle name="Warnender Text 2 14" xfId="29783" hidden="1"/>
    <cellStyle name="Warnender Text 2 14" xfId="29818" hidden="1"/>
    <cellStyle name="Warnender Text 2 14" xfId="29889" hidden="1"/>
    <cellStyle name="Warnender Text 2 14" xfId="29963" hidden="1"/>
    <cellStyle name="Warnender Text 2 14" xfId="29900" hidden="1"/>
    <cellStyle name="Warnender Text 2 14" xfId="30000" hidden="1"/>
    <cellStyle name="Warnender Text 2 14" xfId="30035" hidden="1"/>
    <cellStyle name="Warnender Text 2 14" xfId="30178" hidden="1"/>
    <cellStyle name="Warnender Text 2 14" xfId="30255" hidden="1"/>
    <cellStyle name="Warnender Text 2 14" xfId="30192" hidden="1"/>
    <cellStyle name="Warnender Text 2 14" xfId="30292" hidden="1"/>
    <cellStyle name="Warnender Text 2 14" xfId="30327" hidden="1"/>
    <cellStyle name="Warnender Text 2 14" xfId="30040" hidden="1"/>
    <cellStyle name="Warnender Text 2 14" xfId="30397" hidden="1"/>
    <cellStyle name="Warnender Text 2 14" xfId="30334" hidden="1"/>
    <cellStyle name="Warnender Text 2 14" xfId="30434" hidden="1"/>
    <cellStyle name="Warnender Text 2 14" xfId="30469" hidden="1"/>
    <cellStyle name="Warnender Text 2 14" xfId="30540" hidden="1"/>
    <cellStyle name="Warnender Text 2 14" xfId="30614" hidden="1"/>
    <cellStyle name="Warnender Text 2 14" xfId="30551" hidden="1"/>
    <cellStyle name="Warnender Text 2 14" xfId="30651" hidden="1"/>
    <cellStyle name="Warnender Text 2 14" xfId="30686" hidden="1"/>
    <cellStyle name="Warnender Text 2 14" xfId="30877" hidden="1"/>
    <cellStyle name="Warnender Text 2 14" xfId="31005" hidden="1"/>
    <cellStyle name="Warnender Text 2 14" xfId="30942" hidden="1"/>
    <cellStyle name="Warnender Text 2 14" xfId="31042" hidden="1"/>
    <cellStyle name="Warnender Text 2 14" xfId="31077" hidden="1"/>
    <cellStyle name="Warnender Text 2 14" xfId="31237" hidden="1"/>
    <cellStyle name="Warnender Text 2 14" xfId="31314" hidden="1"/>
    <cellStyle name="Warnender Text 2 14" xfId="31251" hidden="1"/>
    <cellStyle name="Warnender Text 2 14" xfId="31351" hidden="1"/>
    <cellStyle name="Warnender Text 2 14" xfId="31386" hidden="1"/>
    <cellStyle name="Warnender Text 2 14" xfId="31099" hidden="1"/>
    <cellStyle name="Warnender Text 2 14" xfId="31458" hidden="1"/>
    <cellStyle name="Warnender Text 2 14" xfId="31395" hidden="1"/>
    <cellStyle name="Warnender Text 2 14" xfId="31495" hidden="1"/>
    <cellStyle name="Warnender Text 2 14" xfId="31530" hidden="1"/>
    <cellStyle name="Warnender Text 2 14" xfId="30896" hidden="1"/>
    <cellStyle name="Warnender Text 2 14" xfId="31615" hidden="1"/>
    <cellStyle name="Warnender Text 2 14" xfId="31552" hidden="1"/>
    <cellStyle name="Warnender Text 2 14" xfId="31652" hidden="1"/>
    <cellStyle name="Warnender Text 2 14" xfId="31687" hidden="1"/>
    <cellStyle name="Warnender Text 2 14" xfId="31889" hidden="1"/>
    <cellStyle name="Warnender Text 2 14" xfId="31985" hidden="1"/>
    <cellStyle name="Warnender Text 2 14" xfId="31922" hidden="1"/>
    <cellStyle name="Warnender Text 2 14" xfId="32022" hidden="1"/>
    <cellStyle name="Warnender Text 2 14" xfId="32057" hidden="1"/>
    <cellStyle name="Warnender Text 2 14" xfId="31706" hidden="1"/>
    <cellStyle name="Warnender Text 2 14" xfId="32134" hidden="1"/>
    <cellStyle name="Warnender Text 2 14" xfId="32071" hidden="1"/>
    <cellStyle name="Warnender Text 2 14" xfId="32171" hidden="1"/>
    <cellStyle name="Warnender Text 2 14" xfId="32206" hidden="1"/>
    <cellStyle name="Warnender Text 2 14" xfId="31882" hidden="1"/>
    <cellStyle name="Warnender Text 2 14" xfId="32277" hidden="1"/>
    <cellStyle name="Warnender Text 2 14" xfId="32214" hidden="1"/>
    <cellStyle name="Warnender Text 2 14" xfId="32314" hidden="1"/>
    <cellStyle name="Warnender Text 2 14" xfId="32349" hidden="1"/>
    <cellStyle name="Warnender Text 2 14" xfId="32422" hidden="1"/>
    <cellStyle name="Warnender Text 2 14" xfId="32496" hidden="1"/>
    <cellStyle name="Warnender Text 2 14" xfId="32433" hidden="1"/>
    <cellStyle name="Warnender Text 2 14" xfId="32533" hidden="1"/>
    <cellStyle name="Warnender Text 2 14" xfId="32568" hidden="1"/>
    <cellStyle name="Warnender Text 2 14" xfId="32711" hidden="1"/>
    <cellStyle name="Warnender Text 2 14" xfId="32788" hidden="1"/>
    <cellStyle name="Warnender Text 2 14" xfId="32725" hidden="1"/>
    <cellStyle name="Warnender Text 2 14" xfId="32825" hidden="1"/>
    <cellStyle name="Warnender Text 2 14" xfId="32860" hidden="1"/>
    <cellStyle name="Warnender Text 2 14" xfId="32573" hidden="1"/>
    <cellStyle name="Warnender Text 2 14" xfId="32930" hidden="1"/>
    <cellStyle name="Warnender Text 2 14" xfId="32867" hidden="1"/>
    <cellStyle name="Warnender Text 2 14" xfId="32967" hidden="1"/>
    <cellStyle name="Warnender Text 2 14" xfId="33002" hidden="1"/>
    <cellStyle name="Warnender Text 2 14" xfId="30697" hidden="1"/>
    <cellStyle name="Warnender Text 2 14" xfId="33070" hidden="1"/>
    <cellStyle name="Warnender Text 2 14" xfId="33007" hidden="1"/>
    <cellStyle name="Warnender Text 2 14" xfId="33107" hidden="1"/>
    <cellStyle name="Warnender Text 2 14" xfId="33142" hidden="1"/>
    <cellStyle name="Warnender Text 2 14" xfId="33341" hidden="1"/>
    <cellStyle name="Warnender Text 2 14" xfId="33436" hidden="1"/>
    <cellStyle name="Warnender Text 2 14" xfId="33373" hidden="1"/>
    <cellStyle name="Warnender Text 2 14" xfId="33473" hidden="1"/>
    <cellStyle name="Warnender Text 2 14" xfId="33508" hidden="1"/>
    <cellStyle name="Warnender Text 2 14" xfId="33158" hidden="1"/>
    <cellStyle name="Warnender Text 2 14" xfId="33585" hidden="1"/>
    <cellStyle name="Warnender Text 2 14" xfId="33522" hidden="1"/>
    <cellStyle name="Warnender Text 2 14" xfId="33622" hidden="1"/>
    <cellStyle name="Warnender Text 2 14" xfId="33657" hidden="1"/>
    <cellStyle name="Warnender Text 2 14" xfId="33334" hidden="1"/>
    <cellStyle name="Warnender Text 2 14" xfId="33728" hidden="1"/>
    <cellStyle name="Warnender Text 2 14" xfId="33665" hidden="1"/>
    <cellStyle name="Warnender Text 2 14" xfId="33765" hidden="1"/>
    <cellStyle name="Warnender Text 2 14" xfId="33800" hidden="1"/>
    <cellStyle name="Warnender Text 2 14" xfId="33872" hidden="1"/>
    <cellStyle name="Warnender Text 2 14" xfId="33946" hidden="1"/>
    <cellStyle name="Warnender Text 2 14" xfId="33883" hidden="1"/>
    <cellStyle name="Warnender Text 2 14" xfId="33983" hidden="1"/>
    <cellStyle name="Warnender Text 2 14" xfId="34018" hidden="1"/>
    <cellStyle name="Warnender Text 2 14" xfId="34161" hidden="1"/>
    <cellStyle name="Warnender Text 2 14" xfId="34238" hidden="1"/>
    <cellStyle name="Warnender Text 2 14" xfId="34175" hidden="1"/>
    <cellStyle name="Warnender Text 2 14" xfId="34275" hidden="1"/>
    <cellStyle name="Warnender Text 2 14" xfId="34310" hidden="1"/>
    <cellStyle name="Warnender Text 2 14" xfId="34023" hidden="1"/>
    <cellStyle name="Warnender Text 2 14" xfId="34380" hidden="1"/>
    <cellStyle name="Warnender Text 2 14" xfId="34317" hidden="1"/>
    <cellStyle name="Warnender Text 2 14" xfId="34417" hidden="1"/>
    <cellStyle name="Warnender Text 2 14" xfId="34452" hidden="1"/>
    <cellStyle name="Warnender Text 2 14" xfId="31543" hidden="1"/>
    <cellStyle name="Warnender Text 2 14" xfId="34520" hidden="1"/>
    <cellStyle name="Warnender Text 2 14" xfId="34457" hidden="1"/>
    <cellStyle name="Warnender Text 2 14" xfId="34557" hidden="1"/>
    <cellStyle name="Warnender Text 2 14" xfId="34592" hidden="1"/>
    <cellStyle name="Warnender Text 2 14" xfId="34788" hidden="1"/>
    <cellStyle name="Warnender Text 2 14" xfId="34883" hidden="1"/>
    <cellStyle name="Warnender Text 2 14" xfId="34820" hidden="1"/>
    <cellStyle name="Warnender Text 2 14" xfId="34920" hidden="1"/>
    <cellStyle name="Warnender Text 2 14" xfId="34955" hidden="1"/>
    <cellStyle name="Warnender Text 2 14" xfId="34605" hidden="1"/>
    <cellStyle name="Warnender Text 2 14" xfId="35030" hidden="1"/>
    <cellStyle name="Warnender Text 2 14" xfId="34967" hidden="1"/>
    <cellStyle name="Warnender Text 2 14" xfId="35067" hidden="1"/>
    <cellStyle name="Warnender Text 2 14" xfId="35102" hidden="1"/>
    <cellStyle name="Warnender Text 2 14" xfId="34781" hidden="1"/>
    <cellStyle name="Warnender Text 2 14" xfId="35171" hidden="1"/>
    <cellStyle name="Warnender Text 2 14" xfId="35108" hidden="1"/>
    <cellStyle name="Warnender Text 2 14" xfId="35208" hidden="1"/>
    <cellStyle name="Warnender Text 2 14" xfId="35243" hidden="1"/>
    <cellStyle name="Warnender Text 2 14" xfId="35314" hidden="1"/>
    <cellStyle name="Warnender Text 2 14" xfId="35388" hidden="1"/>
    <cellStyle name="Warnender Text 2 14" xfId="35325" hidden="1"/>
    <cellStyle name="Warnender Text 2 14" xfId="35425" hidden="1"/>
    <cellStyle name="Warnender Text 2 14" xfId="35460" hidden="1"/>
    <cellStyle name="Warnender Text 2 14" xfId="35603" hidden="1"/>
    <cellStyle name="Warnender Text 2 14" xfId="35680" hidden="1"/>
    <cellStyle name="Warnender Text 2 14" xfId="35617" hidden="1"/>
    <cellStyle name="Warnender Text 2 14" xfId="35717" hidden="1"/>
    <cellStyle name="Warnender Text 2 14" xfId="35752" hidden="1"/>
    <cellStyle name="Warnender Text 2 14" xfId="35465" hidden="1"/>
    <cellStyle name="Warnender Text 2 14" xfId="35822" hidden="1"/>
    <cellStyle name="Warnender Text 2 14" xfId="35759" hidden="1"/>
    <cellStyle name="Warnender Text 2 14" xfId="35859" hidden="1"/>
    <cellStyle name="Warnender Text 2 14" xfId="35894" hidden="1"/>
    <cellStyle name="Warnender Text 2 14" xfId="36012" hidden="1"/>
    <cellStyle name="Warnender Text 2 14" xfId="36115" hidden="1"/>
    <cellStyle name="Warnender Text 2 14" xfId="36052" hidden="1"/>
    <cellStyle name="Warnender Text 2 14" xfId="36152" hidden="1"/>
    <cellStyle name="Warnender Text 2 14" xfId="36187" hidden="1"/>
    <cellStyle name="Warnender Text 2 14" xfId="36384" hidden="1"/>
    <cellStyle name="Warnender Text 2 14" xfId="36479" hidden="1"/>
    <cellStyle name="Warnender Text 2 14" xfId="36416" hidden="1"/>
    <cellStyle name="Warnender Text 2 14" xfId="36516" hidden="1"/>
    <cellStyle name="Warnender Text 2 14" xfId="36551" hidden="1"/>
    <cellStyle name="Warnender Text 2 14" xfId="36201" hidden="1"/>
    <cellStyle name="Warnender Text 2 14" xfId="36626" hidden="1"/>
    <cellStyle name="Warnender Text 2 14" xfId="36563" hidden="1"/>
    <cellStyle name="Warnender Text 2 14" xfId="36663" hidden="1"/>
    <cellStyle name="Warnender Text 2 14" xfId="36698" hidden="1"/>
    <cellStyle name="Warnender Text 2 14" xfId="36377" hidden="1"/>
    <cellStyle name="Warnender Text 2 14" xfId="36767" hidden="1"/>
    <cellStyle name="Warnender Text 2 14" xfId="36704" hidden="1"/>
    <cellStyle name="Warnender Text 2 14" xfId="36804" hidden="1"/>
    <cellStyle name="Warnender Text 2 14" xfId="36839" hidden="1"/>
    <cellStyle name="Warnender Text 2 14" xfId="36910" hidden="1"/>
    <cellStyle name="Warnender Text 2 14" xfId="36984" hidden="1"/>
    <cellStyle name="Warnender Text 2 14" xfId="36921" hidden="1"/>
    <cellStyle name="Warnender Text 2 14" xfId="37021" hidden="1"/>
    <cellStyle name="Warnender Text 2 14" xfId="37056" hidden="1"/>
    <cellStyle name="Warnender Text 2 14" xfId="37199" hidden="1"/>
    <cellStyle name="Warnender Text 2 14" xfId="37276" hidden="1"/>
    <cellStyle name="Warnender Text 2 14" xfId="37213" hidden="1"/>
    <cellStyle name="Warnender Text 2 14" xfId="37313" hidden="1"/>
    <cellStyle name="Warnender Text 2 14" xfId="37348" hidden="1"/>
    <cellStyle name="Warnender Text 2 14" xfId="37061" hidden="1"/>
    <cellStyle name="Warnender Text 2 14" xfId="37418" hidden="1"/>
    <cellStyle name="Warnender Text 2 14" xfId="37355" hidden="1"/>
    <cellStyle name="Warnender Text 2 14" xfId="37455" hidden="1"/>
    <cellStyle name="Warnender Text 2 14" xfId="37490" hidden="1"/>
    <cellStyle name="Warnender Text 2 14" xfId="36030" hidden="1"/>
    <cellStyle name="Warnender Text 2 14" xfId="37558" hidden="1"/>
    <cellStyle name="Warnender Text 2 14" xfId="37495" hidden="1"/>
    <cellStyle name="Warnender Text 2 14" xfId="37595" hidden="1"/>
    <cellStyle name="Warnender Text 2 14" xfId="37630" hidden="1"/>
    <cellStyle name="Warnender Text 2 14" xfId="37826" hidden="1"/>
    <cellStyle name="Warnender Text 2 14" xfId="37921" hidden="1"/>
    <cellStyle name="Warnender Text 2 14" xfId="37858" hidden="1"/>
    <cellStyle name="Warnender Text 2 14" xfId="37958" hidden="1"/>
    <cellStyle name="Warnender Text 2 14" xfId="37993" hidden="1"/>
    <cellStyle name="Warnender Text 2 14" xfId="37643" hidden="1"/>
    <cellStyle name="Warnender Text 2 14" xfId="38068" hidden="1"/>
    <cellStyle name="Warnender Text 2 14" xfId="38005" hidden="1"/>
    <cellStyle name="Warnender Text 2 14" xfId="38105" hidden="1"/>
    <cellStyle name="Warnender Text 2 14" xfId="38140" hidden="1"/>
    <cellStyle name="Warnender Text 2 14" xfId="37819" hidden="1"/>
    <cellStyle name="Warnender Text 2 14" xfId="38209" hidden="1"/>
    <cellStyle name="Warnender Text 2 14" xfId="38146" hidden="1"/>
    <cellStyle name="Warnender Text 2 14" xfId="38246" hidden="1"/>
    <cellStyle name="Warnender Text 2 14" xfId="38281" hidden="1"/>
    <cellStyle name="Warnender Text 2 14" xfId="38352" hidden="1"/>
    <cellStyle name="Warnender Text 2 14" xfId="38426" hidden="1"/>
    <cellStyle name="Warnender Text 2 14" xfId="38363" hidden="1"/>
    <cellStyle name="Warnender Text 2 14" xfId="38463" hidden="1"/>
    <cellStyle name="Warnender Text 2 14" xfId="38498" hidden="1"/>
    <cellStyle name="Warnender Text 2 14" xfId="38641" hidden="1"/>
    <cellStyle name="Warnender Text 2 14" xfId="38718" hidden="1"/>
    <cellStyle name="Warnender Text 2 14" xfId="38655" hidden="1"/>
    <cellStyle name="Warnender Text 2 14" xfId="38755" hidden="1"/>
    <cellStyle name="Warnender Text 2 14" xfId="38790" hidden="1"/>
    <cellStyle name="Warnender Text 2 14" xfId="38503" hidden="1"/>
    <cellStyle name="Warnender Text 2 14" xfId="38860" hidden="1"/>
    <cellStyle name="Warnender Text 2 14" xfId="38797" hidden="1"/>
    <cellStyle name="Warnender Text 2 14" xfId="38897" hidden="1"/>
    <cellStyle name="Warnender Text 2 14" xfId="38932" hidden="1"/>
    <cellStyle name="Warnender Text 2 14" xfId="39021" hidden="1"/>
    <cellStyle name="Warnender Text 2 14" xfId="39098" hidden="1"/>
    <cellStyle name="Warnender Text 2 14" xfId="39035" hidden="1"/>
    <cellStyle name="Warnender Text 2 14" xfId="39135" hidden="1"/>
    <cellStyle name="Warnender Text 2 14" xfId="39170" hidden="1"/>
    <cellStyle name="Warnender Text 2 14" xfId="39366" hidden="1"/>
    <cellStyle name="Warnender Text 2 14" xfId="39461" hidden="1"/>
    <cellStyle name="Warnender Text 2 14" xfId="39398" hidden="1"/>
    <cellStyle name="Warnender Text 2 14" xfId="39498" hidden="1"/>
    <cellStyle name="Warnender Text 2 14" xfId="39533" hidden="1"/>
    <cellStyle name="Warnender Text 2 14" xfId="39183" hidden="1"/>
    <cellStyle name="Warnender Text 2 14" xfId="39608" hidden="1"/>
    <cellStyle name="Warnender Text 2 14" xfId="39545" hidden="1"/>
    <cellStyle name="Warnender Text 2 14" xfId="39645" hidden="1"/>
    <cellStyle name="Warnender Text 2 14" xfId="39680" hidden="1"/>
    <cellStyle name="Warnender Text 2 14" xfId="39359" hidden="1"/>
    <cellStyle name="Warnender Text 2 14" xfId="39749" hidden="1"/>
    <cellStyle name="Warnender Text 2 14" xfId="39686" hidden="1"/>
    <cellStyle name="Warnender Text 2 14" xfId="39786" hidden="1"/>
    <cellStyle name="Warnender Text 2 14" xfId="39821" hidden="1"/>
    <cellStyle name="Warnender Text 2 14" xfId="39892" hidden="1"/>
    <cellStyle name="Warnender Text 2 14" xfId="39966" hidden="1"/>
    <cellStyle name="Warnender Text 2 14" xfId="39903" hidden="1"/>
    <cellStyle name="Warnender Text 2 14" xfId="40003" hidden="1"/>
    <cellStyle name="Warnender Text 2 14" xfId="40038" hidden="1"/>
    <cellStyle name="Warnender Text 2 14" xfId="40181" hidden="1"/>
    <cellStyle name="Warnender Text 2 14" xfId="40258" hidden="1"/>
    <cellStyle name="Warnender Text 2 14" xfId="40195" hidden="1"/>
    <cellStyle name="Warnender Text 2 14" xfId="40295" hidden="1"/>
    <cellStyle name="Warnender Text 2 14" xfId="40330" hidden="1"/>
    <cellStyle name="Warnender Text 2 14" xfId="40043" hidden="1"/>
    <cellStyle name="Warnender Text 2 14" xfId="40400" hidden="1"/>
    <cellStyle name="Warnender Text 2 14" xfId="40337" hidden="1"/>
    <cellStyle name="Warnender Text 2 14" xfId="40437" hidden="1"/>
    <cellStyle name="Warnender Text 2 14" xfId="40472" hidden="1"/>
    <cellStyle name="Warnender Text 2 14" xfId="40543" hidden="1"/>
    <cellStyle name="Warnender Text 2 14" xfId="40617" hidden="1"/>
    <cellStyle name="Warnender Text 2 14" xfId="40554" hidden="1"/>
    <cellStyle name="Warnender Text 2 14" xfId="40654" hidden="1"/>
    <cellStyle name="Warnender Text 2 14" xfId="40689" hidden="1"/>
    <cellStyle name="Warnender Text 2 14" xfId="40880" hidden="1"/>
    <cellStyle name="Warnender Text 2 14" xfId="41008" hidden="1"/>
    <cellStyle name="Warnender Text 2 14" xfId="40945" hidden="1"/>
    <cellStyle name="Warnender Text 2 14" xfId="41045" hidden="1"/>
    <cellStyle name="Warnender Text 2 14" xfId="41080" hidden="1"/>
    <cellStyle name="Warnender Text 2 14" xfId="41240" hidden="1"/>
    <cellStyle name="Warnender Text 2 14" xfId="41317" hidden="1"/>
    <cellStyle name="Warnender Text 2 14" xfId="41254" hidden="1"/>
    <cellStyle name="Warnender Text 2 14" xfId="41354" hidden="1"/>
    <cellStyle name="Warnender Text 2 14" xfId="41389" hidden="1"/>
    <cellStyle name="Warnender Text 2 14" xfId="41102" hidden="1"/>
    <cellStyle name="Warnender Text 2 14" xfId="41461" hidden="1"/>
    <cellStyle name="Warnender Text 2 14" xfId="41398" hidden="1"/>
    <cellStyle name="Warnender Text 2 14" xfId="41498" hidden="1"/>
    <cellStyle name="Warnender Text 2 14" xfId="41533" hidden="1"/>
    <cellStyle name="Warnender Text 2 14" xfId="40899" hidden="1"/>
    <cellStyle name="Warnender Text 2 14" xfId="41618" hidden="1"/>
    <cellStyle name="Warnender Text 2 14" xfId="41555" hidden="1"/>
    <cellStyle name="Warnender Text 2 14" xfId="41655" hidden="1"/>
    <cellStyle name="Warnender Text 2 14" xfId="41690" hidden="1"/>
    <cellStyle name="Warnender Text 2 14" xfId="41892" hidden="1"/>
    <cellStyle name="Warnender Text 2 14" xfId="41988" hidden="1"/>
    <cellStyle name="Warnender Text 2 14" xfId="41925" hidden="1"/>
    <cellStyle name="Warnender Text 2 14" xfId="42025" hidden="1"/>
    <cellStyle name="Warnender Text 2 14" xfId="42060" hidden="1"/>
    <cellStyle name="Warnender Text 2 14" xfId="41709" hidden="1"/>
    <cellStyle name="Warnender Text 2 14" xfId="42137" hidden="1"/>
    <cellStyle name="Warnender Text 2 14" xfId="42074" hidden="1"/>
    <cellStyle name="Warnender Text 2 14" xfId="42174" hidden="1"/>
    <cellStyle name="Warnender Text 2 14" xfId="42209" hidden="1"/>
    <cellStyle name="Warnender Text 2 14" xfId="41885" hidden="1"/>
    <cellStyle name="Warnender Text 2 14" xfId="42280" hidden="1"/>
    <cellStyle name="Warnender Text 2 14" xfId="42217" hidden="1"/>
    <cellStyle name="Warnender Text 2 14" xfId="42317" hidden="1"/>
    <cellStyle name="Warnender Text 2 14" xfId="42352" hidden="1"/>
    <cellStyle name="Warnender Text 2 14" xfId="42425" hidden="1"/>
    <cellStyle name="Warnender Text 2 14" xfId="42499" hidden="1"/>
    <cellStyle name="Warnender Text 2 14" xfId="42436" hidden="1"/>
    <cellStyle name="Warnender Text 2 14" xfId="42536" hidden="1"/>
    <cellStyle name="Warnender Text 2 14" xfId="42571" hidden="1"/>
    <cellStyle name="Warnender Text 2 14" xfId="42714" hidden="1"/>
    <cellStyle name="Warnender Text 2 14" xfId="42791" hidden="1"/>
    <cellStyle name="Warnender Text 2 14" xfId="42728" hidden="1"/>
    <cellStyle name="Warnender Text 2 14" xfId="42828" hidden="1"/>
    <cellStyle name="Warnender Text 2 14" xfId="42863" hidden="1"/>
    <cellStyle name="Warnender Text 2 14" xfId="42576" hidden="1"/>
    <cellStyle name="Warnender Text 2 14" xfId="42933" hidden="1"/>
    <cellStyle name="Warnender Text 2 14" xfId="42870" hidden="1"/>
    <cellStyle name="Warnender Text 2 14" xfId="42970" hidden="1"/>
    <cellStyle name="Warnender Text 2 14" xfId="43005" hidden="1"/>
    <cellStyle name="Warnender Text 2 14" xfId="40700" hidden="1"/>
    <cellStyle name="Warnender Text 2 14" xfId="43073" hidden="1"/>
    <cellStyle name="Warnender Text 2 14" xfId="43010" hidden="1"/>
    <cellStyle name="Warnender Text 2 14" xfId="43110" hidden="1"/>
    <cellStyle name="Warnender Text 2 14" xfId="43145" hidden="1"/>
    <cellStyle name="Warnender Text 2 14" xfId="43344" hidden="1"/>
    <cellStyle name="Warnender Text 2 14" xfId="43439" hidden="1"/>
    <cellStyle name="Warnender Text 2 14" xfId="43376" hidden="1"/>
    <cellStyle name="Warnender Text 2 14" xfId="43476" hidden="1"/>
    <cellStyle name="Warnender Text 2 14" xfId="43511" hidden="1"/>
    <cellStyle name="Warnender Text 2 14" xfId="43161" hidden="1"/>
    <cellStyle name="Warnender Text 2 14" xfId="43588" hidden="1"/>
    <cellStyle name="Warnender Text 2 14" xfId="43525" hidden="1"/>
    <cellStyle name="Warnender Text 2 14" xfId="43625" hidden="1"/>
    <cellStyle name="Warnender Text 2 14" xfId="43660" hidden="1"/>
    <cellStyle name="Warnender Text 2 14" xfId="43337" hidden="1"/>
    <cellStyle name="Warnender Text 2 14" xfId="43731" hidden="1"/>
    <cellStyle name="Warnender Text 2 14" xfId="43668" hidden="1"/>
    <cellStyle name="Warnender Text 2 14" xfId="43768" hidden="1"/>
    <cellStyle name="Warnender Text 2 14" xfId="43803" hidden="1"/>
    <cellStyle name="Warnender Text 2 14" xfId="43875" hidden="1"/>
    <cellStyle name="Warnender Text 2 14" xfId="43949" hidden="1"/>
    <cellStyle name="Warnender Text 2 14" xfId="43886" hidden="1"/>
    <cellStyle name="Warnender Text 2 14" xfId="43986" hidden="1"/>
    <cellStyle name="Warnender Text 2 14" xfId="44021" hidden="1"/>
    <cellStyle name="Warnender Text 2 14" xfId="44164" hidden="1"/>
    <cellStyle name="Warnender Text 2 14" xfId="44241" hidden="1"/>
    <cellStyle name="Warnender Text 2 14" xfId="44178" hidden="1"/>
    <cellStyle name="Warnender Text 2 14" xfId="44278" hidden="1"/>
    <cellStyle name="Warnender Text 2 14" xfId="44313" hidden="1"/>
    <cellStyle name="Warnender Text 2 14" xfId="44026" hidden="1"/>
    <cellStyle name="Warnender Text 2 14" xfId="44383" hidden="1"/>
    <cellStyle name="Warnender Text 2 14" xfId="44320" hidden="1"/>
    <cellStyle name="Warnender Text 2 14" xfId="44420" hidden="1"/>
    <cellStyle name="Warnender Text 2 14" xfId="44455" hidden="1"/>
    <cellStyle name="Warnender Text 2 14" xfId="41546" hidden="1"/>
    <cellStyle name="Warnender Text 2 14" xfId="44523" hidden="1"/>
    <cellStyle name="Warnender Text 2 14" xfId="44460" hidden="1"/>
    <cellStyle name="Warnender Text 2 14" xfId="44560" hidden="1"/>
    <cellStyle name="Warnender Text 2 14" xfId="44595" hidden="1"/>
    <cellStyle name="Warnender Text 2 14" xfId="44791" hidden="1"/>
    <cellStyle name="Warnender Text 2 14" xfId="44886" hidden="1"/>
    <cellStyle name="Warnender Text 2 14" xfId="44823" hidden="1"/>
    <cellStyle name="Warnender Text 2 14" xfId="44923" hidden="1"/>
    <cellStyle name="Warnender Text 2 14" xfId="44958" hidden="1"/>
    <cellStyle name="Warnender Text 2 14" xfId="44608" hidden="1"/>
    <cellStyle name="Warnender Text 2 14" xfId="45033" hidden="1"/>
    <cellStyle name="Warnender Text 2 14" xfId="44970" hidden="1"/>
    <cellStyle name="Warnender Text 2 14" xfId="45070" hidden="1"/>
    <cellStyle name="Warnender Text 2 14" xfId="45105" hidden="1"/>
    <cellStyle name="Warnender Text 2 14" xfId="44784" hidden="1"/>
    <cellStyle name="Warnender Text 2 14" xfId="45174" hidden="1"/>
    <cellStyle name="Warnender Text 2 14" xfId="45111" hidden="1"/>
    <cellStyle name="Warnender Text 2 14" xfId="45211" hidden="1"/>
    <cellStyle name="Warnender Text 2 14" xfId="45246" hidden="1"/>
    <cellStyle name="Warnender Text 2 14" xfId="45317" hidden="1"/>
    <cellStyle name="Warnender Text 2 14" xfId="45391" hidden="1"/>
    <cellStyle name="Warnender Text 2 14" xfId="45328" hidden="1"/>
    <cellStyle name="Warnender Text 2 14" xfId="45428" hidden="1"/>
    <cellStyle name="Warnender Text 2 14" xfId="45463" hidden="1"/>
    <cellStyle name="Warnender Text 2 14" xfId="45606" hidden="1"/>
    <cellStyle name="Warnender Text 2 14" xfId="45683" hidden="1"/>
    <cellStyle name="Warnender Text 2 14" xfId="45620" hidden="1"/>
    <cellStyle name="Warnender Text 2 14" xfId="45720" hidden="1"/>
    <cellStyle name="Warnender Text 2 14" xfId="45755" hidden="1"/>
    <cellStyle name="Warnender Text 2 14" xfId="45468" hidden="1"/>
    <cellStyle name="Warnender Text 2 14" xfId="45825" hidden="1"/>
    <cellStyle name="Warnender Text 2 14" xfId="45762" hidden="1"/>
    <cellStyle name="Warnender Text 2 14" xfId="45862" hidden="1"/>
    <cellStyle name="Warnender Text 2 14" xfId="45897" hidden="1"/>
    <cellStyle name="Warnender Text 2 14" xfId="46015" hidden="1"/>
    <cellStyle name="Warnender Text 2 14" xfId="46118" hidden="1"/>
    <cellStyle name="Warnender Text 2 14" xfId="46055" hidden="1"/>
    <cellStyle name="Warnender Text 2 14" xfId="46155" hidden="1"/>
    <cellStyle name="Warnender Text 2 14" xfId="46190" hidden="1"/>
    <cellStyle name="Warnender Text 2 14" xfId="46387" hidden="1"/>
    <cellStyle name="Warnender Text 2 14" xfId="46482" hidden="1"/>
    <cellStyle name="Warnender Text 2 14" xfId="46419" hidden="1"/>
    <cellStyle name="Warnender Text 2 14" xfId="46519" hidden="1"/>
    <cellStyle name="Warnender Text 2 14" xfId="46554" hidden="1"/>
    <cellStyle name="Warnender Text 2 14" xfId="46204" hidden="1"/>
    <cellStyle name="Warnender Text 2 14" xfId="46629" hidden="1"/>
    <cellStyle name="Warnender Text 2 14" xfId="46566" hidden="1"/>
    <cellStyle name="Warnender Text 2 14" xfId="46666" hidden="1"/>
    <cellStyle name="Warnender Text 2 14" xfId="46701" hidden="1"/>
    <cellStyle name="Warnender Text 2 14" xfId="46380" hidden="1"/>
    <cellStyle name="Warnender Text 2 14" xfId="46770" hidden="1"/>
    <cellStyle name="Warnender Text 2 14" xfId="46707" hidden="1"/>
    <cellStyle name="Warnender Text 2 14" xfId="46807" hidden="1"/>
    <cellStyle name="Warnender Text 2 14" xfId="46842" hidden="1"/>
    <cellStyle name="Warnender Text 2 14" xfId="46913" hidden="1"/>
    <cellStyle name="Warnender Text 2 14" xfId="46987" hidden="1"/>
    <cellStyle name="Warnender Text 2 14" xfId="46924" hidden="1"/>
    <cellStyle name="Warnender Text 2 14" xfId="47024" hidden="1"/>
    <cellStyle name="Warnender Text 2 14" xfId="47059" hidden="1"/>
    <cellStyle name="Warnender Text 2 14" xfId="47202" hidden="1"/>
    <cellStyle name="Warnender Text 2 14" xfId="47279" hidden="1"/>
    <cellStyle name="Warnender Text 2 14" xfId="47216" hidden="1"/>
    <cellStyle name="Warnender Text 2 14" xfId="47316" hidden="1"/>
    <cellStyle name="Warnender Text 2 14" xfId="47351" hidden="1"/>
    <cellStyle name="Warnender Text 2 14" xfId="47064" hidden="1"/>
    <cellStyle name="Warnender Text 2 14" xfId="47421" hidden="1"/>
    <cellStyle name="Warnender Text 2 14" xfId="47358" hidden="1"/>
    <cellStyle name="Warnender Text 2 14" xfId="47458" hidden="1"/>
    <cellStyle name="Warnender Text 2 14" xfId="47493" hidden="1"/>
    <cellStyle name="Warnender Text 2 14" xfId="46033" hidden="1"/>
    <cellStyle name="Warnender Text 2 14" xfId="47561" hidden="1"/>
    <cellStyle name="Warnender Text 2 14" xfId="47498" hidden="1"/>
    <cellStyle name="Warnender Text 2 14" xfId="47598" hidden="1"/>
    <cellStyle name="Warnender Text 2 14" xfId="47633" hidden="1"/>
    <cellStyle name="Warnender Text 2 14" xfId="47829" hidden="1"/>
    <cellStyle name="Warnender Text 2 14" xfId="47924" hidden="1"/>
    <cellStyle name="Warnender Text 2 14" xfId="47861" hidden="1"/>
    <cellStyle name="Warnender Text 2 14" xfId="47961" hidden="1"/>
    <cellStyle name="Warnender Text 2 14" xfId="47996" hidden="1"/>
    <cellStyle name="Warnender Text 2 14" xfId="47646" hidden="1"/>
    <cellStyle name="Warnender Text 2 14" xfId="48071" hidden="1"/>
    <cellStyle name="Warnender Text 2 14" xfId="48008" hidden="1"/>
    <cellStyle name="Warnender Text 2 14" xfId="48108" hidden="1"/>
    <cellStyle name="Warnender Text 2 14" xfId="48143" hidden="1"/>
    <cellStyle name="Warnender Text 2 14" xfId="47822" hidden="1"/>
    <cellStyle name="Warnender Text 2 14" xfId="48212" hidden="1"/>
    <cellStyle name="Warnender Text 2 14" xfId="48149" hidden="1"/>
    <cellStyle name="Warnender Text 2 14" xfId="48249" hidden="1"/>
    <cellStyle name="Warnender Text 2 14" xfId="48284" hidden="1"/>
    <cellStyle name="Warnender Text 2 14" xfId="48355" hidden="1"/>
    <cellStyle name="Warnender Text 2 14" xfId="48429" hidden="1"/>
    <cellStyle name="Warnender Text 2 14" xfId="48366" hidden="1"/>
    <cellStyle name="Warnender Text 2 14" xfId="48466" hidden="1"/>
    <cellStyle name="Warnender Text 2 14" xfId="48501" hidden="1"/>
    <cellStyle name="Warnender Text 2 14" xfId="48644" hidden="1"/>
    <cellStyle name="Warnender Text 2 14" xfId="48721" hidden="1"/>
    <cellStyle name="Warnender Text 2 14" xfId="48658" hidden="1"/>
    <cellStyle name="Warnender Text 2 14" xfId="48758" hidden="1"/>
    <cellStyle name="Warnender Text 2 14" xfId="48793" hidden="1"/>
    <cellStyle name="Warnender Text 2 14" xfId="48506" hidden="1"/>
    <cellStyle name="Warnender Text 2 14" xfId="48863" hidden="1"/>
    <cellStyle name="Warnender Text 2 14" xfId="48800" hidden="1"/>
    <cellStyle name="Warnender Text 2 14" xfId="48900" hidden="1"/>
    <cellStyle name="Warnender Text 2 14" xfId="48935" hidden="1"/>
    <cellStyle name="Warnender Text 2 14" xfId="49006" hidden="1"/>
    <cellStyle name="Warnender Text 2 14" xfId="49080" hidden="1"/>
    <cellStyle name="Warnender Text 2 14" xfId="49017" hidden="1"/>
    <cellStyle name="Warnender Text 2 14" xfId="49117" hidden="1"/>
    <cellStyle name="Warnender Text 2 14" xfId="49152" hidden="1"/>
    <cellStyle name="Warnender Text 2 14" xfId="49348" hidden="1"/>
    <cellStyle name="Warnender Text 2 14" xfId="49443" hidden="1"/>
    <cellStyle name="Warnender Text 2 14" xfId="49380" hidden="1"/>
    <cellStyle name="Warnender Text 2 14" xfId="49480" hidden="1"/>
    <cellStyle name="Warnender Text 2 14" xfId="49515" hidden="1"/>
    <cellStyle name="Warnender Text 2 14" xfId="49165" hidden="1"/>
    <cellStyle name="Warnender Text 2 14" xfId="49590" hidden="1"/>
    <cellStyle name="Warnender Text 2 14" xfId="49527" hidden="1"/>
    <cellStyle name="Warnender Text 2 14" xfId="49627" hidden="1"/>
    <cellStyle name="Warnender Text 2 14" xfId="49662" hidden="1"/>
    <cellStyle name="Warnender Text 2 14" xfId="49341" hidden="1"/>
    <cellStyle name="Warnender Text 2 14" xfId="49731" hidden="1"/>
    <cellStyle name="Warnender Text 2 14" xfId="49668" hidden="1"/>
    <cellStyle name="Warnender Text 2 14" xfId="49768" hidden="1"/>
    <cellStyle name="Warnender Text 2 14" xfId="49803" hidden="1"/>
    <cellStyle name="Warnender Text 2 14" xfId="49874" hidden="1"/>
    <cellStyle name="Warnender Text 2 14" xfId="49948" hidden="1"/>
    <cellStyle name="Warnender Text 2 14" xfId="49885" hidden="1"/>
    <cellStyle name="Warnender Text 2 14" xfId="49985" hidden="1"/>
    <cellStyle name="Warnender Text 2 14" xfId="50020" hidden="1"/>
    <cellStyle name="Warnender Text 2 14" xfId="50163" hidden="1"/>
    <cellStyle name="Warnender Text 2 14" xfId="50240" hidden="1"/>
    <cellStyle name="Warnender Text 2 14" xfId="50177" hidden="1"/>
    <cellStyle name="Warnender Text 2 14" xfId="50277" hidden="1"/>
    <cellStyle name="Warnender Text 2 14" xfId="50312" hidden="1"/>
    <cellStyle name="Warnender Text 2 14" xfId="50025" hidden="1"/>
    <cellStyle name="Warnender Text 2 14" xfId="50382" hidden="1"/>
    <cellStyle name="Warnender Text 2 14" xfId="50319" hidden="1"/>
    <cellStyle name="Warnender Text 2 14" xfId="50419" hidden="1"/>
    <cellStyle name="Warnender Text 2 14" xfId="50454" hidden="1"/>
    <cellStyle name="Warnender Text 2 14" xfId="50525" hidden="1"/>
    <cellStyle name="Warnender Text 2 14" xfId="50599" hidden="1"/>
    <cellStyle name="Warnender Text 2 14" xfId="50536" hidden="1"/>
    <cellStyle name="Warnender Text 2 14" xfId="50636" hidden="1"/>
    <cellStyle name="Warnender Text 2 14" xfId="50671" hidden="1"/>
    <cellStyle name="Warnender Text 2 14" xfId="50862" hidden="1"/>
    <cellStyle name="Warnender Text 2 14" xfId="50990" hidden="1"/>
    <cellStyle name="Warnender Text 2 14" xfId="50927" hidden="1"/>
    <cellStyle name="Warnender Text 2 14" xfId="51027" hidden="1"/>
    <cellStyle name="Warnender Text 2 14" xfId="51062" hidden="1"/>
    <cellStyle name="Warnender Text 2 14" xfId="51222" hidden="1"/>
    <cellStyle name="Warnender Text 2 14" xfId="51299" hidden="1"/>
    <cellStyle name="Warnender Text 2 14" xfId="51236" hidden="1"/>
    <cellStyle name="Warnender Text 2 14" xfId="51336" hidden="1"/>
    <cellStyle name="Warnender Text 2 14" xfId="51371" hidden="1"/>
    <cellStyle name="Warnender Text 2 14" xfId="51084" hidden="1"/>
    <cellStyle name="Warnender Text 2 14" xfId="51443" hidden="1"/>
    <cellStyle name="Warnender Text 2 14" xfId="51380" hidden="1"/>
    <cellStyle name="Warnender Text 2 14" xfId="51480" hidden="1"/>
    <cellStyle name="Warnender Text 2 14" xfId="51515" hidden="1"/>
    <cellStyle name="Warnender Text 2 14" xfId="50881" hidden="1"/>
    <cellStyle name="Warnender Text 2 14" xfId="51600" hidden="1"/>
    <cellStyle name="Warnender Text 2 14" xfId="51537" hidden="1"/>
    <cellStyle name="Warnender Text 2 14" xfId="51637" hidden="1"/>
    <cellStyle name="Warnender Text 2 14" xfId="51672" hidden="1"/>
    <cellStyle name="Warnender Text 2 14" xfId="51874" hidden="1"/>
    <cellStyle name="Warnender Text 2 14" xfId="51970" hidden="1"/>
    <cellStyle name="Warnender Text 2 14" xfId="51907" hidden="1"/>
    <cellStyle name="Warnender Text 2 14" xfId="52007" hidden="1"/>
    <cellStyle name="Warnender Text 2 14" xfId="52042" hidden="1"/>
    <cellStyle name="Warnender Text 2 14" xfId="51691" hidden="1"/>
    <cellStyle name="Warnender Text 2 14" xfId="52119" hidden="1"/>
    <cellStyle name="Warnender Text 2 14" xfId="52056" hidden="1"/>
    <cellStyle name="Warnender Text 2 14" xfId="52156" hidden="1"/>
    <cellStyle name="Warnender Text 2 14" xfId="52191" hidden="1"/>
    <cellStyle name="Warnender Text 2 14" xfId="51867" hidden="1"/>
    <cellStyle name="Warnender Text 2 14" xfId="52262" hidden="1"/>
    <cellStyle name="Warnender Text 2 14" xfId="52199" hidden="1"/>
    <cellStyle name="Warnender Text 2 14" xfId="52299" hidden="1"/>
    <cellStyle name="Warnender Text 2 14" xfId="52334" hidden="1"/>
    <cellStyle name="Warnender Text 2 14" xfId="52407" hidden="1"/>
    <cellStyle name="Warnender Text 2 14" xfId="52481" hidden="1"/>
    <cellStyle name="Warnender Text 2 14" xfId="52418" hidden="1"/>
    <cellStyle name="Warnender Text 2 14" xfId="52518" hidden="1"/>
    <cellStyle name="Warnender Text 2 14" xfId="52553" hidden="1"/>
    <cellStyle name="Warnender Text 2 14" xfId="52696" hidden="1"/>
    <cellStyle name="Warnender Text 2 14" xfId="52773" hidden="1"/>
    <cellStyle name="Warnender Text 2 14" xfId="52710" hidden="1"/>
    <cellStyle name="Warnender Text 2 14" xfId="52810" hidden="1"/>
    <cellStyle name="Warnender Text 2 14" xfId="52845" hidden="1"/>
    <cellStyle name="Warnender Text 2 14" xfId="52558" hidden="1"/>
    <cellStyle name="Warnender Text 2 14" xfId="52915" hidden="1"/>
    <cellStyle name="Warnender Text 2 14" xfId="52852" hidden="1"/>
    <cellStyle name="Warnender Text 2 14" xfId="52952" hidden="1"/>
    <cellStyle name="Warnender Text 2 14" xfId="52987" hidden="1"/>
    <cellStyle name="Warnender Text 2 14" xfId="50682" hidden="1"/>
    <cellStyle name="Warnender Text 2 14" xfId="53055" hidden="1"/>
    <cellStyle name="Warnender Text 2 14" xfId="52992" hidden="1"/>
    <cellStyle name="Warnender Text 2 14" xfId="53092" hidden="1"/>
    <cellStyle name="Warnender Text 2 14" xfId="53127" hidden="1"/>
    <cellStyle name="Warnender Text 2 14" xfId="53326" hidden="1"/>
    <cellStyle name="Warnender Text 2 14" xfId="53421" hidden="1"/>
    <cellStyle name="Warnender Text 2 14" xfId="53358" hidden="1"/>
    <cellStyle name="Warnender Text 2 14" xfId="53458" hidden="1"/>
    <cellStyle name="Warnender Text 2 14" xfId="53493" hidden="1"/>
    <cellStyle name="Warnender Text 2 14" xfId="53143" hidden="1"/>
    <cellStyle name="Warnender Text 2 14" xfId="53570" hidden="1"/>
    <cellStyle name="Warnender Text 2 14" xfId="53507" hidden="1"/>
    <cellStyle name="Warnender Text 2 14" xfId="53607" hidden="1"/>
    <cellStyle name="Warnender Text 2 14" xfId="53642" hidden="1"/>
    <cellStyle name="Warnender Text 2 14" xfId="53319" hidden="1"/>
    <cellStyle name="Warnender Text 2 14" xfId="53713" hidden="1"/>
    <cellStyle name="Warnender Text 2 14" xfId="53650" hidden="1"/>
    <cellStyle name="Warnender Text 2 14" xfId="53750" hidden="1"/>
    <cellStyle name="Warnender Text 2 14" xfId="53785" hidden="1"/>
    <cellStyle name="Warnender Text 2 14" xfId="53857" hidden="1"/>
    <cellStyle name="Warnender Text 2 14" xfId="53931" hidden="1"/>
    <cellStyle name="Warnender Text 2 14" xfId="53868" hidden="1"/>
    <cellStyle name="Warnender Text 2 14" xfId="53968" hidden="1"/>
    <cellStyle name="Warnender Text 2 14" xfId="54003" hidden="1"/>
    <cellStyle name="Warnender Text 2 14" xfId="54146" hidden="1"/>
    <cellStyle name="Warnender Text 2 14" xfId="54223" hidden="1"/>
    <cellStyle name="Warnender Text 2 14" xfId="54160" hidden="1"/>
    <cellStyle name="Warnender Text 2 14" xfId="54260" hidden="1"/>
    <cellStyle name="Warnender Text 2 14" xfId="54295" hidden="1"/>
    <cellStyle name="Warnender Text 2 14" xfId="54008" hidden="1"/>
    <cellStyle name="Warnender Text 2 14" xfId="54365" hidden="1"/>
    <cellStyle name="Warnender Text 2 14" xfId="54302" hidden="1"/>
    <cellStyle name="Warnender Text 2 14" xfId="54402" hidden="1"/>
    <cellStyle name="Warnender Text 2 14" xfId="54437" hidden="1"/>
    <cellStyle name="Warnender Text 2 14" xfId="51528" hidden="1"/>
    <cellStyle name="Warnender Text 2 14" xfId="54505" hidden="1"/>
    <cellStyle name="Warnender Text 2 14" xfId="54442" hidden="1"/>
    <cellStyle name="Warnender Text 2 14" xfId="54542" hidden="1"/>
    <cellStyle name="Warnender Text 2 14" xfId="54577" hidden="1"/>
    <cellStyle name="Warnender Text 2 14" xfId="54773" hidden="1"/>
    <cellStyle name="Warnender Text 2 14" xfId="54868" hidden="1"/>
    <cellStyle name="Warnender Text 2 14" xfId="54805" hidden="1"/>
    <cellStyle name="Warnender Text 2 14" xfId="54905" hidden="1"/>
    <cellStyle name="Warnender Text 2 14" xfId="54940" hidden="1"/>
    <cellStyle name="Warnender Text 2 14" xfId="54590" hidden="1"/>
    <cellStyle name="Warnender Text 2 14" xfId="55015" hidden="1"/>
    <cellStyle name="Warnender Text 2 14" xfId="54952" hidden="1"/>
    <cellStyle name="Warnender Text 2 14" xfId="55052" hidden="1"/>
    <cellStyle name="Warnender Text 2 14" xfId="55087" hidden="1"/>
    <cellStyle name="Warnender Text 2 14" xfId="54766" hidden="1"/>
    <cellStyle name="Warnender Text 2 14" xfId="55156" hidden="1"/>
    <cellStyle name="Warnender Text 2 14" xfId="55093" hidden="1"/>
    <cellStyle name="Warnender Text 2 14" xfId="55193" hidden="1"/>
    <cellStyle name="Warnender Text 2 14" xfId="55228" hidden="1"/>
    <cellStyle name="Warnender Text 2 14" xfId="55299" hidden="1"/>
    <cellStyle name="Warnender Text 2 14" xfId="55373" hidden="1"/>
    <cellStyle name="Warnender Text 2 14" xfId="55310" hidden="1"/>
    <cellStyle name="Warnender Text 2 14" xfId="55410" hidden="1"/>
    <cellStyle name="Warnender Text 2 14" xfId="55445" hidden="1"/>
    <cellStyle name="Warnender Text 2 14" xfId="55588" hidden="1"/>
    <cellStyle name="Warnender Text 2 14" xfId="55665" hidden="1"/>
    <cellStyle name="Warnender Text 2 14" xfId="55602" hidden="1"/>
    <cellStyle name="Warnender Text 2 14" xfId="55702" hidden="1"/>
    <cellStyle name="Warnender Text 2 14" xfId="55737" hidden="1"/>
    <cellStyle name="Warnender Text 2 14" xfId="55450" hidden="1"/>
    <cellStyle name="Warnender Text 2 14" xfId="55807" hidden="1"/>
    <cellStyle name="Warnender Text 2 14" xfId="55744" hidden="1"/>
    <cellStyle name="Warnender Text 2 14" xfId="55844" hidden="1"/>
    <cellStyle name="Warnender Text 2 14" xfId="55879" hidden="1"/>
    <cellStyle name="Warnender Text 2 14" xfId="55997" hidden="1"/>
    <cellStyle name="Warnender Text 2 14" xfId="56100" hidden="1"/>
    <cellStyle name="Warnender Text 2 14" xfId="56037" hidden="1"/>
    <cellStyle name="Warnender Text 2 14" xfId="56137" hidden="1"/>
    <cellStyle name="Warnender Text 2 14" xfId="56172" hidden="1"/>
    <cellStyle name="Warnender Text 2 14" xfId="56369" hidden="1"/>
    <cellStyle name="Warnender Text 2 14" xfId="56464" hidden="1"/>
    <cellStyle name="Warnender Text 2 14" xfId="56401" hidden="1"/>
    <cellStyle name="Warnender Text 2 14" xfId="56501" hidden="1"/>
    <cellStyle name="Warnender Text 2 14" xfId="56536" hidden="1"/>
    <cellStyle name="Warnender Text 2 14" xfId="56186" hidden="1"/>
    <cellStyle name="Warnender Text 2 14" xfId="56611" hidden="1"/>
    <cellStyle name="Warnender Text 2 14" xfId="56548" hidden="1"/>
    <cellStyle name="Warnender Text 2 14" xfId="56648" hidden="1"/>
    <cellStyle name="Warnender Text 2 14" xfId="56683" hidden="1"/>
    <cellStyle name="Warnender Text 2 14" xfId="56362" hidden="1"/>
    <cellStyle name="Warnender Text 2 14" xfId="56752" hidden="1"/>
    <cellStyle name="Warnender Text 2 14" xfId="56689" hidden="1"/>
    <cellStyle name="Warnender Text 2 14" xfId="56789" hidden="1"/>
    <cellStyle name="Warnender Text 2 14" xfId="56824" hidden="1"/>
    <cellStyle name="Warnender Text 2 14" xfId="56895" hidden="1"/>
    <cellStyle name="Warnender Text 2 14" xfId="56969" hidden="1"/>
    <cellStyle name="Warnender Text 2 14" xfId="56906" hidden="1"/>
    <cellStyle name="Warnender Text 2 14" xfId="57006" hidden="1"/>
    <cellStyle name="Warnender Text 2 14" xfId="57041" hidden="1"/>
    <cellStyle name="Warnender Text 2 14" xfId="57184" hidden="1"/>
    <cellStyle name="Warnender Text 2 14" xfId="57261" hidden="1"/>
    <cellStyle name="Warnender Text 2 14" xfId="57198" hidden="1"/>
    <cellStyle name="Warnender Text 2 14" xfId="57298" hidden="1"/>
    <cellStyle name="Warnender Text 2 14" xfId="57333" hidden="1"/>
    <cellStyle name="Warnender Text 2 14" xfId="57046" hidden="1"/>
    <cellStyle name="Warnender Text 2 14" xfId="57403" hidden="1"/>
    <cellStyle name="Warnender Text 2 14" xfId="57340" hidden="1"/>
    <cellStyle name="Warnender Text 2 14" xfId="57440" hidden="1"/>
    <cellStyle name="Warnender Text 2 14" xfId="57475" hidden="1"/>
    <cellStyle name="Warnender Text 2 14" xfId="56015" hidden="1"/>
    <cellStyle name="Warnender Text 2 14" xfId="57543" hidden="1"/>
    <cellStyle name="Warnender Text 2 14" xfId="57480" hidden="1"/>
    <cellStyle name="Warnender Text 2 14" xfId="57580" hidden="1"/>
    <cellStyle name="Warnender Text 2 14" xfId="57615" hidden="1"/>
    <cellStyle name="Warnender Text 2 14" xfId="57811" hidden="1"/>
    <cellStyle name="Warnender Text 2 14" xfId="57906" hidden="1"/>
    <cellStyle name="Warnender Text 2 14" xfId="57843" hidden="1"/>
    <cellStyle name="Warnender Text 2 14" xfId="57943" hidden="1"/>
    <cellStyle name="Warnender Text 2 14" xfId="57978" hidden="1"/>
    <cellStyle name="Warnender Text 2 14" xfId="57628" hidden="1"/>
    <cellStyle name="Warnender Text 2 14" xfId="58053" hidden="1"/>
    <cellStyle name="Warnender Text 2 14" xfId="57990" hidden="1"/>
    <cellStyle name="Warnender Text 2 14" xfId="58090" hidden="1"/>
    <cellStyle name="Warnender Text 2 14" xfId="58125" hidden="1"/>
    <cellStyle name="Warnender Text 2 14" xfId="57804" hidden="1"/>
    <cellStyle name="Warnender Text 2 14" xfId="58194" hidden="1"/>
    <cellStyle name="Warnender Text 2 14" xfId="58131" hidden="1"/>
    <cellStyle name="Warnender Text 2 14" xfId="58231" hidden="1"/>
    <cellStyle name="Warnender Text 2 14" xfId="58266" hidden="1"/>
    <cellStyle name="Warnender Text 2 14" xfId="58337" hidden="1"/>
    <cellStyle name="Warnender Text 2 14" xfId="58411" hidden="1"/>
    <cellStyle name="Warnender Text 2 14" xfId="58348" hidden="1"/>
    <cellStyle name="Warnender Text 2 14" xfId="58448" hidden="1"/>
    <cellStyle name="Warnender Text 2 14" xfId="58483" hidden="1"/>
    <cellStyle name="Warnender Text 2 14" xfId="58626" hidden="1"/>
    <cellStyle name="Warnender Text 2 14" xfId="58703" hidden="1"/>
    <cellStyle name="Warnender Text 2 14" xfId="58640" hidden="1"/>
    <cellStyle name="Warnender Text 2 14" xfId="58740" hidden="1"/>
    <cellStyle name="Warnender Text 2 14" xfId="58775" hidden="1"/>
    <cellStyle name="Warnender Text 2 14" xfId="58488" hidden="1"/>
    <cellStyle name="Warnender Text 2 14" xfId="58845" hidden="1"/>
    <cellStyle name="Warnender Text 2 14" xfId="58782" hidden="1"/>
    <cellStyle name="Warnender Text 2 14" xfId="58882" hidden="1"/>
    <cellStyle name="Warnender Text 2 14" xfId="58917" hidden="1"/>
    <cellStyle name="Warnender Text 2 15" xfId="387" hidden="1"/>
    <cellStyle name="Warnender Text 2 15" xfId="905" hidden="1"/>
    <cellStyle name="Warnender Text 2 15" xfId="714" hidden="1"/>
    <cellStyle name="Warnender Text 2 15" xfId="898" hidden="1"/>
    <cellStyle name="Warnender Text 2 15" xfId="1431" hidden="1"/>
    <cellStyle name="Warnender Text 2 15" xfId="1720" hidden="1"/>
    <cellStyle name="Warnender Text 2 15" xfId="1579" hidden="1"/>
    <cellStyle name="Warnender Text 2 15" xfId="2276" hidden="1"/>
    <cellStyle name="Warnender Text 2 15" xfId="2775" hidden="1"/>
    <cellStyle name="Warnender Text 2 15" xfId="2584" hidden="1"/>
    <cellStyle name="Warnender Text 2 15" xfId="2768" hidden="1"/>
    <cellStyle name="Warnender Text 2 15" xfId="3301" hidden="1"/>
    <cellStyle name="Warnender Text 2 15" xfId="3590" hidden="1"/>
    <cellStyle name="Warnender Text 2 15" xfId="3449" hidden="1"/>
    <cellStyle name="Warnender Text 2 15" xfId="2355" hidden="1"/>
    <cellStyle name="Warnender Text 2 15" xfId="4281" hidden="1"/>
    <cellStyle name="Warnender Text 2 15" xfId="4090" hidden="1"/>
    <cellStyle name="Warnender Text 2 15" xfId="4274" hidden="1"/>
    <cellStyle name="Warnender Text 2 15" xfId="4807" hidden="1"/>
    <cellStyle name="Warnender Text 2 15" xfId="5096" hidden="1"/>
    <cellStyle name="Warnender Text 2 15" xfId="4955" hidden="1"/>
    <cellStyle name="Warnender Text 2 15" xfId="2554" hidden="1"/>
    <cellStyle name="Warnender Text 2 15" xfId="5785" hidden="1"/>
    <cellStyle name="Warnender Text 2 15" xfId="5594" hidden="1"/>
    <cellStyle name="Warnender Text 2 15" xfId="5778" hidden="1"/>
    <cellStyle name="Warnender Text 2 15" xfId="6311" hidden="1"/>
    <cellStyle name="Warnender Text 2 15" xfId="6600" hidden="1"/>
    <cellStyle name="Warnender Text 2 15" xfId="6459" hidden="1"/>
    <cellStyle name="Warnender Text 2 15" xfId="4060" hidden="1"/>
    <cellStyle name="Warnender Text 2 15" xfId="7283" hidden="1"/>
    <cellStyle name="Warnender Text 2 15" xfId="7092" hidden="1"/>
    <cellStyle name="Warnender Text 2 15" xfId="7276" hidden="1"/>
    <cellStyle name="Warnender Text 2 15" xfId="7809" hidden="1"/>
    <cellStyle name="Warnender Text 2 15" xfId="8098" hidden="1"/>
    <cellStyle name="Warnender Text 2 15" xfId="7957" hidden="1"/>
    <cellStyle name="Warnender Text 2 15" xfId="5564" hidden="1"/>
    <cellStyle name="Warnender Text 2 15" xfId="8776" hidden="1"/>
    <cellStyle name="Warnender Text 2 15" xfId="8585" hidden="1"/>
    <cellStyle name="Warnender Text 2 15" xfId="8769" hidden="1"/>
    <cellStyle name="Warnender Text 2 15" xfId="9302" hidden="1"/>
    <cellStyle name="Warnender Text 2 15" xfId="9591" hidden="1"/>
    <cellStyle name="Warnender Text 2 15" xfId="9450" hidden="1"/>
    <cellStyle name="Warnender Text 2 15" xfId="7066" hidden="1"/>
    <cellStyle name="Warnender Text 2 15" xfId="10262" hidden="1"/>
    <cellStyle name="Warnender Text 2 15" xfId="10071" hidden="1"/>
    <cellStyle name="Warnender Text 2 15" xfId="10255" hidden="1"/>
    <cellStyle name="Warnender Text 2 15" xfId="10788" hidden="1"/>
    <cellStyle name="Warnender Text 2 15" xfId="11077" hidden="1"/>
    <cellStyle name="Warnender Text 2 15" xfId="10936" hidden="1"/>
    <cellStyle name="Warnender Text 2 15" xfId="8560" hidden="1"/>
    <cellStyle name="Warnender Text 2 15" xfId="11742" hidden="1"/>
    <cellStyle name="Warnender Text 2 15" xfId="11551" hidden="1"/>
    <cellStyle name="Warnender Text 2 15" xfId="11735" hidden="1"/>
    <cellStyle name="Warnender Text 2 15" xfId="12268" hidden="1"/>
    <cellStyle name="Warnender Text 2 15" xfId="12557" hidden="1"/>
    <cellStyle name="Warnender Text 2 15" xfId="12416" hidden="1"/>
    <cellStyle name="Warnender Text 2 15" xfId="10050" hidden="1"/>
    <cellStyle name="Warnender Text 2 15" xfId="13213" hidden="1"/>
    <cellStyle name="Warnender Text 2 15" xfId="13022" hidden="1"/>
    <cellStyle name="Warnender Text 2 15" xfId="13206" hidden="1"/>
    <cellStyle name="Warnender Text 2 15" xfId="13739" hidden="1"/>
    <cellStyle name="Warnender Text 2 15" xfId="14028" hidden="1"/>
    <cellStyle name="Warnender Text 2 15" xfId="13887" hidden="1"/>
    <cellStyle name="Warnender Text 2 15" xfId="11533" hidden="1"/>
    <cellStyle name="Warnender Text 2 15" xfId="14675" hidden="1"/>
    <cellStyle name="Warnender Text 2 15" xfId="14484" hidden="1"/>
    <cellStyle name="Warnender Text 2 15" xfId="14668" hidden="1"/>
    <cellStyle name="Warnender Text 2 15" xfId="15201" hidden="1"/>
    <cellStyle name="Warnender Text 2 15" xfId="15490" hidden="1"/>
    <cellStyle name="Warnender Text 2 15" xfId="15349" hidden="1"/>
    <cellStyle name="Warnender Text 2 15" xfId="13009" hidden="1"/>
    <cellStyle name="Warnender Text 2 15" xfId="16131" hidden="1"/>
    <cellStyle name="Warnender Text 2 15" xfId="15940" hidden="1"/>
    <cellStyle name="Warnender Text 2 15" xfId="16124" hidden="1"/>
    <cellStyle name="Warnender Text 2 15" xfId="16657" hidden="1"/>
    <cellStyle name="Warnender Text 2 15" xfId="16946" hidden="1"/>
    <cellStyle name="Warnender Text 2 15" xfId="16805" hidden="1"/>
    <cellStyle name="Warnender Text 2 15" xfId="14473" hidden="1"/>
    <cellStyle name="Warnender Text 2 15" xfId="17573" hidden="1"/>
    <cellStyle name="Warnender Text 2 15" xfId="17382" hidden="1"/>
    <cellStyle name="Warnender Text 2 15" xfId="17566" hidden="1"/>
    <cellStyle name="Warnender Text 2 15" xfId="18099" hidden="1"/>
    <cellStyle name="Warnender Text 2 15" xfId="18388" hidden="1"/>
    <cellStyle name="Warnender Text 2 15" xfId="18247" hidden="1"/>
    <cellStyle name="Warnender Text 2 15" xfId="19019" hidden="1"/>
    <cellStyle name="Warnender Text 2 15" xfId="19380" hidden="1"/>
    <cellStyle name="Warnender Text 2 15" xfId="19189" hidden="1"/>
    <cellStyle name="Warnender Text 2 15" xfId="19373" hidden="1"/>
    <cellStyle name="Warnender Text 2 15" xfId="19906" hidden="1"/>
    <cellStyle name="Warnender Text 2 15" xfId="20195" hidden="1"/>
    <cellStyle name="Warnender Text 2 15" xfId="20054" hidden="1"/>
    <cellStyle name="Warnender Text 2 15" xfId="20557" hidden="1"/>
    <cellStyle name="Warnender Text 2 15" xfId="20894" hidden="1"/>
    <cellStyle name="Warnender Text 2 15" xfId="21254" hidden="1"/>
    <cellStyle name="Warnender Text 2 15" xfId="21113" hidden="1"/>
    <cellStyle name="Warnender Text 2 15" xfId="20919" hidden="1"/>
    <cellStyle name="Warnender Text 2 15" xfId="21906" hidden="1"/>
    <cellStyle name="Warnender Text 2 15" xfId="21715" hidden="1"/>
    <cellStyle name="Warnender Text 2 15" xfId="21899" hidden="1"/>
    <cellStyle name="Warnender Text 2 15" xfId="22439" hidden="1"/>
    <cellStyle name="Warnender Text 2 15" xfId="22728" hidden="1"/>
    <cellStyle name="Warnender Text 2 15" xfId="22587" hidden="1"/>
    <cellStyle name="Warnender Text 2 15" xfId="21099" hidden="1"/>
    <cellStyle name="Warnender Text 2 15" xfId="23359" hidden="1"/>
    <cellStyle name="Warnender Text 2 15" xfId="23168" hidden="1"/>
    <cellStyle name="Warnender Text 2 15" xfId="23352" hidden="1"/>
    <cellStyle name="Warnender Text 2 15" xfId="23890" hidden="1"/>
    <cellStyle name="Warnender Text 2 15" xfId="24179" hidden="1"/>
    <cellStyle name="Warnender Text 2 15" xfId="24038" hidden="1"/>
    <cellStyle name="Warnender Text 2 15" xfId="21560" hidden="1"/>
    <cellStyle name="Warnender Text 2 15" xfId="24806" hidden="1"/>
    <cellStyle name="Warnender Text 2 15" xfId="24615" hidden="1"/>
    <cellStyle name="Warnender Text 2 15" xfId="24799" hidden="1"/>
    <cellStyle name="Warnender Text 2 15" xfId="25332" hidden="1"/>
    <cellStyle name="Warnender Text 2 15" xfId="25621" hidden="1"/>
    <cellStyle name="Warnender Text 2 15" xfId="25480" hidden="1"/>
    <cellStyle name="Warnender Text 2 15" xfId="26030" hidden="1"/>
    <cellStyle name="Warnender Text 2 15" xfId="26402" hidden="1"/>
    <cellStyle name="Warnender Text 2 15" xfId="26211" hidden="1"/>
    <cellStyle name="Warnender Text 2 15" xfId="26395" hidden="1"/>
    <cellStyle name="Warnender Text 2 15" xfId="26928" hidden="1"/>
    <cellStyle name="Warnender Text 2 15" xfId="27217" hidden="1"/>
    <cellStyle name="Warnender Text 2 15" xfId="27076" hidden="1"/>
    <cellStyle name="Warnender Text 2 15" xfId="26046" hidden="1"/>
    <cellStyle name="Warnender Text 2 15" xfId="27844" hidden="1"/>
    <cellStyle name="Warnender Text 2 15" xfId="27653" hidden="1"/>
    <cellStyle name="Warnender Text 2 15" xfId="27837" hidden="1"/>
    <cellStyle name="Warnender Text 2 15" xfId="28370" hidden="1"/>
    <cellStyle name="Warnender Text 2 15" xfId="28659" hidden="1"/>
    <cellStyle name="Warnender Text 2 15" xfId="28518" hidden="1"/>
    <cellStyle name="Warnender Text 2 15" xfId="29022" hidden="1"/>
    <cellStyle name="Warnender Text 2 15" xfId="29364" hidden="1"/>
    <cellStyle name="Warnender Text 2 15" xfId="29173" hidden="1"/>
    <cellStyle name="Warnender Text 2 15" xfId="29357" hidden="1"/>
    <cellStyle name="Warnender Text 2 15" xfId="29890" hidden="1"/>
    <cellStyle name="Warnender Text 2 15" xfId="30179" hidden="1"/>
    <cellStyle name="Warnender Text 2 15" xfId="30038" hidden="1"/>
    <cellStyle name="Warnender Text 2 15" xfId="30541" hidden="1"/>
    <cellStyle name="Warnender Text 2 15" xfId="30878" hidden="1"/>
    <cellStyle name="Warnender Text 2 15" xfId="31238" hidden="1"/>
    <cellStyle name="Warnender Text 2 15" xfId="31097" hidden="1"/>
    <cellStyle name="Warnender Text 2 15" xfId="30903" hidden="1"/>
    <cellStyle name="Warnender Text 2 15" xfId="31890" hidden="1"/>
    <cellStyle name="Warnender Text 2 15" xfId="31699" hidden="1"/>
    <cellStyle name="Warnender Text 2 15" xfId="31883" hidden="1"/>
    <cellStyle name="Warnender Text 2 15" xfId="32423" hidden="1"/>
    <cellStyle name="Warnender Text 2 15" xfId="32712" hidden="1"/>
    <cellStyle name="Warnender Text 2 15" xfId="32571" hidden="1"/>
    <cellStyle name="Warnender Text 2 15" xfId="31083" hidden="1"/>
    <cellStyle name="Warnender Text 2 15" xfId="33342" hidden="1"/>
    <cellStyle name="Warnender Text 2 15" xfId="33151" hidden="1"/>
    <cellStyle name="Warnender Text 2 15" xfId="33335" hidden="1"/>
    <cellStyle name="Warnender Text 2 15" xfId="33873" hidden="1"/>
    <cellStyle name="Warnender Text 2 15" xfId="34162" hidden="1"/>
    <cellStyle name="Warnender Text 2 15" xfId="34021" hidden="1"/>
    <cellStyle name="Warnender Text 2 15" xfId="31544" hidden="1"/>
    <cellStyle name="Warnender Text 2 15" xfId="34789" hidden="1"/>
    <cellStyle name="Warnender Text 2 15" xfId="34598" hidden="1"/>
    <cellStyle name="Warnender Text 2 15" xfId="34782" hidden="1"/>
    <cellStyle name="Warnender Text 2 15" xfId="35315" hidden="1"/>
    <cellStyle name="Warnender Text 2 15" xfId="35604" hidden="1"/>
    <cellStyle name="Warnender Text 2 15" xfId="35463" hidden="1"/>
    <cellStyle name="Warnender Text 2 15" xfId="36013" hidden="1"/>
    <cellStyle name="Warnender Text 2 15" xfId="36385" hidden="1"/>
    <cellStyle name="Warnender Text 2 15" xfId="36194" hidden="1"/>
    <cellStyle name="Warnender Text 2 15" xfId="36378" hidden="1"/>
    <cellStyle name="Warnender Text 2 15" xfId="36911" hidden="1"/>
    <cellStyle name="Warnender Text 2 15" xfId="37200" hidden="1"/>
    <cellStyle name="Warnender Text 2 15" xfId="37059" hidden="1"/>
    <cellStyle name="Warnender Text 2 15" xfId="36029" hidden="1"/>
    <cellStyle name="Warnender Text 2 15" xfId="37827" hidden="1"/>
    <cellStyle name="Warnender Text 2 15" xfId="37636" hidden="1"/>
    <cellStyle name="Warnender Text 2 15" xfId="37820" hidden="1"/>
    <cellStyle name="Warnender Text 2 15" xfId="38353" hidden="1"/>
    <cellStyle name="Warnender Text 2 15" xfId="38642" hidden="1"/>
    <cellStyle name="Warnender Text 2 15" xfId="38501" hidden="1"/>
    <cellStyle name="Warnender Text 2 15" xfId="39022" hidden="1"/>
    <cellStyle name="Warnender Text 2 15" xfId="39367" hidden="1"/>
    <cellStyle name="Warnender Text 2 15" xfId="39176" hidden="1"/>
    <cellStyle name="Warnender Text 2 15" xfId="39360" hidden="1"/>
    <cellStyle name="Warnender Text 2 15" xfId="39893" hidden="1"/>
    <cellStyle name="Warnender Text 2 15" xfId="40182" hidden="1"/>
    <cellStyle name="Warnender Text 2 15" xfId="40041" hidden="1"/>
    <cellStyle name="Warnender Text 2 15" xfId="40544" hidden="1"/>
    <cellStyle name="Warnender Text 2 15" xfId="40881" hidden="1"/>
    <cellStyle name="Warnender Text 2 15" xfId="41241" hidden="1"/>
    <cellStyle name="Warnender Text 2 15" xfId="41100" hidden="1"/>
    <cellStyle name="Warnender Text 2 15" xfId="40906" hidden="1"/>
    <cellStyle name="Warnender Text 2 15" xfId="41893" hidden="1"/>
    <cellStyle name="Warnender Text 2 15" xfId="41702" hidden="1"/>
    <cellStyle name="Warnender Text 2 15" xfId="41886" hidden="1"/>
    <cellStyle name="Warnender Text 2 15" xfId="42426" hidden="1"/>
    <cellStyle name="Warnender Text 2 15" xfId="42715" hidden="1"/>
    <cellStyle name="Warnender Text 2 15" xfId="42574" hidden="1"/>
    <cellStyle name="Warnender Text 2 15" xfId="41086" hidden="1"/>
    <cellStyle name="Warnender Text 2 15" xfId="43345" hidden="1"/>
    <cellStyle name="Warnender Text 2 15" xfId="43154" hidden="1"/>
    <cellStyle name="Warnender Text 2 15" xfId="43338" hidden="1"/>
    <cellStyle name="Warnender Text 2 15" xfId="43876" hidden="1"/>
    <cellStyle name="Warnender Text 2 15" xfId="44165" hidden="1"/>
    <cellStyle name="Warnender Text 2 15" xfId="44024" hidden="1"/>
    <cellStyle name="Warnender Text 2 15" xfId="41547" hidden="1"/>
    <cellStyle name="Warnender Text 2 15" xfId="44792" hidden="1"/>
    <cellStyle name="Warnender Text 2 15" xfId="44601" hidden="1"/>
    <cellStyle name="Warnender Text 2 15" xfId="44785" hidden="1"/>
    <cellStyle name="Warnender Text 2 15" xfId="45318" hidden="1"/>
    <cellStyle name="Warnender Text 2 15" xfId="45607" hidden="1"/>
    <cellStyle name="Warnender Text 2 15" xfId="45466" hidden="1"/>
    <cellStyle name="Warnender Text 2 15" xfId="46016" hidden="1"/>
    <cellStyle name="Warnender Text 2 15" xfId="46388" hidden="1"/>
    <cellStyle name="Warnender Text 2 15" xfId="46197" hidden="1"/>
    <cellStyle name="Warnender Text 2 15" xfId="46381" hidden="1"/>
    <cellStyle name="Warnender Text 2 15" xfId="46914" hidden="1"/>
    <cellStyle name="Warnender Text 2 15" xfId="47203" hidden="1"/>
    <cellStyle name="Warnender Text 2 15" xfId="47062" hidden="1"/>
    <cellStyle name="Warnender Text 2 15" xfId="46032" hidden="1"/>
    <cellStyle name="Warnender Text 2 15" xfId="47830" hidden="1"/>
    <cellStyle name="Warnender Text 2 15" xfId="47639" hidden="1"/>
    <cellStyle name="Warnender Text 2 15" xfId="47823" hidden="1"/>
    <cellStyle name="Warnender Text 2 15" xfId="48356" hidden="1"/>
    <cellStyle name="Warnender Text 2 15" xfId="48645" hidden="1"/>
    <cellStyle name="Warnender Text 2 15" xfId="48504" hidden="1"/>
    <cellStyle name="Warnender Text 2 15" xfId="49007" hidden="1"/>
    <cellStyle name="Warnender Text 2 15" xfId="49349" hidden="1"/>
    <cellStyle name="Warnender Text 2 15" xfId="49158" hidden="1"/>
    <cellStyle name="Warnender Text 2 15" xfId="49342" hidden="1"/>
    <cellStyle name="Warnender Text 2 15" xfId="49875" hidden="1"/>
    <cellStyle name="Warnender Text 2 15" xfId="50164" hidden="1"/>
    <cellStyle name="Warnender Text 2 15" xfId="50023" hidden="1"/>
    <cellStyle name="Warnender Text 2 15" xfId="50526" hidden="1"/>
    <cellStyle name="Warnender Text 2 15" xfId="50863" hidden="1"/>
    <cellStyle name="Warnender Text 2 15" xfId="51223" hidden="1"/>
    <cellStyle name="Warnender Text 2 15" xfId="51082" hidden="1"/>
    <cellStyle name="Warnender Text 2 15" xfId="50888" hidden="1"/>
    <cellStyle name="Warnender Text 2 15" xfId="51875" hidden="1"/>
    <cellStyle name="Warnender Text 2 15" xfId="51684" hidden="1"/>
    <cellStyle name="Warnender Text 2 15" xfId="51868" hidden="1"/>
    <cellStyle name="Warnender Text 2 15" xfId="52408" hidden="1"/>
    <cellStyle name="Warnender Text 2 15" xfId="52697" hidden="1"/>
    <cellStyle name="Warnender Text 2 15" xfId="52556" hidden="1"/>
    <cellStyle name="Warnender Text 2 15" xfId="51068" hidden="1"/>
    <cellStyle name="Warnender Text 2 15" xfId="53327" hidden="1"/>
    <cellStyle name="Warnender Text 2 15" xfId="53136" hidden="1"/>
    <cellStyle name="Warnender Text 2 15" xfId="53320" hidden="1"/>
    <cellStyle name="Warnender Text 2 15" xfId="53858" hidden="1"/>
    <cellStyle name="Warnender Text 2 15" xfId="54147" hidden="1"/>
    <cellStyle name="Warnender Text 2 15" xfId="54006" hidden="1"/>
    <cellStyle name="Warnender Text 2 15" xfId="51529" hidden="1"/>
    <cellStyle name="Warnender Text 2 15" xfId="54774" hidden="1"/>
    <cellStyle name="Warnender Text 2 15" xfId="54583" hidden="1"/>
    <cellStyle name="Warnender Text 2 15" xfId="54767" hidden="1"/>
    <cellStyle name="Warnender Text 2 15" xfId="55300" hidden="1"/>
    <cellStyle name="Warnender Text 2 15" xfId="55589" hidden="1"/>
    <cellStyle name="Warnender Text 2 15" xfId="55448" hidden="1"/>
    <cellStyle name="Warnender Text 2 15" xfId="55998" hidden="1"/>
    <cellStyle name="Warnender Text 2 15" xfId="56370" hidden="1"/>
    <cellStyle name="Warnender Text 2 15" xfId="56179" hidden="1"/>
    <cellStyle name="Warnender Text 2 15" xfId="56363" hidden="1"/>
    <cellStyle name="Warnender Text 2 15" xfId="56896" hidden="1"/>
    <cellStyle name="Warnender Text 2 15" xfId="57185" hidden="1"/>
    <cellStyle name="Warnender Text 2 15" xfId="57044" hidden="1"/>
    <cellStyle name="Warnender Text 2 15" xfId="56014" hidden="1"/>
    <cellStyle name="Warnender Text 2 15" xfId="57812" hidden="1"/>
    <cellStyle name="Warnender Text 2 15" xfId="57621" hidden="1"/>
    <cellStyle name="Warnender Text 2 15" xfId="57805" hidden="1"/>
    <cellStyle name="Warnender Text 2 15" xfId="58338" hidden="1"/>
    <cellStyle name="Warnender Text 2 15" xfId="58627" hidden="1"/>
    <cellStyle name="Warnender Text 2 15" xfId="58486" hidden="1"/>
    <cellStyle name="Warnender Text 2 16" xfId="388" hidden="1"/>
    <cellStyle name="Warnender Text 2 16" xfId="906" hidden="1"/>
    <cellStyle name="Warnender Text 2 16" xfId="739" hidden="1"/>
    <cellStyle name="Warnender Text 2 16" xfId="924" hidden="1"/>
    <cellStyle name="Warnender Text 2 16" xfId="1432" hidden="1"/>
    <cellStyle name="Warnender Text 2 16" xfId="1721" hidden="1"/>
    <cellStyle name="Warnender Text 2 16" xfId="1590" hidden="1"/>
    <cellStyle name="Warnender Text 2 16" xfId="2277" hidden="1"/>
    <cellStyle name="Warnender Text 2 16" xfId="2776" hidden="1"/>
    <cellStyle name="Warnender Text 2 16" xfId="2609" hidden="1"/>
    <cellStyle name="Warnender Text 2 16" xfId="2794" hidden="1"/>
    <cellStyle name="Warnender Text 2 16" xfId="3302" hidden="1"/>
    <cellStyle name="Warnender Text 2 16" xfId="3591" hidden="1"/>
    <cellStyle name="Warnender Text 2 16" xfId="3460" hidden="1"/>
    <cellStyle name="Warnender Text 2 16" xfId="2354" hidden="1"/>
    <cellStyle name="Warnender Text 2 16" xfId="4282" hidden="1"/>
    <cellStyle name="Warnender Text 2 16" xfId="4115" hidden="1"/>
    <cellStyle name="Warnender Text 2 16" xfId="4300" hidden="1"/>
    <cellStyle name="Warnender Text 2 16" xfId="4808" hidden="1"/>
    <cellStyle name="Warnender Text 2 16" xfId="5097" hidden="1"/>
    <cellStyle name="Warnender Text 2 16" xfId="4966" hidden="1"/>
    <cellStyle name="Warnender Text 2 16" xfId="2322" hidden="1"/>
    <cellStyle name="Warnender Text 2 16" xfId="5786" hidden="1"/>
    <cellStyle name="Warnender Text 2 16" xfId="5619" hidden="1"/>
    <cellStyle name="Warnender Text 2 16" xfId="5804" hidden="1"/>
    <cellStyle name="Warnender Text 2 16" xfId="6312" hidden="1"/>
    <cellStyle name="Warnender Text 2 16" xfId="6601" hidden="1"/>
    <cellStyle name="Warnender Text 2 16" xfId="6470" hidden="1"/>
    <cellStyle name="Warnender Text 2 16" xfId="2558" hidden="1"/>
    <cellStyle name="Warnender Text 2 16" xfId="7284" hidden="1"/>
    <cellStyle name="Warnender Text 2 16" xfId="7117" hidden="1"/>
    <cellStyle name="Warnender Text 2 16" xfId="7302" hidden="1"/>
    <cellStyle name="Warnender Text 2 16" xfId="7810" hidden="1"/>
    <cellStyle name="Warnender Text 2 16" xfId="8099" hidden="1"/>
    <cellStyle name="Warnender Text 2 16" xfId="7968" hidden="1"/>
    <cellStyle name="Warnender Text 2 16" xfId="4064" hidden="1"/>
    <cellStyle name="Warnender Text 2 16" xfId="8777" hidden="1"/>
    <cellStyle name="Warnender Text 2 16" xfId="8610" hidden="1"/>
    <cellStyle name="Warnender Text 2 16" xfId="8795" hidden="1"/>
    <cellStyle name="Warnender Text 2 16" xfId="9303" hidden="1"/>
    <cellStyle name="Warnender Text 2 16" xfId="9592" hidden="1"/>
    <cellStyle name="Warnender Text 2 16" xfId="9461" hidden="1"/>
    <cellStyle name="Warnender Text 2 16" xfId="5568" hidden="1"/>
    <cellStyle name="Warnender Text 2 16" xfId="10263" hidden="1"/>
    <cellStyle name="Warnender Text 2 16" xfId="10096" hidden="1"/>
    <cellStyle name="Warnender Text 2 16" xfId="10281" hidden="1"/>
    <cellStyle name="Warnender Text 2 16" xfId="10789" hidden="1"/>
    <cellStyle name="Warnender Text 2 16" xfId="11078" hidden="1"/>
    <cellStyle name="Warnender Text 2 16" xfId="10947" hidden="1"/>
    <cellStyle name="Warnender Text 2 16" xfId="7070" hidden="1"/>
    <cellStyle name="Warnender Text 2 16" xfId="11743" hidden="1"/>
    <cellStyle name="Warnender Text 2 16" xfId="11576" hidden="1"/>
    <cellStyle name="Warnender Text 2 16" xfId="11761" hidden="1"/>
    <cellStyle name="Warnender Text 2 16" xfId="12269" hidden="1"/>
    <cellStyle name="Warnender Text 2 16" xfId="12558" hidden="1"/>
    <cellStyle name="Warnender Text 2 16" xfId="12427" hidden="1"/>
    <cellStyle name="Warnender Text 2 16" xfId="8564" hidden="1"/>
    <cellStyle name="Warnender Text 2 16" xfId="13214" hidden="1"/>
    <cellStyle name="Warnender Text 2 16" xfId="13047" hidden="1"/>
    <cellStyle name="Warnender Text 2 16" xfId="13232" hidden="1"/>
    <cellStyle name="Warnender Text 2 16" xfId="13740" hidden="1"/>
    <cellStyle name="Warnender Text 2 16" xfId="14029" hidden="1"/>
    <cellStyle name="Warnender Text 2 16" xfId="13898" hidden="1"/>
    <cellStyle name="Warnender Text 2 16" xfId="10053" hidden="1"/>
    <cellStyle name="Warnender Text 2 16" xfId="14676" hidden="1"/>
    <cellStyle name="Warnender Text 2 16" xfId="14509" hidden="1"/>
    <cellStyle name="Warnender Text 2 16" xfId="14694" hidden="1"/>
    <cellStyle name="Warnender Text 2 16" xfId="15202" hidden="1"/>
    <cellStyle name="Warnender Text 2 16" xfId="15491" hidden="1"/>
    <cellStyle name="Warnender Text 2 16" xfId="15360" hidden="1"/>
    <cellStyle name="Warnender Text 2 16" xfId="11536" hidden="1"/>
    <cellStyle name="Warnender Text 2 16" xfId="16132" hidden="1"/>
    <cellStyle name="Warnender Text 2 16" xfId="15965" hidden="1"/>
    <cellStyle name="Warnender Text 2 16" xfId="16150" hidden="1"/>
    <cellStyle name="Warnender Text 2 16" xfId="16658" hidden="1"/>
    <cellStyle name="Warnender Text 2 16" xfId="16947" hidden="1"/>
    <cellStyle name="Warnender Text 2 16" xfId="16816" hidden="1"/>
    <cellStyle name="Warnender Text 2 16" xfId="13012" hidden="1"/>
    <cellStyle name="Warnender Text 2 16" xfId="17574" hidden="1"/>
    <cellStyle name="Warnender Text 2 16" xfId="17407" hidden="1"/>
    <cellStyle name="Warnender Text 2 16" xfId="17592" hidden="1"/>
    <cellStyle name="Warnender Text 2 16" xfId="18100" hidden="1"/>
    <cellStyle name="Warnender Text 2 16" xfId="18389" hidden="1"/>
    <cellStyle name="Warnender Text 2 16" xfId="18258" hidden="1"/>
    <cellStyle name="Warnender Text 2 16" xfId="19020" hidden="1"/>
    <cellStyle name="Warnender Text 2 16" xfId="19381" hidden="1"/>
    <cellStyle name="Warnender Text 2 16" xfId="19214" hidden="1"/>
    <cellStyle name="Warnender Text 2 16" xfId="19399" hidden="1"/>
    <cellStyle name="Warnender Text 2 16" xfId="19907" hidden="1"/>
    <cellStyle name="Warnender Text 2 16" xfId="20196" hidden="1"/>
    <cellStyle name="Warnender Text 2 16" xfId="20065" hidden="1"/>
    <cellStyle name="Warnender Text 2 16" xfId="20558" hidden="1"/>
    <cellStyle name="Warnender Text 2 16" xfId="20895" hidden="1"/>
    <cellStyle name="Warnender Text 2 16" xfId="21255" hidden="1"/>
    <cellStyle name="Warnender Text 2 16" xfId="21124" hidden="1"/>
    <cellStyle name="Warnender Text 2 16" xfId="21109" hidden="1"/>
    <cellStyle name="Warnender Text 2 16" xfId="21907" hidden="1"/>
    <cellStyle name="Warnender Text 2 16" xfId="21740" hidden="1"/>
    <cellStyle name="Warnender Text 2 16" xfId="21926" hidden="1"/>
    <cellStyle name="Warnender Text 2 16" xfId="22440" hidden="1"/>
    <cellStyle name="Warnender Text 2 16" xfId="22729" hidden="1"/>
    <cellStyle name="Warnender Text 2 16" xfId="22598" hidden="1"/>
    <cellStyle name="Warnender Text 2 16" xfId="20704" hidden="1"/>
    <cellStyle name="Warnender Text 2 16" xfId="23360" hidden="1"/>
    <cellStyle name="Warnender Text 2 16" xfId="23193" hidden="1"/>
    <cellStyle name="Warnender Text 2 16" xfId="23378" hidden="1"/>
    <cellStyle name="Warnender Text 2 16" xfId="23891" hidden="1"/>
    <cellStyle name="Warnender Text 2 16" xfId="24180" hidden="1"/>
    <cellStyle name="Warnender Text 2 16" xfId="24049" hidden="1"/>
    <cellStyle name="Warnender Text 2 16" xfId="21561" hidden="1"/>
    <cellStyle name="Warnender Text 2 16" xfId="24807" hidden="1"/>
    <cellStyle name="Warnender Text 2 16" xfId="24640" hidden="1"/>
    <cellStyle name="Warnender Text 2 16" xfId="24825" hidden="1"/>
    <cellStyle name="Warnender Text 2 16" xfId="25333" hidden="1"/>
    <cellStyle name="Warnender Text 2 16" xfId="25622" hidden="1"/>
    <cellStyle name="Warnender Text 2 16" xfId="25491" hidden="1"/>
    <cellStyle name="Warnender Text 2 16" xfId="26031" hidden="1"/>
    <cellStyle name="Warnender Text 2 16" xfId="26403" hidden="1"/>
    <cellStyle name="Warnender Text 2 16" xfId="26236" hidden="1"/>
    <cellStyle name="Warnender Text 2 16" xfId="26421" hidden="1"/>
    <cellStyle name="Warnender Text 2 16" xfId="26929" hidden="1"/>
    <cellStyle name="Warnender Text 2 16" xfId="27218" hidden="1"/>
    <cellStyle name="Warnender Text 2 16" xfId="27087" hidden="1"/>
    <cellStyle name="Warnender Text 2 16" xfId="26045" hidden="1"/>
    <cellStyle name="Warnender Text 2 16" xfId="27845" hidden="1"/>
    <cellStyle name="Warnender Text 2 16" xfId="27678" hidden="1"/>
    <cellStyle name="Warnender Text 2 16" xfId="27863" hidden="1"/>
    <cellStyle name="Warnender Text 2 16" xfId="28371" hidden="1"/>
    <cellStyle name="Warnender Text 2 16" xfId="28660" hidden="1"/>
    <cellStyle name="Warnender Text 2 16" xfId="28529" hidden="1"/>
    <cellStyle name="Warnender Text 2 16" xfId="29023" hidden="1"/>
    <cellStyle name="Warnender Text 2 16" xfId="29365" hidden="1"/>
    <cellStyle name="Warnender Text 2 16" xfId="29198" hidden="1"/>
    <cellStyle name="Warnender Text 2 16" xfId="29383" hidden="1"/>
    <cellStyle name="Warnender Text 2 16" xfId="29891" hidden="1"/>
    <cellStyle name="Warnender Text 2 16" xfId="30180" hidden="1"/>
    <cellStyle name="Warnender Text 2 16" xfId="30049" hidden="1"/>
    <cellStyle name="Warnender Text 2 16" xfId="30542" hidden="1"/>
    <cellStyle name="Warnender Text 2 16" xfId="30879" hidden="1"/>
    <cellStyle name="Warnender Text 2 16" xfId="31239" hidden="1"/>
    <cellStyle name="Warnender Text 2 16" xfId="31108" hidden="1"/>
    <cellStyle name="Warnender Text 2 16" xfId="31093" hidden="1"/>
    <cellStyle name="Warnender Text 2 16" xfId="31891" hidden="1"/>
    <cellStyle name="Warnender Text 2 16" xfId="31724" hidden="1"/>
    <cellStyle name="Warnender Text 2 16" xfId="31910" hidden="1"/>
    <cellStyle name="Warnender Text 2 16" xfId="32424" hidden="1"/>
    <cellStyle name="Warnender Text 2 16" xfId="32713" hidden="1"/>
    <cellStyle name="Warnender Text 2 16" xfId="32582" hidden="1"/>
    <cellStyle name="Warnender Text 2 16" xfId="30688" hidden="1"/>
    <cellStyle name="Warnender Text 2 16" xfId="33343" hidden="1"/>
    <cellStyle name="Warnender Text 2 16" xfId="33176" hidden="1"/>
    <cellStyle name="Warnender Text 2 16" xfId="33361" hidden="1"/>
    <cellStyle name="Warnender Text 2 16" xfId="33874" hidden="1"/>
    <cellStyle name="Warnender Text 2 16" xfId="34163" hidden="1"/>
    <cellStyle name="Warnender Text 2 16" xfId="34032" hidden="1"/>
    <cellStyle name="Warnender Text 2 16" xfId="31545" hidden="1"/>
    <cellStyle name="Warnender Text 2 16" xfId="34790" hidden="1"/>
    <cellStyle name="Warnender Text 2 16" xfId="34623" hidden="1"/>
    <cellStyle name="Warnender Text 2 16" xfId="34808" hidden="1"/>
    <cellStyle name="Warnender Text 2 16" xfId="35316" hidden="1"/>
    <cellStyle name="Warnender Text 2 16" xfId="35605" hidden="1"/>
    <cellStyle name="Warnender Text 2 16" xfId="35474" hidden="1"/>
    <cellStyle name="Warnender Text 2 16" xfId="36014" hidden="1"/>
    <cellStyle name="Warnender Text 2 16" xfId="36386" hidden="1"/>
    <cellStyle name="Warnender Text 2 16" xfId="36219" hidden="1"/>
    <cellStyle name="Warnender Text 2 16" xfId="36404" hidden="1"/>
    <cellStyle name="Warnender Text 2 16" xfId="36912" hidden="1"/>
    <cellStyle name="Warnender Text 2 16" xfId="37201" hidden="1"/>
    <cellStyle name="Warnender Text 2 16" xfId="37070" hidden="1"/>
    <cellStyle name="Warnender Text 2 16" xfId="36028" hidden="1"/>
    <cellStyle name="Warnender Text 2 16" xfId="37828" hidden="1"/>
    <cellStyle name="Warnender Text 2 16" xfId="37661" hidden="1"/>
    <cellStyle name="Warnender Text 2 16" xfId="37846" hidden="1"/>
    <cellStyle name="Warnender Text 2 16" xfId="38354" hidden="1"/>
    <cellStyle name="Warnender Text 2 16" xfId="38643" hidden="1"/>
    <cellStyle name="Warnender Text 2 16" xfId="38512" hidden="1"/>
    <cellStyle name="Warnender Text 2 16" xfId="39023" hidden="1"/>
    <cellStyle name="Warnender Text 2 16" xfId="39368" hidden="1"/>
    <cellStyle name="Warnender Text 2 16" xfId="39201" hidden="1"/>
    <cellStyle name="Warnender Text 2 16" xfId="39386" hidden="1"/>
    <cellStyle name="Warnender Text 2 16" xfId="39894" hidden="1"/>
    <cellStyle name="Warnender Text 2 16" xfId="40183" hidden="1"/>
    <cellStyle name="Warnender Text 2 16" xfId="40052" hidden="1"/>
    <cellStyle name="Warnender Text 2 16" xfId="40545" hidden="1"/>
    <cellStyle name="Warnender Text 2 16" xfId="40882" hidden="1"/>
    <cellStyle name="Warnender Text 2 16" xfId="41242" hidden="1"/>
    <cellStyle name="Warnender Text 2 16" xfId="41111" hidden="1"/>
    <cellStyle name="Warnender Text 2 16" xfId="41096" hidden="1"/>
    <cellStyle name="Warnender Text 2 16" xfId="41894" hidden="1"/>
    <cellStyle name="Warnender Text 2 16" xfId="41727" hidden="1"/>
    <cellStyle name="Warnender Text 2 16" xfId="41913" hidden="1"/>
    <cellStyle name="Warnender Text 2 16" xfId="42427" hidden="1"/>
    <cellStyle name="Warnender Text 2 16" xfId="42716" hidden="1"/>
    <cellStyle name="Warnender Text 2 16" xfId="42585" hidden="1"/>
    <cellStyle name="Warnender Text 2 16" xfId="40691" hidden="1"/>
    <cellStyle name="Warnender Text 2 16" xfId="43346" hidden="1"/>
    <cellStyle name="Warnender Text 2 16" xfId="43179" hidden="1"/>
    <cellStyle name="Warnender Text 2 16" xfId="43364" hidden="1"/>
    <cellStyle name="Warnender Text 2 16" xfId="43877" hidden="1"/>
    <cellStyle name="Warnender Text 2 16" xfId="44166" hidden="1"/>
    <cellStyle name="Warnender Text 2 16" xfId="44035" hidden="1"/>
    <cellStyle name="Warnender Text 2 16" xfId="41548" hidden="1"/>
    <cellStyle name="Warnender Text 2 16" xfId="44793" hidden="1"/>
    <cellStyle name="Warnender Text 2 16" xfId="44626" hidden="1"/>
    <cellStyle name="Warnender Text 2 16" xfId="44811" hidden="1"/>
    <cellStyle name="Warnender Text 2 16" xfId="45319" hidden="1"/>
    <cellStyle name="Warnender Text 2 16" xfId="45608" hidden="1"/>
    <cellStyle name="Warnender Text 2 16" xfId="45477" hidden="1"/>
    <cellStyle name="Warnender Text 2 16" xfId="46017" hidden="1"/>
    <cellStyle name="Warnender Text 2 16" xfId="46389" hidden="1"/>
    <cellStyle name="Warnender Text 2 16" xfId="46222" hidden="1"/>
    <cellStyle name="Warnender Text 2 16" xfId="46407" hidden="1"/>
    <cellStyle name="Warnender Text 2 16" xfId="46915" hidden="1"/>
    <cellStyle name="Warnender Text 2 16" xfId="47204" hidden="1"/>
    <cellStyle name="Warnender Text 2 16" xfId="47073" hidden="1"/>
    <cellStyle name="Warnender Text 2 16" xfId="46031" hidden="1"/>
    <cellStyle name="Warnender Text 2 16" xfId="47831" hidden="1"/>
    <cellStyle name="Warnender Text 2 16" xfId="47664" hidden="1"/>
    <cellStyle name="Warnender Text 2 16" xfId="47849" hidden="1"/>
    <cellStyle name="Warnender Text 2 16" xfId="48357" hidden="1"/>
    <cellStyle name="Warnender Text 2 16" xfId="48646" hidden="1"/>
    <cellStyle name="Warnender Text 2 16" xfId="48515" hidden="1"/>
    <cellStyle name="Warnender Text 2 16" xfId="49008" hidden="1"/>
    <cellStyle name="Warnender Text 2 16" xfId="49350" hidden="1"/>
    <cellStyle name="Warnender Text 2 16" xfId="49183" hidden="1"/>
    <cellStyle name="Warnender Text 2 16" xfId="49368" hidden="1"/>
    <cellStyle name="Warnender Text 2 16" xfId="49876" hidden="1"/>
    <cellStyle name="Warnender Text 2 16" xfId="50165" hidden="1"/>
    <cellStyle name="Warnender Text 2 16" xfId="50034" hidden="1"/>
    <cellStyle name="Warnender Text 2 16" xfId="50527" hidden="1"/>
    <cellStyle name="Warnender Text 2 16" xfId="50864" hidden="1"/>
    <cellStyle name="Warnender Text 2 16" xfId="51224" hidden="1"/>
    <cellStyle name="Warnender Text 2 16" xfId="51093" hidden="1"/>
    <cellStyle name="Warnender Text 2 16" xfId="51078" hidden="1"/>
    <cellStyle name="Warnender Text 2 16" xfId="51876" hidden="1"/>
    <cellStyle name="Warnender Text 2 16" xfId="51709" hidden="1"/>
    <cellStyle name="Warnender Text 2 16" xfId="51895" hidden="1"/>
    <cellStyle name="Warnender Text 2 16" xfId="52409" hidden="1"/>
    <cellStyle name="Warnender Text 2 16" xfId="52698" hidden="1"/>
    <cellStyle name="Warnender Text 2 16" xfId="52567" hidden="1"/>
    <cellStyle name="Warnender Text 2 16" xfId="50673" hidden="1"/>
    <cellStyle name="Warnender Text 2 16" xfId="53328" hidden="1"/>
    <cellStyle name="Warnender Text 2 16" xfId="53161" hidden="1"/>
    <cellStyle name="Warnender Text 2 16" xfId="53346" hidden="1"/>
    <cellStyle name="Warnender Text 2 16" xfId="53859" hidden="1"/>
    <cellStyle name="Warnender Text 2 16" xfId="54148" hidden="1"/>
    <cellStyle name="Warnender Text 2 16" xfId="54017" hidden="1"/>
    <cellStyle name="Warnender Text 2 16" xfId="51530" hidden="1"/>
    <cellStyle name="Warnender Text 2 16" xfId="54775" hidden="1"/>
    <cellStyle name="Warnender Text 2 16" xfId="54608" hidden="1"/>
    <cellStyle name="Warnender Text 2 16" xfId="54793" hidden="1"/>
    <cellStyle name="Warnender Text 2 16" xfId="55301" hidden="1"/>
    <cellStyle name="Warnender Text 2 16" xfId="55590" hidden="1"/>
    <cellStyle name="Warnender Text 2 16" xfId="55459" hidden="1"/>
    <cellStyle name="Warnender Text 2 16" xfId="55999" hidden="1"/>
    <cellStyle name="Warnender Text 2 16" xfId="56371" hidden="1"/>
    <cellStyle name="Warnender Text 2 16" xfId="56204" hidden="1"/>
    <cellStyle name="Warnender Text 2 16" xfId="56389" hidden="1"/>
    <cellStyle name="Warnender Text 2 16" xfId="56897" hidden="1"/>
    <cellStyle name="Warnender Text 2 16" xfId="57186" hidden="1"/>
    <cellStyle name="Warnender Text 2 16" xfId="57055" hidden="1"/>
    <cellStyle name="Warnender Text 2 16" xfId="56013" hidden="1"/>
    <cellStyle name="Warnender Text 2 16" xfId="57813" hidden="1"/>
    <cellStyle name="Warnender Text 2 16" xfId="57646" hidden="1"/>
    <cellStyle name="Warnender Text 2 16" xfId="57831" hidden="1"/>
    <cellStyle name="Warnender Text 2 16" xfId="58339" hidden="1"/>
    <cellStyle name="Warnender Text 2 16" xfId="58628" hidden="1"/>
    <cellStyle name="Warnender Text 2 16" xfId="58497" hidden="1"/>
    <cellStyle name="Warnender Text 2 17" xfId="389" hidden="1"/>
    <cellStyle name="Warnender Text 2 17" xfId="907" hidden="1"/>
    <cellStyle name="Warnender Text 2 17" xfId="738" hidden="1"/>
    <cellStyle name="Warnender Text 2 17" xfId="925" hidden="1"/>
    <cellStyle name="Warnender Text 2 17" xfId="1433" hidden="1"/>
    <cellStyle name="Warnender Text 2 17" xfId="1722" hidden="1"/>
    <cellStyle name="Warnender Text 2 17" xfId="1589" hidden="1"/>
    <cellStyle name="Warnender Text 2 17" xfId="2278" hidden="1"/>
    <cellStyle name="Warnender Text 2 17" xfId="2777" hidden="1"/>
    <cellStyle name="Warnender Text 2 17" xfId="2608" hidden="1"/>
    <cellStyle name="Warnender Text 2 17" xfId="2795" hidden="1"/>
    <cellStyle name="Warnender Text 2 17" xfId="3303" hidden="1"/>
    <cellStyle name="Warnender Text 2 17" xfId="3592" hidden="1"/>
    <cellStyle name="Warnender Text 2 17" xfId="3459" hidden="1"/>
    <cellStyle name="Warnender Text 2 17" xfId="2353" hidden="1"/>
    <cellStyle name="Warnender Text 2 17" xfId="4283" hidden="1"/>
    <cellStyle name="Warnender Text 2 17" xfId="4114" hidden="1"/>
    <cellStyle name="Warnender Text 2 17" xfId="4301" hidden="1"/>
    <cellStyle name="Warnender Text 2 17" xfId="4809" hidden="1"/>
    <cellStyle name="Warnender Text 2 17" xfId="5098" hidden="1"/>
    <cellStyle name="Warnender Text 2 17" xfId="4965" hidden="1"/>
    <cellStyle name="Warnender Text 2 17" xfId="402" hidden="1"/>
    <cellStyle name="Warnender Text 2 17" xfId="5787" hidden="1"/>
    <cellStyle name="Warnender Text 2 17" xfId="5618" hidden="1"/>
    <cellStyle name="Warnender Text 2 17" xfId="5805" hidden="1"/>
    <cellStyle name="Warnender Text 2 17" xfId="6313" hidden="1"/>
    <cellStyle name="Warnender Text 2 17" xfId="6602" hidden="1"/>
    <cellStyle name="Warnender Text 2 17" xfId="6469" hidden="1"/>
    <cellStyle name="Warnender Text 2 17" xfId="2285" hidden="1"/>
    <cellStyle name="Warnender Text 2 17" xfId="7285" hidden="1"/>
    <cellStyle name="Warnender Text 2 17" xfId="7116" hidden="1"/>
    <cellStyle name="Warnender Text 2 17" xfId="7303" hidden="1"/>
    <cellStyle name="Warnender Text 2 17" xfId="7811" hidden="1"/>
    <cellStyle name="Warnender Text 2 17" xfId="8100" hidden="1"/>
    <cellStyle name="Warnender Text 2 17" xfId="7967" hidden="1"/>
    <cellStyle name="Warnender Text 2 17" xfId="2346" hidden="1"/>
    <cellStyle name="Warnender Text 2 17" xfId="8778" hidden="1"/>
    <cellStyle name="Warnender Text 2 17" xfId="8609" hidden="1"/>
    <cellStyle name="Warnender Text 2 17" xfId="8796" hidden="1"/>
    <cellStyle name="Warnender Text 2 17" xfId="9304" hidden="1"/>
    <cellStyle name="Warnender Text 2 17" xfId="9593" hidden="1"/>
    <cellStyle name="Warnender Text 2 17" xfId="9460" hidden="1"/>
    <cellStyle name="Warnender Text 2 17" xfId="2025" hidden="1"/>
    <cellStyle name="Warnender Text 2 17" xfId="10264" hidden="1"/>
    <cellStyle name="Warnender Text 2 17" xfId="10095" hidden="1"/>
    <cellStyle name="Warnender Text 2 17" xfId="10282" hidden="1"/>
    <cellStyle name="Warnender Text 2 17" xfId="10790" hidden="1"/>
    <cellStyle name="Warnender Text 2 17" xfId="11079" hidden="1"/>
    <cellStyle name="Warnender Text 2 17" xfId="10946" hidden="1"/>
    <cellStyle name="Warnender Text 2 17" xfId="2328" hidden="1"/>
    <cellStyle name="Warnender Text 2 17" xfId="11744" hidden="1"/>
    <cellStyle name="Warnender Text 2 17" xfId="11575" hidden="1"/>
    <cellStyle name="Warnender Text 2 17" xfId="11762" hidden="1"/>
    <cellStyle name="Warnender Text 2 17" xfId="12270" hidden="1"/>
    <cellStyle name="Warnender Text 2 17" xfId="12559" hidden="1"/>
    <cellStyle name="Warnender Text 2 17" xfId="12426" hidden="1"/>
    <cellStyle name="Warnender Text 2 17" xfId="408" hidden="1"/>
    <cellStyle name="Warnender Text 2 17" xfId="13215" hidden="1"/>
    <cellStyle name="Warnender Text 2 17" xfId="13046" hidden="1"/>
    <cellStyle name="Warnender Text 2 17" xfId="13233" hidden="1"/>
    <cellStyle name="Warnender Text 2 17" xfId="13741" hidden="1"/>
    <cellStyle name="Warnender Text 2 17" xfId="14030" hidden="1"/>
    <cellStyle name="Warnender Text 2 17" xfId="13897" hidden="1"/>
    <cellStyle name="Warnender Text 2 17" xfId="2570" hidden="1"/>
    <cellStyle name="Warnender Text 2 17" xfId="14677" hidden="1"/>
    <cellStyle name="Warnender Text 2 17" xfId="14508" hidden="1"/>
    <cellStyle name="Warnender Text 2 17" xfId="14695" hidden="1"/>
    <cellStyle name="Warnender Text 2 17" xfId="15203" hidden="1"/>
    <cellStyle name="Warnender Text 2 17" xfId="15492" hidden="1"/>
    <cellStyle name="Warnender Text 2 17" xfId="15359" hidden="1"/>
    <cellStyle name="Warnender Text 2 17" xfId="4076" hidden="1"/>
    <cellStyle name="Warnender Text 2 17" xfId="16133" hidden="1"/>
    <cellStyle name="Warnender Text 2 17" xfId="15964" hidden="1"/>
    <cellStyle name="Warnender Text 2 17" xfId="16151" hidden="1"/>
    <cellStyle name="Warnender Text 2 17" xfId="16659" hidden="1"/>
    <cellStyle name="Warnender Text 2 17" xfId="16948" hidden="1"/>
    <cellStyle name="Warnender Text 2 17" xfId="16815" hidden="1"/>
    <cellStyle name="Warnender Text 2 17" xfId="5580" hidden="1"/>
    <cellStyle name="Warnender Text 2 17" xfId="17575" hidden="1"/>
    <cellStyle name="Warnender Text 2 17" xfId="17406" hidden="1"/>
    <cellStyle name="Warnender Text 2 17" xfId="17593" hidden="1"/>
    <cellStyle name="Warnender Text 2 17" xfId="18101" hidden="1"/>
    <cellStyle name="Warnender Text 2 17" xfId="18390" hidden="1"/>
    <cellStyle name="Warnender Text 2 17" xfId="18257" hidden="1"/>
    <cellStyle name="Warnender Text 2 17" xfId="19021" hidden="1"/>
    <cellStyle name="Warnender Text 2 17" xfId="19382" hidden="1"/>
    <cellStyle name="Warnender Text 2 17" xfId="19213" hidden="1"/>
    <cellStyle name="Warnender Text 2 17" xfId="19400" hidden="1"/>
    <cellStyle name="Warnender Text 2 17" xfId="19908" hidden="1"/>
    <cellStyle name="Warnender Text 2 17" xfId="20197" hidden="1"/>
    <cellStyle name="Warnender Text 2 17" xfId="20064" hidden="1"/>
    <cellStyle name="Warnender Text 2 17" xfId="20559" hidden="1"/>
    <cellStyle name="Warnender Text 2 17" xfId="20896" hidden="1"/>
    <cellStyle name="Warnender Text 2 17" xfId="21256" hidden="1"/>
    <cellStyle name="Warnender Text 2 17" xfId="21123" hidden="1"/>
    <cellStyle name="Warnender Text 2 17" xfId="20707" hidden="1"/>
    <cellStyle name="Warnender Text 2 17" xfId="21908" hidden="1"/>
    <cellStyle name="Warnender Text 2 17" xfId="21739" hidden="1"/>
    <cellStyle name="Warnender Text 2 17" xfId="21927" hidden="1"/>
    <cellStyle name="Warnender Text 2 17" xfId="22441" hidden="1"/>
    <cellStyle name="Warnender Text 2 17" xfId="22730" hidden="1"/>
    <cellStyle name="Warnender Text 2 17" xfId="22597" hidden="1"/>
    <cellStyle name="Warnender Text 2 17" xfId="21708" hidden="1"/>
    <cellStyle name="Warnender Text 2 17" xfId="23361" hidden="1"/>
    <cellStyle name="Warnender Text 2 17" xfId="23192" hidden="1"/>
    <cellStyle name="Warnender Text 2 17" xfId="23379" hidden="1"/>
    <cellStyle name="Warnender Text 2 17" xfId="23892" hidden="1"/>
    <cellStyle name="Warnender Text 2 17" xfId="24181" hidden="1"/>
    <cellStyle name="Warnender Text 2 17" xfId="24048" hidden="1"/>
    <cellStyle name="Warnender Text 2 17" xfId="21562" hidden="1"/>
    <cellStyle name="Warnender Text 2 17" xfId="24808" hidden="1"/>
    <cellStyle name="Warnender Text 2 17" xfId="24639" hidden="1"/>
    <cellStyle name="Warnender Text 2 17" xfId="24826" hidden="1"/>
    <cellStyle name="Warnender Text 2 17" xfId="25334" hidden="1"/>
    <cellStyle name="Warnender Text 2 17" xfId="25623" hidden="1"/>
    <cellStyle name="Warnender Text 2 17" xfId="25490" hidden="1"/>
    <cellStyle name="Warnender Text 2 17" xfId="26032" hidden="1"/>
    <cellStyle name="Warnender Text 2 17" xfId="26404" hidden="1"/>
    <cellStyle name="Warnender Text 2 17" xfId="26235" hidden="1"/>
    <cellStyle name="Warnender Text 2 17" xfId="26422" hidden="1"/>
    <cellStyle name="Warnender Text 2 17" xfId="26930" hidden="1"/>
    <cellStyle name="Warnender Text 2 17" xfId="27219" hidden="1"/>
    <cellStyle name="Warnender Text 2 17" xfId="27086" hidden="1"/>
    <cellStyle name="Warnender Text 2 17" xfId="26044" hidden="1"/>
    <cellStyle name="Warnender Text 2 17" xfId="27846" hidden="1"/>
    <cellStyle name="Warnender Text 2 17" xfId="27677" hidden="1"/>
    <cellStyle name="Warnender Text 2 17" xfId="27864" hidden="1"/>
    <cellStyle name="Warnender Text 2 17" xfId="28372" hidden="1"/>
    <cellStyle name="Warnender Text 2 17" xfId="28661" hidden="1"/>
    <cellStyle name="Warnender Text 2 17" xfId="28528" hidden="1"/>
    <cellStyle name="Warnender Text 2 17" xfId="29024" hidden="1"/>
    <cellStyle name="Warnender Text 2 17" xfId="29366" hidden="1"/>
    <cellStyle name="Warnender Text 2 17" xfId="29197" hidden="1"/>
    <cellStyle name="Warnender Text 2 17" xfId="29384" hidden="1"/>
    <cellStyle name="Warnender Text 2 17" xfId="29892" hidden="1"/>
    <cellStyle name="Warnender Text 2 17" xfId="30181" hidden="1"/>
    <cellStyle name="Warnender Text 2 17" xfId="30048" hidden="1"/>
    <cellStyle name="Warnender Text 2 17" xfId="30543" hidden="1"/>
    <cellStyle name="Warnender Text 2 17" xfId="30880" hidden="1"/>
    <cellStyle name="Warnender Text 2 17" xfId="31240" hidden="1"/>
    <cellStyle name="Warnender Text 2 17" xfId="31107" hidden="1"/>
    <cellStyle name="Warnender Text 2 17" xfId="30691" hidden="1"/>
    <cellStyle name="Warnender Text 2 17" xfId="31892" hidden="1"/>
    <cellStyle name="Warnender Text 2 17" xfId="31723" hidden="1"/>
    <cellStyle name="Warnender Text 2 17" xfId="31911" hidden="1"/>
    <cellStyle name="Warnender Text 2 17" xfId="32425" hidden="1"/>
    <cellStyle name="Warnender Text 2 17" xfId="32714" hidden="1"/>
    <cellStyle name="Warnender Text 2 17" xfId="32581" hidden="1"/>
    <cellStyle name="Warnender Text 2 17" xfId="31692" hidden="1"/>
    <cellStyle name="Warnender Text 2 17" xfId="33344" hidden="1"/>
    <cellStyle name="Warnender Text 2 17" xfId="33175" hidden="1"/>
    <cellStyle name="Warnender Text 2 17" xfId="33362" hidden="1"/>
    <cellStyle name="Warnender Text 2 17" xfId="33875" hidden="1"/>
    <cellStyle name="Warnender Text 2 17" xfId="34164" hidden="1"/>
    <cellStyle name="Warnender Text 2 17" xfId="34031" hidden="1"/>
    <cellStyle name="Warnender Text 2 17" xfId="31546" hidden="1"/>
    <cellStyle name="Warnender Text 2 17" xfId="34791" hidden="1"/>
    <cellStyle name="Warnender Text 2 17" xfId="34622" hidden="1"/>
    <cellStyle name="Warnender Text 2 17" xfId="34809" hidden="1"/>
    <cellStyle name="Warnender Text 2 17" xfId="35317" hidden="1"/>
    <cellStyle name="Warnender Text 2 17" xfId="35606" hidden="1"/>
    <cellStyle name="Warnender Text 2 17" xfId="35473" hidden="1"/>
    <cellStyle name="Warnender Text 2 17" xfId="36015" hidden="1"/>
    <cellStyle name="Warnender Text 2 17" xfId="36387" hidden="1"/>
    <cellStyle name="Warnender Text 2 17" xfId="36218" hidden="1"/>
    <cellStyle name="Warnender Text 2 17" xfId="36405" hidden="1"/>
    <cellStyle name="Warnender Text 2 17" xfId="36913" hidden="1"/>
    <cellStyle name="Warnender Text 2 17" xfId="37202" hidden="1"/>
    <cellStyle name="Warnender Text 2 17" xfId="37069" hidden="1"/>
    <cellStyle name="Warnender Text 2 17" xfId="36027" hidden="1"/>
    <cellStyle name="Warnender Text 2 17" xfId="37829" hidden="1"/>
    <cellStyle name="Warnender Text 2 17" xfId="37660" hidden="1"/>
    <cellStyle name="Warnender Text 2 17" xfId="37847" hidden="1"/>
    <cellStyle name="Warnender Text 2 17" xfId="38355" hidden="1"/>
    <cellStyle name="Warnender Text 2 17" xfId="38644" hidden="1"/>
    <cellStyle name="Warnender Text 2 17" xfId="38511" hidden="1"/>
    <cellStyle name="Warnender Text 2 17" xfId="39024" hidden="1"/>
    <cellStyle name="Warnender Text 2 17" xfId="39369" hidden="1"/>
    <cellStyle name="Warnender Text 2 17" xfId="39200" hidden="1"/>
    <cellStyle name="Warnender Text 2 17" xfId="39387" hidden="1"/>
    <cellStyle name="Warnender Text 2 17" xfId="39895" hidden="1"/>
    <cellStyle name="Warnender Text 2 17" xfId="40184" hidden="1"/>
    <cellStyle name="Warnender Text 2 17" xfId="40051" hidden="1"/>
    <cellStyle name="Warnender Text 2 17" xfId="40546" hidden="1"/>
    <cellStyle name="Warnender Text 2 17" xfId="40883" hidden="1"/>
    <cellStyle name="Warnender Text 2 17" xfId="41243" hidden="1"/>
    <cellStyle name="Warnender Text 2 17" xfId="41110" hidden="1"/>
    <cellStyle name="Warnender Text 2 17" xfId="40694" hidden="1"/>
    <cellStyle name="Warnender Text 2 17" xfId="41895" hidden="1"/>
    <cellStyle name="Warnender Text 2 17" xfId="41726" hidden="1"/>
    <cellStyle name="Warnender Text 2 17" xfId="41914" hidden="1"/>
    <cellStyle name="Warnender Text 2 17" xfId="42428" hidden="1"/>
    <cellStyle name="Warnender Text 2 17" xfId="42717" hidden="1"/>
    <cellStyle name="Warnender Text 2 17" xfId="42584" hidden="1"/>
    <cellStyle name="Warnender Text 2 17" xfId="41695" hidden="1"/>
    <cellStyle name="Warnender Text 2 17" xfId="43347" hidden="1"/>
    <cellStyle name="Warnender Text 2 17" xfId="43178" hidden="1"/>
    <cellStyle name="Warnender Text 2 17" xfId="43365" hidden="1"/>
    <cellStyle name="Warnender Text 2 17" xfId="43878" hidden="1"/>
    <cellStyle name="Warnender Text 2 17" xfId="44167" hidden="1"/>
    <cellStyle name="Warnender Text 2 17" xfId="44034" hidden="1"/>
    <cellStyle name="Warnender Text 2 17" xfId="41549" hidden="1"/>
    <cellStyle name="Warnender Text 2 17" xfId="44794" hidden="1"/>
    <cellStyle name="Warnender Text 2 17" xfId="44625" hidden="1"/>
    <cellStyle name="Warnender Text 2 17" xfId="44812" hidden="1"/>
    <cellStyle name="Warnender Text 2 17" xfId="45320" hidden="1"/>
    <cellStyle name="Warnender Text 2 17" xfId="45609" hidden="1"/>
    <cellStyle name="Warnender Text 2 17" xfId="45476" hidden="1"/>
    <cellStyle name="Warnender Text 2 17" xfId="46018" hidden="1"/>
    <cellStyle name="Warnender Text 2 17" xfId="46390" hidden="1"/>
    <cellStyle name="Warnender Text 2 17" xfId="46221" hidden="1"/>
    <cellStyle name="Warnender Text 2 17" xfId="46408" hidden="1"/>
    <cellStyle name="Warnender Text 2 17" xfId="46916" hidden="1"/>
    <cellStyle name="Warnender Text 2 17" xfId="47205" hidden="1"/>
    <cellStyle name="Warnender Text 2 17" xfId="47072" hidden="1"/>
    <cellStyle name="Warnender Text 2 17" xfId="46030" hidden="1"/>
    <cellStyle name="Warnender Text 2 17" xfId="47832" hidden="1"/>
    <cellStyle name="Warnender Text 2 17" xfId="47663" hidden="1"/>
    <cellStyle name="Warnender Text 2 17" xfId="47850" hidden="1"/>
    <cellStyle name="Warnender Text 2 17" xfId="48358" hidden="1"/>
    <cellStyle name="Warnender Text 2 17" xfId="48647" hidden="1"/>
    <cellStyle name="Warnender Text 2 17" xfId="48514" hidden="1"/>
    <cellStyle name="Warnender Text 2 17" xfId="49009" hidden="1"/>
    <cellStyle name="Warnender Text 2 17" xfId="49351" hidden="1"/>
    <cellStyle name="Warnender Text 2 17" xfId="49182" hidden="1"/>
    <cellStyle name="Warnender Text 2 17" xfId="49369" hidden="1"/>
    <cellStyle name="Warnender Text 2 17" xfId="49877" hidden="1"/>
    <cellStyle name="Warnender Text 2 17" xfId="50166" hidden="1"/>
    <cellStyle name="Warnender Text 2 17" xfId="50033" hidden="1"/>
    <cellStyle name="Warnender Text 2 17" xfId="50528" hidden="1"/>
    <cellStyle name="Warnender Text 2 17" xfId="50865" hidden="1"/>
    <cellStyle name="Warnender Text 2 17" xfId="51225" hidden="1"/>
    <cellStyle name="Warnender Text 2 17" xfId="51092" hidden="1"/>
    <cellStyle name="Warnender Text 2 17" xfId="50676" hidden="1"/>
    <cellStyle name="Warnender Text 2 17" xfId="51877" hidden="1"/>
    <cellStyle name="Warnender Text 2 17" xfId="51708" hidden="1"/>
    <cellStyle name="Warnender Text 2 17" xfId="51896" hidden="1"/>
    <cellStyle name="Warnender Text 2 17" xfId="52410" hidden="1"/>
    <cellStyle name="Warnender Text 2 17" xfId="52699" hidden="1"/>
    <cellStyle name="Warnender Text 2 17" xfId="52566" hidden="1"/>
    <cellStyle name="Warnender Text 2 17" xfId="51677" hidden="1"/>
    <cellStyle name="Warnender Text 2 17" xfId="53329" hidden="1"/>
    <cellStyle name="Warnender Text 2 17" xfId="53160" hidden="1"/>
    <cellStyle name="Warnender Text 2 17" xfId="53347" hidden="1"/>
    <cellStyle name="Warnender Text 2 17" xfId="53860" hidden="1"/>
    <cellStyle name="Warnender Text 2 17" xfId="54149" hidden="1"/>
    <cellStyle name="Warnender Text 2 17" xfId="54016" hidden="1"/>
    <cellStyle name="Warnender Text 2 17" xfId="51531" hidden="1"/>
    <cellStyle name="Warnender Text 2 17" xfId="54776" hidden="1"/>
    <cellStyle name="Warnender Text 2 17" xfId="54607" hidden="1"/>
    <cellStyle name="Warnender Text 2 17" xfId="54794" hidden="1"/>
    <cellStyle name="Warnender Text 2 17" xfId="55302" hidden="1"/>
    <cellStyle name="Warnender Text 2 17" xfId="55591" hidden="1"/>
    <cellStyle name="Warnender Text 2 17" xfId="55458" hidden="1"/>
    <cellStyle name="Warnender Text 2 17" xfId="56000" hidden="1"/>
    <cellStyle name="Warnender Text 2 17" xfId="56372" hidden="1"/>
    <cellStyle name="Warnender Text 2 17" xfId="56203" hidden="1"/>
    <cellStyle name="Warnender Text 2 17" xfId="56390" hidden="1"/>
    <cellStyle name="Warnender Text 2 17" xfId="56898" hidden="1"/>
    <cellStyle name="Warnender Text 2 17" xfId="57187" hidden="1"/>
    <cellStyle name="Warnender Text 2 17" xfId="57054" hidden="1"/>
    <cellStyle name="Warnender Text 2 17" xfId="56012" hidden="1"/>
    <cellStyle name="Warnender Text 2 17" xfId="57814" hidden="1"/>
    <cellStyle name="Warnender Text 2 17" xfId="57645" hidden="1"/>
    <cellStyle name="Warnender Text 2 17" xfId="57832" hidden="1"/>
    <cellStyle name="Warnender Text 2 17" xfId="58340" hidden="1"/>
    <cellStyle name="Warnender Text 2 17" xfId="58629" hidden="1"/>
    <cellStyle name="Warnender Text 2 17" xfId="58496" hidden="1"/>
    <cellStyle name="Warnender Text 2 18" xfId="390" hidden="1"/>
    <cellStyle name="Warnender Text 2 18" xfId="908" hidden="1"/>
    <cellStyle name="Warnender Text 2 18" xfId="737" hidden="1"/>
    <cellStyle name="Warnender Text 2 18" xfId="1219" hidden="1"/>
    <cellStyle name="Warnender Text 2 18" xfId="1434" hidden="1"/>
    <cellStyle name="Warnender Text 2 18" xfId="1723" hidden="1"/>
    <cellStyle name="Warnender Text 2 18" xfId="1588" hidden="1"/>
    <cellStyle name="Warnender Text 2 18" xfId="2279" hidden="1"/>
    <cellStyle name="Warnender Text 2 18" xfId="2778" hidden="1"/>
    <cellStyle name="Warnender Text 2 18" xfId="2607" hidden="1"/>
    <cellStyle name="Warnender Text 2 18" xfId="3089" hidden="1"/>
    <cellStyle name="Warnender Text 2 18" xfId="3304" hidden="1"/>
    <cellStyle name="Warnender Text 2 18" xfId="3593" hidden="1"/>
    <cellStyle name="Warnender Text 2 18" xfId="3458" hidden="1"/>
    <cellStyle name="Warnender Text 2 18" xfId="2352" hidden="1"/>
    <cellStyle name="Warnender Text 2 18" xfId="4284" hidden="1"/>
    <cellStyle name="Warnender Text 2 18" xfId="4113" hidden="1"/>
    <cellStyle name="Warnender Text 2 18" xfId="4595" hidden="1"/>
    <cellStyle name="Warnender Text 2 18" xfId="4810" hidden="1"/>
    <cellStyle name="Warnender Text 2 18" xfId="5099" hidden="1"/>
    <cellStyle name="Warnender Text 2 18" xfId="4964" hidden="1"/>
    <cellStyle name="Warnender Text 2 18" xfId="2020" hidden="1"/>
    <cellStyle name="Warnender Text 2 18" xfId="5788" hidden="1"/>
    <cellStyle name="Warnender Text 2 18" xfId="5617" hidden="1"/>
    <cellStyle name="Warnender Text 2 18" xfId="6099" hidden="1"/>
    <cellStyle name="Warnender Text 2 18" xfId="6314" hidden="1"/>
    <cellStyle name="Warnender Text 2 18" xfId="6603" hidden="1"/>
    <cellStyle name="Warnender Text 2 18" xfId="6468" hidden="1"/>
    <cellStyle name="Warnender Text 2 18" xfId="2256" hidden="1"/>
    <cellStyle name="Warnender Text 2 18" xfId="7286" hidden="1"/>
    <cellStyle name="Warnender Text 2 18" xfId="7115" hidden="1"/>
    <cellStyle name="Warnender Text 2 18" xfId="7597" hidden="1"/>
    <cellStyle name="Warnender Text 2 18" xfId="7812" hidden="1"/>
    <cellStyle name="Warnender Text 2 18" xfId="8101" hidden="1"/>
    <cellStyle name="Warnender Text 2 18" xfId="7966" hidden="1"/>
    <cellStyle name="Warnender Text 2 18" xfId="2577" hidden="1"/>
    <cellStyle name="Warnender Text 2 18" xfId="8779" hidden="1"/>
    <cellStyle name="Warnender Text 2 18" xfId="8608" hidden="1"/>
    <cellStyle name="Warnender Text 2 18" xfId="9090" hidden="1"/>
    <cellStyle name="Warnender Text 2 18" xfId="9305" hidden="1"/>
    <cellStyle name="Warnender Text 2 18" xfId="9594" hidden="1"/>
    <cellStyle name="Warnender Text 2 18" xfId="9459" hidden="1"/>
    <cellStyle name="Warnender Text 2 18" xfId="4083" hidden="1"/>
    <cellStyle name="Warnender Text 2 18" xfId="10265" hidden="1"/>
    <cellStyle name="Warnender Text 2 18" xfId="10094" hidden="1"/>
    <cellStyle name="Warnender Text 2 18" xfId="10576" hidden="1"/>
    <cellStyle name="Warnender Text 2 18" xfId="10791" hidden="1"/>
    <cellStyle name="Warnender Text 2 18" xfId="11080" hidden="1"/>
    <cellStyle name="Warnender Text 2 18" xfId="10945" hidden="1"/>
    <cellStyle name="Warnender Text 2 18" xfId="5587" hidden="1"/>
    <cellStyle name="Warnender Text 2 18" xfId="11745" hidden="1"/>
    <cellStyle name="Warnender Text 2 18" xfId="11574" hidden="1"/>
    <cellStyle name="Warnender Text 2 18" xfId="12056" hidden="1"/>
    <cellStyle name="Warnender Text 2 18" xfId="12271" hidden="1"/>
    <cellStyle name="Warnender Text 2 18" xfId="12560" hidden="1"/>
    <cellStyle name="Warnender Text 2 18" xfId="12425" hidden="1"/>
    <cellStyle name="Warnender Text 2 18" xfId="7085" hidden="1"/>
    <cellStyle name="Warnender Text 2 18" xfId="13216" hidden="1"/>
    <cellStyle name="Warnender Text 2 18" xfId="13045" hidden="1"/>
    <cellStyle name="Warnender Text 2 18" xfId="13527" hidden="1"/>
    <cellStyle name="Warnender Text 2 18" xfId="13742" hidden="1"/>
    <cellStyle name="Warnender Text 2 18" xfId="14031" hidden="1"/>
    <cellStyle name="Warnender Text 2 18" xfId="13896" hidden="1"/>
    <cellStyle name="Warnender Text 2 18" xfId="8578" hidden="1"/>
    <cellStyle name="Warnender Text 2 18" xfId="14678" hidden="1"/>
    <cellStyle name="Warnender Text 2 18" xfId="14507" hidden="1"/>
    <cellStyle name="Warnender Text 2 18" xfId="14989" hidden="1"/>
    <cellStyle name="Warnender Text 2 18" xfId="15204" hidden="1"/>
    <cellStyle name="Warnender Text 2 18" xfId="15493" hidden="1"/>
    <cellStyle name="Warnender Text 2 18" xfId="15358" hidden="1"/>
    <cellStyle name="Warnender Text 2 18" xfId="10065" hidden="1"/>
    <cellStyle name="Warnender Text 2 18" xfId="16134" hidden="1"/>
    <cellStyle name="Warnender Text 2 18" xfId="15963" hidden="1"/>
    <cellStyle name="Warnender Text 2 18" xfId="16445" hidden="1"/>
    <cellStyle name="Warnender Text 2 18" xfId="16660" hidden="1"/>
    <cellStyle name="Warnender Text 2 18" xfId="16949" hidden="1"/>
    <cellStyle name="Warnender Text 2 18" xfId="16814" hidden="1"/>
    <cellStyle name="Warnender Text 2 18" xfId="11545" hidden="1"/>
    <cellStyle name="Warnender Text 2 18" xfId="17576" hidden="1"/>
    <cellStyle name="Warnender Text 2 18" xfId="17405" hidden="1"/>
    <cellStyle name="Warnender Text 2 18" xfId="17887" hidden="1"/>
    <cellStyle name="Warnender Text 2 18" xfId="18102" hidden="1"/>
    <cellStyle name="Warnender Text 2 18" xfId="18391" hidden="1"/>
    <cellStyle name="Warnender Text 2 18" xfId="18256" hidden="1"/>
    <cellStyle name="Warnender Text 2 18" xfId="19022" hidden="1"/>
    <cellStyle name="Warnender Text 2 18" xfId="19383" hidden="1"/>
    <cellStyle name="Warnender Text 2 18" xfId="19212" hidden="1"/>
    <cellStyle name="Warnender Text 2 18" xfId="19694" hidden="1"/>
    <cellStyle name="Warnender Text 2 18" xfId="19909" hidden="1"/>
    <cellStyle name="Warnender Text 2 18" xfId="20198" hidden="1"/>
    <cellStyle name="Warnender Text 2 18" xfId="20063" hidden="1"/>
    <cellStyle name="Warnender Text 2 18" xfId="20560" hidden="1"/>
    <cellStyle name="Warnender Text 2 18" xfId="20897" hidden="1"/>
    <cellStyle name="Warnender Text 2 18" xfId="21257" hidden="1"/>
    <cellStyle name="Warnender Text 2 18" xfId="21122" hidden="1"/>
    <cellStyle name="Warnender Text 2 18" xfId="20910" hidden="1"/>
    <cellStyle name="Warnender Text 2 18" xfId="21909" hidden="1"/>
    <cellStyle name="Warnender Text 2 18" xfId="21738" hidden="1"/>
    <cellStyle name="Warnender Text 2 18" xfId="22225" hidden="1"/>
    <cellStyle name="Warnender Text 2 18" xfId="22442" hidden="1"/>
    <cellStyle name="Warnender Text 2 18" xfId="22731" hidden="1"/>
    <cellStyle name="Warnender Text 2 18" xfId="22596" hidden="1"/>
    <cellStyle name="Warnender Text 2 18" xfId="21104" hidden="1"/>
    <cellStyle name="Warnender Text 2 18" xfId="23362" hidden="1"/>
    <cellStyle name="Warnender Text 2 18" xfId="23191" hidden="1"/>
    <cellStyle name="Warnender Text 2 18" xfId="23677" hidden="1"/>
    <cellStyle name="Warnender Text 2 18" xfId="23893" hidden="1"/>
    <cellStyle name="Warnender Text 2 18" xfId="24182" hidden="1"/>
    <cellStyle name="Warnender Text 2 18" xfId="24047" hidden="1"/>
    <cellStyle name="Warnender Text 2 18" xfId="23160" hidden="1"/>
    <cellStyle name="Warnender Text 2 18" xfId="24809" hidden="1"/>
    <cellStyle name="Warnender Text 2 18" xfId="24638" hidden="1"/>
    <cellStyle name="Warnender Text 2 18" xfId="25120" hidden="1"/>
    <cellStyle name="Warnender Text 2 18" xfId="25335" hidden="1"/>
    <cellStyle name="Warnender Text 2 18" xfId="25624" hidden="1"/>
    <cellStyle name="Warnender Text 2 18" xfId="25489" hidden="1"/>
    <cellStyle name="Warnender Text 2 18" xfId="26033" hidden="1"/>
    <cellStyle name="Warnender Text 2 18" xfId="26405" hidden="1"/>
    <cellStyle name="Warnender Text 2 18" xfId="26234" hidden="1"/>
    <cellStyle name="Warnender Text 2 18" xfId="26716" hidden="1"/>
    <cellStyle name="Warnender Text 2 18" xfId="26931" hidden="1"/>
    <cellStyle name="Warnender Text 2 18" xfId="27220" hidden="1"/>
    <cellStyle name="Warnender Text 2 18" xfId="27085" hidden="1"/>
    <cellStyle name="Warnender Text 2 18" xfId="26043" hidden="1"/>
    <cellStyle name="Warnender Text 2 18" xfId="27847" hidden="1"/>
    <cellStyle name="Warnender Text 2 18" xfId="27676" hidden="1"/>
    <cellStyle name="Warnender Text 2 18" xfId="28158" hidden="1"/>
    <cellStyle name="Warnender Text 2 18" xfId="28373" hidden="1"/>
    <cellStyle name="Warnender Text 2 18" xfId="28662" hidden="1"/>
    <cellStyle name="Warnender Text 2 18" xfId="28527" hidden="1"/>
    <cellStyle name="Warnender Text 2 18" xfId="29025" hidden="1"/>
    <cellStyle name="Warnender Text 2 18" xfId="29367" hidden="1"/>
    <cellStyle name="Warnender Text 2 18" xfId="29196" hidden="1"/>
    <cellStyle name="Warnender Text 2 18" xfId="29678" hidden="1"/>
    <cellStyle name="Warnender Text 2 18" xfId="29893" hidden="1"/>
    <cellStyle name="Warnender Text 2 18" xfId="30182" hidden="1"/>
    <cellStyle name="Warnender Text 2 18" xfId="30047" hidden="1"/>
    <cellStyle name="Warnender Text 2 18" xfId="30544" hidden="1"/>
    <cellStyle name="Warnender Text 2 18" xfId="30881" hidden="1"/>
    <cellStyle name="Warnender Text 2 18" xfId="31241" hidden="1"/>
    <cellStyle name="Warnender Text 2 18" xfId="31106" hidden="1"/>
    <cellStyle name="Warnender Text 2 18" xfId="30894" hidden="1"/>
    <cellStyle name="Warnender Text 2 18" xfId="31893" hidden="1"/>
    <cellStyle name="Warnender Text 2 18" xfId="31722" hidden="1"/>
    <cellStyle name="Warnender Text 2 18" xfId="32209" hidden="1"/>
    <cellStyle name="Warnender Text 2 18" xfId="32426" hidden="1"/>
    <cellStyle name="Warnender Text 2 18" xfId="32715" hidden="1"/>
    <cellStyle name="Warnender Text 2 18" xfId="32580" hidden="1"/>
    <cellStyle name="Warnender Text 2 18" xfId="31088" hidden="1"/>
    <cellStyle name="Warnender Text 2 18" xfId="33345" hidden="1"/>
    <cellStyle name="Warnender Text 2 18" xfId="33174" hidden="1"/>
    <cellStyle name="Warnender Text 2 18" xfId="33660" hidden="1"/>
    <cellStyle name="Warnender Text 2 18" xfId="33876" hidden="1"/>
    <cellStyle name="Warnender Text 2 18" xfId="34165" hidden="1"/>
    <cellStyle name="Warnender Text 2 18" xfId="34030" hidden="1"/>
    <cellStyle name="Warnender Text 2 18" xfId="33144" hidden="1"/>
    <cellStyle name="Warnender Text 2 18" xfId="34792" hidden="1"/>
    <cellStyle name="Warnender Text 2 18" xfId="34621" hidden="1"/>
    <cellStyle name="Warnender Text 2 18" xfId="35103" hidden="1"/>
    <cellStyle name="Warnender Text 2 18" xfId="35318" hidden="1"/>
    <cellStyle name="Warnender Text 2 18" xfId="35607" hidden="1"/>
    <cellStyle name="Warnender Text 2 18" xfId="35472" hidden="1"/>
    <cellStyle name="Warnender Text 2 18" xfId="36016" hidden="1"/>
    <cellStyle name="Warnender Text 2 18" xfId="36388" hidden="1"/>
    <cellStyle name="Warnender Text 2 18" xfId="36217" hidden="1"/>
    <cellStyle name="Warnender Text 2 18" xfId="36699" hidden="1"/>
    <cellStyle name="Warnender Text 2 18" xfId="36914" hidden="1"/>
    <cellStyle name="Warnender Text 2 18" xfId="37203" hidden="1"/>
    <cellStyle name="Warnender Text 2 18" xfId="37068" hidden="1"/>
    <cellStyle name="Warnender Text 2 18" xfId="36026" hidden="1"/>
    <cellStyle name="Warnender Text 2 18" xfId="37830" hidden="1"/>
    <cellStyle name="Warnender Text 2 18" xfId="37659" hidden="1"/>
    <cellStyle name="Warnender Text 2 18" xfId="38141" hidden="1"/>
    <cellStyle name="Warnender Text 2 18" xfId="38356" hidden="1"/>
    <cellStyle name="Warnender Text 2 18" xfId="38645" hidden="1"/>
    <cellStyle name="Warnender Text 2 18" xfId="38510" hidden="1"/>
    <cellStyle name="Warnender Text 2 18" xfId="39025" hidden="1"/>
    <cellStyle name="Warnender Text 2 18" xfId="39370" hidden="1"/>
    <cellStyle name="Warnender Text 2 18" xfId="39199" hidden="1"/>
    <cellStyle name="Warnender Text 2 18" xfId="39681" hidden="1"/>
    <cellStyle name="Warnender Text 2 18" xfId="39896" hidden="1"/>
    <cellStyle name="Warnender Text 2 18" xfId="40185" hidden="1"/>
    <cellStyle name="Warnender Text 2 18" xfId="40050" hidden="1"/>
    <cellStyle name="Warnender Text 2 18" xfId="40547" hidden="1"/>
    <cellStyle name="Warnender Text 2 18" xfId="40884" hidden="1"/>
    <cellStyle name="Warnender Text 2 18" xfId="41244" hidden="1"/>
    <cellStyle name="Warnender Text 2 18" xfId="41109" hidden="1"/>
    <cellStyle name="Warnender Text 2 18" xfId="40897" hidden="1"/>
    <cellStyle name="Warnender Text 2 18" xfId="41896" hidden="1"/>
    <cellStyle name="Warnender Text 2 18" xfId="41725" hidden="1"/>
    <cellStyle name="Warnender Text 2 18" xfId="42212" hidden="1"/>
    <cellStyle name="Warnender Text 2 18" xfId="42429" hidden="1"/>
    <cellStyle name="Warnender Text 2 18" xfId="42718" hidden="1"/>
    <cellStyle name="Warnender Text 2 18" xfId="42583" hidden="1"/>
    <cellStyle name="Warnender Text 2 18" xfId="41091" hidden="1"/>
    <cellStyle name="Warnender Text 2 18" xfId="43348" hidden="1"/>
    <cellStyle name="Warnender Text 2 18" xfId="43177" hidden="1"/>
    <cellStyle name="Warnender Text 2 18" xfId="43663" hidden="1"/>
    <cellStyle name="Warnender Text 2 18" xfId="43879" hidden="1"/>
    <cellStyle name="Warnender Text 2 18" xfId="44168" hidden="1"/>
    <cellStyle name="Warnender Text 2 18" xfId="44033" hidden="1"/>
    <cellStyle name="Warnender Text 2 18" xfId="43147" hidden="1"/>
    <cellStyle name="Warnender Text 2 18" xfId="44795" hidden="1"/>
    <cellStyle name="Warnender Text 2 18" xfId="44624" hidden="1"/>
    <cellStyle name="Warnender Text 2 18" xfId="45106" hidden="1"/>
    <cellStyle name="Warnender Text 2 18" xfId="45321" hidden="1"/>
    <cellStyle name="Warnender Text 2 18" xfId="45610" hidden="1"/>
    <cellStyle name="Warnender Text 2 18" xfId="45475" hidden="1"/>
    <cellStyle name="Warnender Text 2 18" xfId="46019" hidden="1"/>
    <cellStyle name="Warnender Text 2 18" xfId="46391" hidden="1"/>
    <cellStyle name="Warnender Text 2 18" xfId="46220" hidden="1"/>
    <cellStyle name="Warnender Text 2 18" xfId="46702" hidden="1"/>
    <cellStyle name="Warnender Text 2 18" xfId="46917" hidden="1"/>
    <cellStyle name="Warnender Text 2 18" xfId="47206" hidden="1"/>
    <cellStyle name="Warnender Text 2 18" xfId="47071" hidden="1"/>
    <cellStyle name="Warnender Text 2 18" xfId="46029" hidden="1"/>
    <cellStyle name="Warnender Text 2 18" xfId="47833" hidden="1"/>
    <cellStyle name="Warnender Text 2 18" xfId="47662" hidden="1"/>
    <cellStyle name="Warnender Text 2 18" xfId="48144" hidden="1"/>
    <cellStyle name="Warnender Text 2 18" xfId="48359" hidden="1"/>
    <cellStyle name="Warnender Text 2 18" xfId="48648" hidden="1"/>
    <cellStyle name="Warnender Text 2 18" xfId="48513" hidden="1"/>
    <cellStyle name="Warnender Text 2 18" xfId="49010" hidden="1"/>
    <cellStyle name="Warnender Text 2 18" xfId="49352" hidden="1"/>
    <cellStyle name="Warnender Text 2 18" xfId="49181" hidden="1"/>
    <cellStyle name="Warnender Text 2 18" xfId="49663" hidden="1"/>
    <cellStyle name="Warnender Text 2 18" xfId="49878" hidden="1"/>
    <cellStyle name="Warnender Text 2 18" xfId="50167" hidden="1"/>
    <cellStyle name="Warnender Text 2 18" xfId="50032" hidden="1"/>
    <cellStyle name="Warnender Text 2 18" xfId="50529" hidden="1"/>
    <cellStyle name="Warnender Text 2 18" xfId="50866" hidden="1"/>
    <cellStyle name="Warnender Text 2 18" xfId="51226" hidden="1"/>
    <cellStyle name="Warnender Text 2 18" xfId="51091" hidden="1"/>
    <cellStyle name="Warnender Text 2 18" xfId="50879" hidden="1"/>
    <cellStyle name="Warnender Text 2 18" xfId="51878" hidden="1"/>
    <cellStyle name="Warnender Text 2 18" xfId="51707" hidden="1"/>
    <cellStyle name="Warnender Text 2 18" xfId="52194" hidden="1"/>
    <cellStyle name="Warnender Text 2 18" xfId="52411" hidden="1"/>
    <cellStyle name="Warnender Text 2 18" xfId="52700" hidden="1"/>
    <cellStyle name="Warnender Text 2 18" xfId="52565" hidden="1"/>
    <cellStyle name="Warnender Text 2 18" xfId="51073" hidden="1"/>
    <cellStyle name="Warnender Text 2 18" xfId="53330" hidden="1"/>
    <cellStyle name="Warnender Text 2 18" xfId="53159" hidden="1"/>
    <cellStyle name="Warnender Text 2 18" xfId="53645" hidden="1"/>
    <cellStyle name="Warnender Text 2 18" xfId="53861" hidden="1"/>
    <cellStyle name="Warnender Text 2 18" xfId="54150" hidden="1"/>
    <cellStyle name="Warnender Text 2 18" xfId="54015" hidden="1"/>
    <cellStyle name="Warnender Text 2 18" xfId="53129" hidden="1"/>
    <cellStyle name="Warnender Text 2 18" xfId="54777" hidden="1"/>
    <cellStyle name="Warnender Text 2 18" xfId="54606" hidden="1"/>
    <cellStyle name="Warnender Text 2 18" xfId="55088" hidden="1"/>
    <cellStyle name="Warnender Text 2 18" xfId="55303" hidden="1"/>
    <cellStyle name="Warnender Text 2 18" xfId="55592" hidden="1"/>
    <cellStyle name="Warnender Text 2 18" xfId="55457" hidden="1"/>
    <cellStyle name="Warnender Text 2 18" xfId="56001" hidden="1"/>
    <cellStyle name="Warnender Text 2 18" xfId="56373" hidden="1"/>
    <cellStyle name="Warnender Text 2 18" xfId="56202" hidden="1"/>
    <cellStyle name="Warnender Text 2 18" xfId="56684" hidden="1"/>
    <cellStyle name="Warnender Text 2 18" xfId="56899" hidden="1"/>
    <cellStyle name="Warnender Text 2 18" xfId="57188" hidden="1"/>
    <cellStyle name="Warnender Text 2 18" xfId="57053" hidden="1"/>
    <cellStyle name="Warnender Text 2 18" xfId="56011" hidden="1"/>
    <cellStyle name="Warnender Text 2 18" xfId="57815" hidden="1"/>
    <cellStyle name="Warnender Text 2 18" xfId="57644" hidden="1"/>
    <cellStyle name="Warnender Text 2 18" xfId="58126" hidden="1"/>
    <cellStyle name="Warnender Text 2 18" xfId="58341" hidden="1"/>
    <cellStyle name="Warnender Text 2 18" xfId="58630" hidden="1"/>
    <cellStyle name="Warnender Text 2 18" xfId="58495" hidden="1"/>
    <cellStyle name="Warnender Text 2 19" xfId="391" hidden="1"/>
    <cellStyle name="Warnender Text 2 19" xfId="909" hidden="1"/>
    <cellStyle name="Warnender Text 2 19" xfId="736" hidden="1"/>
    <cellStyle name="Warnender Text 2 19" xfId="926" hidden="1"/>
    <cellStyle name="Warnender Text 2 19" xfId="1435" hidden="1"/>
    <cellStyle name="Warnender Text 2 19" xfId="1724" hidden="1"/>
    <cellStyle name="Warnender Text 2 19" xfId="1587" hidden="1"/>
    <cellStyle name="Warnender Text 2 19" xfId="2280" hidden="1"/>
    <cellStyle name="Warnender Text 2 19" xfId="2779" hidden="1"/>
    <cellStyle name="Warnender Text 2 19" xfId="2606" hidden="1"/>
    <cellStyle name="Warnender Text 2 19" xfId="2796" hidden="1"/>
    <cellStyle name="Warnender Text 2 19" xfId="3305" hidden="1"/>
    <cellStyle name="Warnender Text 2 19" xfId="3594" hidden="1"/>
    <cellStyle name="Warnender Text 2 19" xfId="3457" hidden="1"/>
    <cellStyle name="Warnender Text 2 19" xfId="2351" hidden="1"/>
    <cellStyle name="Warnender Text 2 19" xfId="4285" hidden="1"/>
    <cellStyle name="Warnender Text 2 19" xfId="4112" hidden="1"/>
    <cellStyle name="Warnender Text 2 19" xfId="4302" hidden="1"/>
    <cellStyle name="Warnender Text 2 19" xfId="4811" hidden="1"/>
    <cellStyle name="Warnender Text 2 19" xfId="5100" hidden="1"/>
    <cellStyle name="Warnender Text 2 19" xfId="4963" hidden="1"/>
    <cellStyle name="Warnender Text 2 19" xfId="2557" hidden="1"/>
    <cellStyle name="Warnender Text 2 19" xfId="5789" hidden="1"/>
    <cellStyle name="Warnender Text 2 19" xfId="5616" hidden="1"/>
    <cellStyle name="Warnender Text 2 19" xfId="5806" hidden="1"/>
    <cellStyle name="Warnender Text 2 19" xfId="6315" hidden="1"/>
    <cellStyle name="Warnender Text 2 19" xfId="6604" hidden="1"/>
    <cellStyle name="Warnender Text 2 19" xfId="6467" hidden="1"/>
    <cellStyle name="Warnender Text 2 19" xfId="4063" hidden="1"/>
    <cellStyle name="Warnender Text 2 19" xfId="7287" hidden="1"/>
    <cellStyle name="Warnender Text 2 19" xfId="7114" hidden="1"/>
    <cellStyle name="Warnender Text 2 19" xfId="7304" hidden="1"/>
    <cellStyle name="Warnender Text 2 19" xfId="7813" hidden="1"/>
    <cellStyle name="Warnender Text 2 19" xfId="8102" hidden="1"/>
    <cellStyle name="Warnender Text 2 19" xfId="7965" hidden="1"/>
    <cellStyle name="Warnender Text 2 19" xfId="5567" hidden="1"/>
    <cellStyle name="Warnender Text 2 19" xfId="8780" hidden="1"/>
    <cellStyle name="Warnender Text 2 19" xfId="8607" hidden="1"/>
    <cellStyle name="Warnender Text 2 19" xfId="8797" hidden="1"/>
    <cellStyle name="Warnender Text 2 19" xfId="9306" hidden="1"/>
    <cellStyle name="Warnender Text 2 19" xfId="9595" hidden="1"/>
    <cellStyle name="Warnender Text 2 19" xfId="9458" hidden="1"/>
    <cellStyle name="Warnender Text 2 19" xfId="7069" hidden="1"/>
    <cellStyle name="Warnender Text 2 19" xfId="10266" hidden="1"/>
    <cellStyle name="Warnender Text 2 19" xfId="10093" hidden="1"/>
    <cellStyle name="Warnender Text 2 19" xfId="10283" hidden="1"/>
    <cellStyle name="Warnender Text 2 19" xfId="10792" hidden="1"/>
    <cellStyle name="Warnender Text 2 19" xfId="11081" hidden="1"/>
    <cellStyle name="Warnender Text 2 19" xfId="10944" hidden="1"/>
    <cellStyle name="Warnender Text 2 19" xfId="8563" hidden="1"/>
    <cellStyle name="Warnender Text 2 19" xfId="11746" hidden="1"/>
    <cellStyle name="Warnender Text 2 19" xfId="11573" hidden="1"/>
    <cellStyle name="Warnender Text 2 19" xfId="11763" hidden="1"/>
    <cellStyle name="Warnender Text 2 19" xfId="12272" hidden="1"/>
    <cellStyle name="Warnender Text 2 19" xfId="12561" hidden="1"/>
    <cellStyle name="Warnender Text 2 19" xfId="12424" hidden="1"/>
    <cellStyle name="Warnender Text 2 19" xfId="10052" hidden="1"/>
    <cellStyle name="Warnender Text 2 19" xfId="13217" hidden="1"/>
    <cellStyle name="Warnender Text 2 19" xfId="13044" hidden="1"/>
    <cellStyle name="Warnender Text 2 19" xfId="13234" hidden="1"/>
    <cellStyle name="Warnender Text 2 19" xfId="13743" hidden="1"/>
    <cellStyle name="Warnender Text 2 19" xfId="14032" hidden="1"/>
    <cellStyle name="Warnender Text 2 19" xfId="13895" hidden="1"/>
    <cellStyle name="Warnender Text 2 19" xfId="11535" hidden="1"/>
    <cellStyle name="Warnender Text 2 19" xfId="14679" hidden="1"/>
    <cellStyle name="Warnender Text 2 19" xfId="14506" hidden="1"/>
    <cellStyle name="Warnender Text 2 19" xfId="14696" hidden="1"/>
    <cellStyle name="Warnender Text 2 19" xfId="15205" hidden="1"/>
    <cellStyle name="Warnender Text 2 19" xfId="15494" hidden="1"/>
    <cellStyle name="Warnender Text 2 19" xfId="15357" hidden="1"/>
    <cellStyle name="Warnender Text 2 19" xfId="13011" hidden="1"/>
    <cellStyle name="Warnender Text 2 19" xfId="16135" hidden="1"/>
    <cellStyle name="Warnender Text 2 19" xfId="15962" hidden="1"/>
    <cellStyle name="Warnender Text 2 19" xfId="16152" hidden="1"/>
    <cellStyle name="Warnender Text 2 19" xfId="16661" hidden="1"/>
    <cellStyle name="Warnender Text 2 19" xfId="16950" hidden="1"/>
    <cellStyle name="Warnender Text 2 19" xfId="16813" hidden="1"/>
    <cellStyle name="Warnender Text 2 19" xfId="14475" hidden="1"/>
    <cellStyle name="Warnender Text 2 19" xfId="17577" hidden="1"/>
    <cellStyle name="Warnender Text 2 19" xfId="17404" hidden="1"/>
    <cellStyle name="Warnender Text 2 19" xfId="17594" hidden="1"/>
    <cellStyle name="Warnender Text 2 19" xfId="18103" hidden="1"/>
    <cellStyle name="Warnender Text 2 19" xfId="18392" hidden="1"/>
    <cellStyle name="Warnender Text 2 19" xfId="18255" hidden="1"/>
    <cellStyle name="Warnender Text 2 19" xfId="19023" hidden="1"/>
    <cellStyle name="Warnender Text 2 19" xfId="19384" hidden="1"/>
    <cellStyle name="Warnender Text 2 19" xfId="19211" hidden="1"/>
    <cellStyle name="Warnender Text 2 19" xfId="19401" hidden="1"/>
    <cellStyle name="Warnender Text 2 19" xfId="19910" hidden="1"/>
    <cellStyle name="Warnender Text 2 19" xfId="20199" hidden="1"/>
    <cellStyle name="Warnender Text 2 19" xfId="20062" hidden="1"/>
    <cellStyle name="Warnender Text 2 19" xfId="20561" hidden="1"/>
    <cellStyle name="Warnender Text 2 19" xfId="20898" hidden="1"/>
    <cellStyle name="Warnender Text 2 19" xfId="21258" hidden="1"/>
    <cellStyle name="Warnender Text 2 19" xfId="21121" hidden="1"/>
    <cellStyle name="Warnender Text 2 19" xfId="20928" hidden="1"/>
    <cellStyle name="Warnender Text 2 19" xfId="21910" hidden="1"/>
    <cellStyle name="Warnender Text 2 19" xfId="21737" hidden="1"/>
    <cellStyle name="Warnender Text 2 19" xfId="21928" hidden="1"/>
    <cellStyle name="Warnender Text 2 19" xfId="22443" hidden="1"/>
    <cellStyle name="Warnender Text 2 19" xfId="22732" hidden="1"/>
    <cellStyle name="Warnender Text 2 19" xfId="22595" hidden="1"/>
    <cellStyle name="Warnender Text 2 19" xfId="21100" hidden="1"/>
    <cellStyle name="Warnender Text 2 19" xfId="23363" hidden="1"/>
    <cellStyle name="Warnender Text 2 19" xfId="23190" hidden="1"/>
    <cellStyle name="Warnender Text 2 19" xfId="23380" hidden="1"/>
    <cellStyle name="Warnender Text 2 19" xfId="23894" hidden="1"/>
    <cellStyle name="Warnender Text 2 19" xfId="24183" hidden="1"/>
    <cellStyle name="Warnender Text 2 19" xfId="24046" hidden="1"/>
    <cellStyle name="Warnender Text 2 19" xfId="21563" hidden="1"/>
    <cellStyle name="Warnender Text 2 19" xfId="24810" hidden="1"/>
    <cellStyle name="Warnender Text 2 19" xfId="24637" hidden="1"/>
    <cellStyle name="Warnender Text 2 19" xfId="24827" hidden="1"/>
    <cellStyle name="Warnender Text 2 19" xfId="25336" hidden="1"/>
    <cellStyle name="Warnender Text 2 19" xfId="25625" hidden="1"/>
    <cellStyle name="Warnender Text 2 19" xfId="25488" hidden="1"/>
    <cellStyle name="Warnender Text 2 19" xfId="26034" hidden="1"/>
    <cellStyle name="Warnender Text 2 19" xfId="26406" hidden="1"/>
    <cellStyle name="Warnender Text 2 19" xfId="26233" hidden="1"/>
    <cellStyle name="Warnender Text 2 19" xfId="26423" hidden="1"/>
    <cellStyle name="Warnender Text 2 19" xfId="26932" hidden="1"/>
    <cellStyle name="Warnender Text 2 19" xfId="27221" hidden="1"/>
    <cellStyle name="Warnender Text 2 19" xfId="27084" hidden="1"/>
    <cellStyle name="Warnender Text 2 19" xfId="26042" hidden="1"/>
    <cellStyle name="Warnender Text 2 19" xfId="27848" hidden="1"/>
    <cellStyle name="Warnender Text 2 19" xfId="27675" hidden="1"/>
    <cellStyle name="Warnender Text 2 19" xfId="27865" hidden="1"/>
    <cellStyle name="Warnender Text 2 19" xfId="28374" hidden="1"/>
    <cellStyle name="Warnender Text 2 19" xfId="28663" hidden="1"/>
    <cellStyle name="Warnender Text 2 19" xfId="28526" hidden="1"/>
    <cellStyle name="Warnender Text 2 19" xfId="29026" hidden="1"/>
    <cellStyle name="Warnender Text 2 19" xfId="29368" hidden="1"/>
    <cellStyle name="Warnender Text 2 19" xfId="29195" hidden="1"/>
    <cellStyle name="Warnender Text 2 19" xfId="29385" hidden="1"/>
    <cellStyle name="Warnender Text 2 19" xfId="29894" hidden="1"/>
    <cellStyle name="Warnender Text 2 19" xfId="30183" hidden="1"/>
    <cellStyle name="Warnender Text 2 19" xfId="30046" hidden="1"/>
    <cellStyle name="Warnender Text 2 19" xfId="30545" hidden="1"/>
    <cellStyle name="Warnender Text 2 19" xfId="30882" hidden="1"/>
    <cellStyle name="Warnender Text 2 19" xfId="31242" hidden="1"/>
    <cellStyle name="Warnender Text 2 19" xfId="31105" hidden="1"/>
    <cellStyle name="Warnender Text 2 19" xfId="30912" hidden="1"/>
    <cellStyle name="Warnender Text 2 19" xfId="31894" hidden="1"/>
    <cellStyle name="Warnender Text 2 19" xfId="31721" hidden="1"/>
    <cellStyle name="Warnender Text 2 19" xfId="31912" hidden="1"/>
    <cellStyle name="Warnender Text 2 19" xfId="32427" hidden="1"/>
    <cellStyle name="Warnender Text 2 19" xfId="32716" hidden="1"/>
    <cellStyle name="Warnender Text 2 19" xfId="32579" hidden="1"/>
    <cellStyle name="Warnender Text 2 19" xfId="31084" hidden="1"/>
    <cellStyle name="Warnender Text 2 19" xfId="33346" hidden="1"/>
    <cellStyle name="Warnender Text 2 19" xfId="33173" hidden="1"/>
    <cellStyle name="Warnender Text 2 19" xfId="33363" hidden="1"/>
    <cellStyle name="Warnender Text 2 19" xfId="33877" hidden="1"/>
    <cellStyle name="Warnender Text 2 19" xfId="34166" hidden="1"/>
    <cellStyle name="Warnender Text 2 19" xfId="34029" hidden="1"/>
    <cellStyle name="Warnender Text 2 19" xfId="31547" hidden="1"/>
    <cellStyle name="Warnender Text 2 19" xfId="34793" hidden="1"/>
    <cellStyle name="Warnender Text 2 19" xfId="34620" hidden="1"/>
    <cellStyle name="Warnender Text 2 19" xfId="34810" hidden="1"/>
    <cellStyle name="Warnender Text 2 19" xfId="35319" hidden="1"/>
    <cellStyle name="Warnender Text 2 19" xfId="35608" hidden="1"/>
    <cellStyle name="Warnender Text 2 19" xfId="35471" hidden="1"/>
    <cellStyle name="Warnender Text 2 19" xfId="36017" hidden="1"/>
    <cellStyle name="Warnender Text 2 19" xfId="36389" hidden="1"/>
    <cellStyle name="Warnender Text 2 19" xfId="36216" hidden="1"/>
    <cellStyle name="Warnender Text 2 19" xfId="36406" hidden="1"/>
    <cellStyle name="Warnender Text 2 19" xfId="36915" hidden="1"/>
    <cellStyle name="Warnender Text 2 19" xfId="37204" hidden="1"/>
    <cellStyle name="Warnender Text 2 19" xfId="37067" hidden="1"/>
    <cellStyle name="Warnender Text 2 19" xfId="36025" hidden="1"/>
    <cellStyle name="Warnender Text 2 19" xfId="37831" hidden="1"/>
    <cellStyle name="Warnender Text 2 19" xfId="37658" hidden="1"/>
    <cellStyle name="Warnender Text 2 19" xfId="37848" hidden="1"/>
    <cellStyle name="Warnender Text 2 19" xfId="38357" hidden="1"/>
    <cellStyle name="Warnender Text 2 19" xfId="38646" hidden="1"/>
    <cellStyle name="Warnender Text 2 19" xfId="38509" hidden="1"/>
    <cellStyle name="Warnender Text 2 19" xfId="39026" hidden="1"/>
    <cellStyle name="Warnender Text 2 19" xfId="39371" hidden="1"/>
    <cellStyle name="Warnender Text 2 19" xfId="39198" hidden="1"/>
    <cellStyle name="Warnender Text 2 19" xfId="39388" hidden="1"/>
    <cellStyle name="Warnender Text 2 19" xfId="39897" hidden="1"/>
    <cellStyle name="Warnender Text 2 19" xfId="40186" hidden="1"/>
    <cellStyle name="Warnender Text 2 19" xfId="40049" hidden="1"/>
    <cellStyle name="Warnender Text 2 19" xfId="40548" hidden="1"/>
    <cellStyle name="Warnender Text 2 19" xfId="40885" hidden="1"/>
    <cellStyle name="Warnender Text 2 19" xfId="41245" hidden="1"/>
    <cellStyle name="Warnender Text 2 19" xfId="41108" hidden="1"/>
    <cellStyle name="Warnender Text 2 19" xfId="40915" hidden="1"/>
    <cellStyle name="Warnender Text 2 19" xfId="41897" hidden="1"/>
    <cellStyle name="Warnender Text 2 19" xfId="41724" hidden="1"/>
    <cellStyle name="Warnender Text 2 19" xfId="41915" hidden="1"/>
    <cellStyle name="Warnender Text 2 19" xfId="42430" hidden="1"/>
    <cellStyle name="Warnender Text 2 19" xfId="42719" hidden="1"/>
    <cellStyle name="Warnender Text 2 19" xfId="42582" hidden="1"/>
    <cellStyle name="Warnender Text 2 19" xfId="41087" hidden="1"/>
    <cellStyle name="Warnender Text 2 19" xfId="43349" hidden="1"/>
    <cellStyle name="Warnender Text 2 19" xfId="43176" hidden="1"/>
    <cellStyle name="Warnender Text 2 19" xfId="43366" hidden="1"/>
    <cellStyle name="Warnender Text 2 19" xfId="43880" hidden="1"/>
    <cellStyle name="Warnender Text 2 19" xfId="44169" hidden="1"/>
    <cellStyle name="Warnender Text 2 19" xfId="44032" hidden="1"/>
    <cellStyle name="Warnender Text 2 19" xfId="41550" hidden="1"/>
    <cellStyle name="Warnender Text 2 19" xfId="44796" hidden="1"/>
    <cellStyle name="Warnender Text 2 19" xfId="44623" hidden="1"/>
    <cellStyle name="Warnender Text 2 19" xfId="44813" hidden="1"/>
    <cellStyle name="Warnender Text 2 19" xfId="45322" hidden="1"/>
    <cellStyle name="Warnender Text 2 19" xfId="45611" hidden="1"/>
    <cellStyle name="Warnender Text 2 19" xfId="45474" hidden="1"/>
    <cellStyle name="Warnender Text 2 19" xfId="46020" hidden="1"/>
    <cellStyle name="Warnender Text 2 19" xfId="46392" hidden="1"/>
    <cellStyle name="Warnender Text 2 19" xfId="46219" hidden="1"/>
    <cellStyle name="Warnender Text 2 19" xfId="46409" hidden="1"/>
    <cellStyle name="Warnender Text 2 19" xfId="46918" hidden="1"/>
    <cellStyle name="Warnender Text 2 19" xfId="47207" hidden="1"/>
    <cellStyle name="Warnender Text 2 19" xfId="47070" hidden="1"/>
    <cellStyle name="Warnender Text 2 19" xfId="46028" hidden="1"/>
    <cellStyle name="Warnender Text 2 19" xfId="47834" hidden="1"/>
    <cellStyle name="Warnender Text 2 19" xfId="47661" hidden="1"/>
    <cellStyle name="Warnender Text 2 19" xfId="47851" hidden="1"/>
    <cellStyle name="Warnender Text 2 19" xfId="48360" hidden="1"/>
    <cellStyle name="Warnender Text 2 19" xfId="48649" hidden="1"/>
    <cellStyle name="Warnender Text 2 19" xfId="48512" hidden="1"/>
    <cellStyle name="Warnender Text 2 19" xfId="49011" hidden="1"/>
    <cellStyle name="Warnender Text 2 19" xfId="49353" hidden="1"/>
    <cellStyle name="Warnender Text 2 19" xfId="49180" hidden="1"/>
    <cellStyle name="Warnender Text 2 19" xfId="49370" hidden="1"/>
    <cellStyle name="Warnender Text 2 19" xfId="49879" hidden="1"/>
    <cellStyle name="Warnender Text 2 19" xfId="50168" hidden="1"/>
    <cellStyle name="Warnender Text 2 19" xfId="50031" hidden="1"/>
    <cellStyle name="Warnender Text 2 19" xfId="50530" hidden="1"/>
    <cellStyle name="Warnender Text 2 19" xfId="50867" hidden="1"/>
    <cellStyle name="Warnender Text 2 19" xfId="51227" hidden="1"/>
    <cellStyle name="Warnender Text 2 19" xfId="51090" hidden="1"/>
    <cellStyle name="Warnender Text 2 19" xfId="50897" hidden="1"/>
    <cellStyle name="Warnender Text 2 19" xfId="51879" hidden="1"/>
    <cellStyle name="Warnender Text 2 19" xfId="51706" hidden="1"/>
    <cellStyle name="Warnender Text 2 19" xfId="51897" hidden="1"/>
    <cellStyle name="Warnender Text 2 19" xfId="52412" hidden="1"/>
    <cellStyle name="Warnender Text 2 19" xfId="52701" hidden="1"/>
    <cellStyle name="Warnender Text 2 19" xfId="52564" hidden="1"/>
    <cellStyle name="Warnender Text 2 19" xfId="51069" hidden="1"/>
    <cellStyle name="Warnender Text 2 19" xfId="53331" hidden="1"/>
    <cellStyle name="Warnender Text 2 19" xfId="53158" hidden="1"/>
    <cellStyle name="Warnender Text 2 19" xfId="53348" hidden="1"/>
    <cellStyle name="Warnender Text 2 19" xfId="53862" hidden="1"/>
    <cellStyle name="Warnender Text 2 19" xfId="54151" hidden="1"/>
    <cellStyle name="Warnender Text 2 19" xfId="54014" hidden="1"/>
    <cellStyle name="Warnender Text 2 19" xfId="51532" hidden="1"/>
    <cellStyle name="Warnender Text 2 19" xfId="54778" hidden="1"/>
    <cellStyle name="Warnender Text 2 19" xfId="54605" hidden="1"/>
    <cellStyle name="Warnender Text 2 19" xfId="54795" hidden="1"/>
    <cellStyle name="Warnender Text 2 19" xfId="55304" hidden="1"/>
    <cellStyle name="Warnender Text 2 19" xfId="55593" hidden="1"/>
    <cellStyle name="Warnender Text 2 19" xfId="55456" hidden="1"/>
    <cellStyle name="Warnender Text 2 19" xfId="56002" hidden="1"/>
    <cellStyle name="Warnender Text 2 19" xfId="56374" hidden="1"/>
    <cellStyle name="Warnender Text 2 19" xfId="56201" hidden="1"/>
    <cellStyle name="Warnender Text 2 19" xfId="56391" hidden="1"/>
    <cellStyle name="Warnender Text 2 19" xfId="56900" hidden="1"/>
    <cellStyle name="Warnender Text 2 19" xfId="57189" hidden="1"/>
    <cellStyle name="Warnender Text 2 19" xfId="57052" hidden="1"/>
    <cellStyle name="Warnender Text 2 19" xfId="56010" hidden="1"/>
    <cellStyle name="Warnender Text 2 19" xfId="57816" hidden="1"/>
    <cellStyle name="Warnender Text 2 19" xfId="57643" hidden="1"/>
    <cellStyle name="Warnender Text 2 19" xfId="57833" hidden="1"/>
    <cellStyle name="Warnender Text 2 19" xfId="58342" hidden="1"/>
    <cellStyle name="Warnender Text 2 19" xfId="58631" hidden="1"/>
    <cellStyle name="Warnender Text 2 19" xfId="58494" hidden="1"/>
    <cellStyle name="Warnender Text 2 2" xfId="392" hidden="1"/>
    <cellStyle name="Warnender Text 2 2" xfId="910" hidden="1"/>
    <cellStyle name="Warnender Text 2 2" xfId="735" hidden="1"/>
    <cellStyle name="Warnender Text 2 2" xfId="719" hidden="1"/>
    <cellStyle name="Warnender Text 2 2" xfId="1436" hidden="1"/>
    <cellStyle name="Warnender Text 2 2" xfId="1725" hidden="1"/>
    <cellStyle name="Warnender Text 2 2" xfId="1586" hidden="1"/>
    <cellStyle name="Warnender Text 2 2" xfId="2281" hidden="1"/>
    <cellStyle name="Warnender Text 2 2" xfId="2780" hidden="1"/>
    <cellStyle name="Warnender Text 2 2" xfId="2605" hidden="1"/>
    <cellStyle name="Warnender Text 2 2" xfId="2589" hidden="1"/>
    <cellStyle name="Warnender Text 2 2" xfId="3306" hidden="1"/>
    <cellStyle name="Warnender Text 2 2" xfId="3595" hidden="1"/>
    <cellStyle name="Warnender Text 2 2" xfId="3456" hidden="1"/>
    <cellStyle name="Warnender Text 2 2" xfId="2350" hidden="1"/>
    <cellStyle name="Warnender Text 2 2" xfId="4286" hidden="1"/>
    <cellStyle name="Warnender Text 2 2" xfId="4111" hidden="1"/>
    <cellStyle name="Warnender Text 2 2" xfId="4095" hidden="1"/>
    <cellStyle name="Warnender Text 2 2" xfId="4812" hidden="1"/>
    <cellStyle name="Warnender Text 2 2" xfId="5101" hidden="1"/>
    <cellStyle name="Warnender Text 2 2" xfId="4962" hidden="1"/>
    <cellStyle name="Warnender Text 2 2" xfId="2021" hidden="1"/>
    <cellStyle name="Warnender Text 2 2" xfId="5790" hidden="1"/>
    <cellStyle name="Warnender Text 2 2" xfId="5615" hidden="1"/>
    <cellStyle name="Warnender Text 2 2" xfId="5599" hidden="1"/>
    <cellStyle name="Warnender Text 2 2" xfId="6316" hidden="1"/>
    <cellStyle name="Warnender Text 2 2" xfId="6605" hidden="1"/>
    <cellStyle name="Warnender Text 2 2" xfId="6466" hidden="1"/>
    <cellStyle name="Warnender Text 2 2" xfId="2336" hidden="1"/>
    <cellStyle name="Warnender Text 2 2" xfId="7288" hidden="1"/>
    <cellStyle name="Warnender Text 2 2" xfId="7113" hidden="1"/>
    <cellStyle name="Warnender Text 2 2" xfId="7097" hidden="1"/>
    <cellStyle name="Warnender Text 2 2" xfId="7814" hidden="1"/>
    <cellStyle name="Warnender Text 2 2" xfId="8103" hidden="1"/>
    <cellStyle name="Warnender Text 2 2" xfId="7964" hidden="1"/>
    <cellStyle name="Warnender Text 2 2" xfId="401" hidden="1"/>
    <cellStyle name="Warnender Text 2 2" xfId="8781" hidden="1"/>
    <cellStyle name="Warnender Text 2 2" xfId="8606" hidden="1"/>
    <cellStyle name="Warnender Text 2 2" xfId="8590" hidden="1"/>
    <cellStyle name="Warnender Text 2 2" xfId="9307" hidden="1"/>
    <cellStyle name="Warnender Text 2 2" xfId="9596" hidden="1"/>
    <cellStyle name="Warnender Text 2 2" xfId="9457" hidden="1"/>
    <cellStyle name="Warnender Text 2 2" xfId="2283" hidden="1"/>
    <cellStyle name="Warnender Text 2 2" xfId="10267" hidden="1"/>
    <cellStyle name="Warnender Text 2 2" xfId="10092" hidden="1"/>
    <cellStyle name="Warnender Text 2 2" xfId="10076" hidden="1"/>
    <cellStyle name="Warnender Text 2 2" xfId="10793" hidden="1"/>
    <cellStyle name="Warnender Text 2 2" xfId="11082" hidden="1"/>
    <cellStyle name="Warnender Text 2 2" xfId="10943" hidden="1"/>
    <cellStyle name="Warnender Text 2 2" xfId="2348" hidden="1"/>
    <cellStyle name="Warnender Text 2 2" xfId="11747" hidden="1"/>
    <cellStyle name="Warnender Text 2 2" xfId="11572" hidden="1"/>
    <cellStyle name="Warnender Text 2 2" xfId="11556" hidden="1"/>
    <cellStyle name="Warnender Text 2 2" xfId="12273" hidden="1"/>
    <cellStyle name="Warnender Text 2 2" xfId="12562" hidden="1"/>
    <cellStyle name="Warnender Text 2 2" xfId="12423" hidden="1"/>
    <cellStyle name="Warnender Text 2 2" xfId="2023" hidden="1"/>
    <cellStyle name="Warnender Text 2 2" xfId="13218" hidden="1"/>
    <cellStyle name="Warnender Text 2 2" xfId="13043" hidden="1"/>
    <cellStyle name="Warnender Text 2 2" xfId="13027" hidden="1"/>
    <cellStyle name="Warnender Text 2 2" xfId="13744" hidden="1"/>
    <cellStyle name="Warnender Text 2 2" xfId="14033" hidden="1"/>
    <cellStyle name="Warnender Text 2 2" xfId="13894" hidden="1"/>
    <cellStyle name="Warnender Text 2 2" xfId="413" hidden="1"/>
    <cellStyle name="Warnender Text 2 2" xfId="14680" hidden="1"/>
    <cellStyle name="Warnender Text 2 2" xfId="14505" hidden="1"/>
    <cellStyle name="Warnender Text 2 2" xfId="14489" hidden="1"/>
    <cellStyle name="Warnender Text 2 2" xfId="15206" hidden="1"/>
    <cellStyle name="Warnender Text 2 2" xfId="15495" hidden="1"/>
    <cellStyle name="Warnender Text 2 2" xfId="15356" hidden="1"/>
    <cellStyle name="Warnender Text 2 2" xfId="2012" hidden="1"/>
    <cellStyle name="Warnender Text 2 2" xfId="16136" hidden="1"/>
    <cellStyle name="Warnender Text 2 2" xfId="15961" hidden="1"/>
    <cellStyle name="Warnender Text 2 2" xfId="15945" hidden="1"/>
    <cellStyle name="Warnender Text 2 2" xfId="16662" hidden="1"/>
    <cellStyle name="Warnender Text 2 2" xfId="16951" hidden="1"/>
    <cellStyle name="Warnender Text 2 2" xfId="16812" hidden="1"/>
    <cellStyle name="Warnender Text 2 2" xfId="2264" hidden="1"/>
    <cellStyle name="Warnender Text 2 2" xfId="17578" hidden="1"/>
    <cellStyle name="Warnender Text 2 2" xfId="17403" hidden="1"/>
    <cellStyle name="Warnender Text 2 2" xfId="17387" hidden="1"/>
    <cellStyle name="Warnender Text 2 2" xfId="18104" hidden="1"/>
    <cellStyle name="Warnender Text 2 2" xfId="18393" hidden="1"/>
    <cellStyle name="Warnender Text 2 2" xfId="18254" hidden="1"/>
    <cellStyle name="Warnender Text 2 2" xfId="19024" hidden="1"/>
    <cellStyle name="Warnender Text 2 2" xfId="19385" hidden="1"/>
    <cellStyle name="Warnender Text 2 2" xfId="19210" hidden="1"/>
    <cellStyle name="Warnender Text 2 2" xfId="19194" hidden="1"/>
    <cellStyle name="Warnender Text 2 2" xfId="19911" hidden="1"/>
    <cellStyle name="Warnender Text 2 2" xfId="20200" hidden="1"/>
    <cellStyle name="Warnender Text 2 2" xfId="20061" hidden="1"/>
    <cellStyle name="Warnender Text 2 2" xfId="20562" hidden="1"/>
    <cellStyle name="Warnender Text 2 2" xfId="20899" hidden="1"/>
    <cellStyle name="Warnender Text 2 2" xfId="21259" hidden="1"/>
    <cellStyle name="Warnender Text 2 2" xfId="21120" hidden="1"/>
    <cellStyle name="Warnender Text 2 2" xfId="20927" hidden="1"/>
    <cellStyle name="Warnender Text 2 2" xfId="21911" hidden="1"/>
    <cellStyle name="Warnender Text 2 2" xfId="21736" hidden="1"/>
    <cellStyle name="Warnender Text 2 2" xfId="21720" hidden="1"/>
    <cellStyle name="Warnender Text 2 2" xfId="22444" hidden="1"/>
    <cellStyle name="Warnender Text 2 2" xfId="22733" hidden="1"/>
    <cellStyle name="Warnender Text 2 2" xfId="22594" hidden="1"/>
    <cellStyle name="Warnender Text 2 2" xfId="21101" hidden="1"/>
    <cellStyle name="Warnender Text 2 2" xfId="23364" hidden="1"/>
    <cellStyle name="Warnender Text 2 2" xfId="23189" hidden="1"/>
    <cellStyle name="Warnender Text 2 2" xfId="23173" hidden="1"/>
    <cellStyle name="Warnender Text 2 2" xfId="23895" hidden="1"/>
    <cellStyle name="Warnender Text 2 2" xfId="24184" hidden="1"/>
    <cellStyle name="Warnender Text 2 2" xfId="24045" hidden="1"/>
    <cellStyle name="Warnender Text 2 2" xfId="20923" hidden="1"/>
    <cellStyle name="Warnender Text 2 2" xfId="24811" hidden="1"/>
    <cellStyle name="Warnender Text 2 2" xfId="24636" hidden="1"/>
    <cellStyle name="Warnender Text 2 2" xfId="24620" hidden="1"/>
    <cellStyle name="Warnender Text 2 2" xfId="25337" hidden="1"/>
    <cellStyle name="Warnender Text 2 2" xfId="25626" hidden="1"/>
    <cellStyle name="Warnender Text 2 2" xfId="25487" hidden="1"/>
    <cellStyle name="Warnender Text 2 2" xfId="26035" hidden="1"/>
    <cellStyle name="Warnender Text 2 2" xfId="26407" hidden="1"/>
    <cellStyle name="Warnender Text 2 2" xfId="26232" hidden="1"/>
    <cellStyle name="Warnender Text 2 2" xfId="26216" hidden="1"/>
    <cellStyle name="Warnender Text 2 2" xfId="26933" hidden="1"/>
    <cellStyle name="Warnender Text 2 2" xfId="27222" hidden="1"/>
    <cellStyle name="Warnender Text 2 2" xfId="27083" hidden="1"/>
    <cellStyle name="Warnender Text 2 2" xfId="26041" hidden="1"/>
    <cellStyle name="Warnender Text 2 2" xfId="27849" hidden="1"/>
    <cellStyle name="Warnender Text 2 2" xfId="27674" hidden="1"/>
    <cellStyle name="Warnender Text 2 2" xfId="27658" hidden="1"/>
    <cellStyle name="Warnender Text 2 2" xfId="28375" hidden="1"/>
    <cellStyle name="Warnender Text 2 2" xfId="28664" hidden="1"/>
    <cellStyle name="Warnender Text 2 2" xfId="28525" hidden="1"/>
    <cellStyle name="Warnender Text 2 2" xfId="29027" hidden="1"/>
    <cellStyle name="Warnender Text 2 2" xfId="29369" hidden="1"/>
    <cellStyle name="Warnender Text 2 2" xfId="29194" hidden="1"/>
    <cellStyle name="Warnender Text 2 2" xfId="29178" hidden="1"/>
    <cellStyle name="Warnender Text 2 2" xfId="29895" hidden="1"/>
    <cellStyle name="Warnender Text 2 2" xfId="30184" hidden="1"/>
    <cellStyle name="Warnender Text 2 2" xfId="30045" hidden="1"/>
    <cellStyle name="Warnender Text 2 2" xfId="30546" hidden="1"/>
    <cellStyle name="Warnender Text 2 2" xfId="30883" hidden="1"/>
    <cellStyle name="Warnender Text 2 2" xfId="31243" hidden="1"/>
    <cellStyle name="Warnender Text 2 2" xfId="31104" hidden="1"/>
    <cellStyle name="Warnender Text 2 2" xfId="30911" hidden="1"/>
    <cellStyle name="Warnender Text 2 2" xfId="31895" hidden="1"/>
    <cellStyle name="Warnender Text 2 2" xfId="31720" hidden="1"/>
    <cellStyle name="Warnender Text 2 2" xfId="31704" hidden="1"/>
    <cellStyle name="Warnender Text 2 2" xfId="32428" hidden="1"/>
    <cellStyle name="Warnender Text 2 2" xfId="32717" hidden="1"/>
    <cellStyle name="Warnender Text 2 2" xfId="32578" hidden="1"/>
    <cellStyle name="Warnender Text 2 2" xfId="31085" hidden="1"/>
    <cellStyle name="Warnender Text 2 2" xfId="33347" hidden="1"/>
    <cellStyle name="Warnender Text 2 2" xfId="33172" hidden="1"/>
    <cellStyle name="Warnender Text 2 2" xfId="33156" hidden="1"/>
    <cellStyle name="Warnender Text 2 2" xfId="33878" hidden="1"/>
    <cellStyle name="Warnender Text 2 2" xfId="34167" hidden="1"/>
    <cellStyle name="Warnender Text 2 2" xfId="34028" hidden="1"/>
    <cellStyle name="Warnender Text 2 2" xfId="30907" hidden="1"/>
    <cellStyle name="Warnender Text 2 2" xfId="34794" hidden="1"/>
    <cellStyle name="Warnender Text 2 2" xfId="34619" hidden="1"/>
    <cellStyle name="Warnender Text 2 2" xfId="34603" hidden="1"/>
    <cellStyle name="Warnender Text 2 2" xfId="35320" hidden="1"/>
    <cellStyle name="Warnender Text 2 2" xfId="35609" hidden="1"/>
    <cellStyle name="Warnender Text 2 2" xfId="35470" hidden="1"/>
    <cellStyle name="Warnender Text 2 2" xfId="36018" hidden="1"/>
    <cellStyle name="Warnender Text 2 2" xfId="36390" hidden="1"/>
    <cellStyle name="Warnender Text 2 2" xfId="36215" hidden="1"/>
    <cellStyle name="Warnender Text 2 2" xfId="36199" hidden="1"/>
    <cellStyle name="Warnender Text 2 2" xfId="36916" hidden="1"/>
    <cellStyle name="Warnender Text 2 2" xfId="37205" hidden="1"/>
    <cellStyle name="Warnender Text 2 2" xfId="37066" hidden="1"/>
    <cellStyle name="Warnender Text 2 2" xfId="36024" hidden="1"/>
    <cellStyle name="Warnender Text 2 2" xfId="37832" hidden="1"/>
    <cellStyle name="Warnender Text 2 2" xfId="37657" hidden="1"/>
    <cellStyle name="Warnender Text 2 2" xfId="37641" hidden="1"/>
    <cellStyle name="Warnender Text 2 2" xfId="38358" hidden="1"/>
    <cellStyle name="Warnender Text 2 2" xfId="38647" hidden="1"/>
    <cellStyle name="Warnender Text 2 2" xfId="38508" hidden="1"/>
    <cellStyle name="Warnender Text 2 2" xfId="39027" hidden="1"/>
    <cellStyle name="Warnender Text 2 2" xfId="39372" hidden="1"/>
    <cellStyle name="Warnender Text 2 2" xfId="39197" hidden="1"/>
    <cellStyle name="Warnender Text 2 2" xfId="39181" hidden="1"/>
    <cellStyle name="Warnender Text 2 2" xfId="39898" hidden="1"/>
    <cellStyle name="Warnender Text 2 2" xfId="40187" hidden="1"/>
    <cellStyle name="Warnender Text 2 2" xfId="40048" hidden="1"/>
    <cellStyle name="Warnender Text 2 2" xfId="40549" hidden="1"/>
    <cellStyle name="Warnender Text 2 2" xfId="40886" hidden="1"/>
    <cellStyle name="Warnender Text 2 2" xfId="41246" hidden="1"/>
    <cellStyle name="Warnender Text 2 2" xfId="41107" hidden="1"/>
    <cellStyle name="Warnender Text 2 2" xfId="40914" hidden="1"/>
    <cellStyle name="Warnender Text 2 2" xfId="41898" hidden="1"/>
    <cellStyle name="Warnender Text 2 2" xfId="41723" hidden="1"/>
    <cellStyle name="Warnender Text 2 2" xfId="41707" hidden="1"/>
    <cellStyle name="Warnender Text 2 2" xfId="42431" hidden="1"/>
    <cellStyle name="Warnender Text 2 2" xfId="42720" hidden="1"/>
    <cellStyle name="Warnender Text 2 2" xfId="42581" hidden="1"/>
    <cellStyle name="Warnender Text 2 2" xfId="41088" hidden="1"/>
    <cellStyle name="Warnender Text 2 2" xfId="43350" hidden="1"/>
    <cellStyle name="Warnender Text 2 2" xfId="43175" hidden="1"/>
    <cellStyle name="Warnender Text 2 2" xfId="43159" hidden="1"/>
    <cellStyle name="Warnender Text 2 2" xfId="43881" hidden="1"/>
    <cellStyle name="Warnender Text 2 2" xfId="44170" hidden="1"/>
    <cellStyle name="Warnender Text 2 2" xfId="44031" hidden="1"/>
    <cellStyle name="Warnender Text 2 2" xfId="40910" hidden="1"/>
    <cellStyle name="Warnender Text 2 2" xfId="44797" hidden="1"/>
    <cellStyle name="Warnender Text 2 2" xfId="44622" hidden="1"/>
    <cellStyle name="Warnender Text 2 2" xfId="44606" hidden="1"/>
    <cellStyle name="Warnender Text 2 2" xfId="45323" hidden="1"/>
    <cellStyle name="Warnender Text 2 2" xfId="45612" hidden="1"/>
    <cellStyle name="Warnender Text 2 2" xfId="45473" hidden="1"/>
    <cellStyle name="Warnender Text 2 2" xfId="46021" hidden="1"/>
    <cellStyle name="Warnender Text 2 2" xfId="46393" hidden="1"/>
    <cellStyle name="Warnender Text 2 2" xfId="46218" hidden="1"/>
    <cellStyle name="Warnender Text 2 2" xfId="46202" hidden="1"/>
    <cellStyle name="Warnender Text 2 2" xfId="46919" hidden="1"/>
    <cellStyle name="Warnender Text 2 2" xfId="47208" hidden="1"/>
    <cellStyle name="Warnender Text 2 2" xfId="47069" hidden="1"/>
    <cellStyle name="Warnender Text 2 2" xfId="46027" hidden="1"/>
    <cellStyle name="Warnender Text 2 2" xfId="47835" hidden="1"/>
    <cellStyle name="Warnender Text 2 2" xfId="47660" hidden="1"/>
    <cellStyle name="Warnender Text 2 2" xfId="47644" hidden="1"/>
    <cellStyle name="Warnender Text 2 2" xfId="48361" hidden="1"/>
    <cellStyle name="Warnender Text 2 2" xfId="48650" hidden="1"/>
    <cellStyle name="Warnender Text 2 2" xfId="48511" hidden="1"/>
    <cellStyle name="Warnender Text 2 2" xfId="49012" hidden="1"/>
    <cellStyle name="Warnender Text 2 2" xfId="49354" hidden="1"/>
    <cellStyle name="Warnender Text 2 2" xfId="49179" hidden="1"/>
    <cellStyle name="Warnender Text 2 2" xfId="49163" hidden="1"/>
    <cellStyle name="Warnender Text 2 2" xfId="49880" hidden="1"/>
    <cellStyle name="Warnender Text 2 2" xfId="50169" hidden="1"/>
    <cellStyle name="Warnender Text 2 2" xfId="50030" hidden="1"/>
    <cellStyle name="Warnender Text 2 2" xfId="50531" hidden="1"/>
    <cellStyle name="Warnender Text 2 2" xfId="50868" hidden="1"/>
    <cellStyle name="Warnender Text 2 2" xfId="51228" hidden="1"/>
    <cellStyle name="Warnender Text 2 2" xfId="51089" hidden="1"/>
    <cellStyle name="Warnender Text 2 2" xfId="50896" hidden="1"/>
    <cellStyle name="Warnender Text 2 2" xfId="51880" hidden="1"/>
    <cellStyle name="Warnender Text 2 2" xfId="51705" hidden="1"/>
    <cellStyle name="Warnender Text 2 2" xfId="51689" hidden="1"/>
    <cellStyle name="Warnender Text 2 2" xfId="52413" hidden="1"/>
    <cellStyle name="Warnender Text 2 2" xfId="52702" hidden="1"/>
    <cellStyle name="Warnender Text 2 2" xfId="52563" hidden="1"/>
    <cellStyle name="Warnender Text 2 2" xfId="51070" hidden="1"/>
    <cellStyle name="Warnender Text 2 2" xfId="53332" hidden="1"/>
    <cellStyle name="Warnender Text 2 2" xfId="53157" hidden="1"/>
    <cellStyle name="Warnender Text 2 2" xfId="53141" hidden="1"/>
    <cellStyle name="Warnender Text 2 2" xfId="53863" hidden="1"/>
    <cellStyle name="Warnender Text 2 2" xfId="54152" hidden="1"/>
    <cellStyle name="Warnender Text 2 2" xfId="54013" hidden="1"/>
    <cellStyle name="Warnender Text 2 2" xfId="50892" hidden="1"/>
    <cellStyle name="Warnender Text 2 2" xfId="54779" hidden="1"/>
    <cellStyle name="Warnender Text 2 2" xfId="54604" hidden="1"/>
    <cellStyle name="Warnender Text 2 2" xfId="54588" hidden="1"/>
    <cellStyle name="Warnender Text 2 2" xfId="55305" hidden="1"/>
    <cellStyle name="Warnender Text 2 2" xfId="55594" hidden="1"/>
    <cellStyle name="Warnender Text 2 2" xfId="55455" hidden="1"/>
    <cellStyle name="Warnender Text 2 2" xfId="56003" hidden="1"/>
    <cellStyle name="Warnender Text 2 2" xfId="56375" hidden="1"/>
    <cellStyle name="Warnender Text 2 2" xfId="56200" hidden="1"/>
    <cellStyle name="Warnender Text 2 2" xfId="56184" hidden="1"/>
    <cellStyle name="Warnender Text 2 2" xfId="56901" hidden="1"/>
    <cellStyle name="Warnender Text 2 2" xfId="57190" hidden="1"/>
    <cellStyle name="Warnender Text 2 2" xfId="57051" hidden="1"/>
    <cellStyle name="Warnender Text 2 2" xfId="56009" hidden="1"/>
    <cellStyle name="Warnender Text 2 2" xfId="57817" hidden="1"/>
    <cellStyle name="Warnender Text 2 2" xfId="57642" hidden="1"/>
    <cellStyle name="Warnender Text 2 2" xfId="57626" hidden="1"/>
    <cellStyle name="Warnender Text 2 2" xfId="58343" hidden="1"/>
    <cellStyle name="Warnender Text 2 2" xfId="58632" hidden="1"/>
    <cellStyle name="Warnender Text 2 2" xfId="58493" hidden="1"/>
    <cellStyle name="Warnender Text 2 2" xfId="18868"/>
    <cellStyle name="Warnender Text 2 3" xfId="393" hidden="1"/>
    <cellStyle name="Warnender Text 2 3" xfId="19025" hidden="1"/>
    <cellStyle name="Warnender Text 2 3" xfId="39028" hidden="1"/>
    <cellStyle name="Warnender Text 2 4" xfId="394" hidden="1"/>
    <cellStyle name="Warnender Text 2 4" xfId="19026" hidden="1"/>
    <cellStyle name="Warnender Text 2 4" xfId="39029"/>
    <cellStyle name="Warnender Text 2 5" xfId="395" hidden="1"/>
    <cellStyle name="Warnender Text 2 5" xfId="19027"/>
    <cellStyle name="Warnender Text 2 6" xfId="396" hidden="1"/>
    <cellStyle name="Warnender Text 2 6" xfId="19028"/>
    <cellStyle name="Warnender Text 2 7" xfId="397" hidden="1"/>
    <cellStyle name="Warnender Text 2 7" xfId="19029"/>
    <cellStyle name="Warnender Text 2 8" xfId="398" hidden="1"/>
    <cellStyle name="Warnender Text 2 8" xfId="19030"/>
    <cellStyle name="Warnender Text 2 9" xfId="399" hidden="1"/>
    <cellStyle name="Warnender Text 2 9" xfId="19031"/>
    <cellStyle name="Warnender Text 3" xfId="18683" hidden="1"/>
    <cellStyle name="Warnender Text 3" xfId="18785"/>
    <cellStyle name="Warnender Text 4" xfId="400" hidden="1"/>
    <cellStyle name="Warnender Text 4" xfId="18796" hidden="1"/>
    <cellStyle name="Warnender Text 4" xfId="18787" hidden="1"/>
    <cellStyle name="Warnender Text 4" xfId="18795" hidden="1"/>
    <cellStyle name="Warnender Text 4" xfId="18817" hidden="1"/>
    <cellStyle name="Warnender Text 4" xfId="18810" hidden="1"/>
    <cellStyle name="Warnender Text 4" xfId="19032" hidden="1"/>
    <cellStyle name="Warnender Text 4" xfId="18697" hidden="1"/>
    <cellStyle name="Warnender Text 4" xfId="18691" hidden="1"/>
    <cellStyle name="Warnender Text 4" xfId="18689" hidden="1"/>
    <cellStyle name="Warnender Text 4" xfId="18696" hidden="1"/>
    <cellStyle name="Warnender Text 4" xfId="39030"/>
    <cellStyle name="Warnender Text 5" xfId="18834"/>
    <cellStyle name="Warning Text 2" xfId="522"/>
    <cellStyle name="Zelle überprüfen" xfId="14" builtinId="23" customBuiltin="1"/>
    <cellStyle name="Zelle überprüfen 2" xfId="86"/>
    <cellStyle name="Zelle überprüfen 2 2" xfId="698"/>
    <cellStyle name="Zelle überprüfen 3" xfId="18833"/>
  </cellStyles>
  <dxfs count="1504">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rgb="FF000000"/>
        </top>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7030A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rgb="FF000000"/>
        </top>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7030A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rgb="FFFFFF99"/>
        </patternFill>
      </fill>
      <border diagonalUp="0" diagonalDown="0" outline="0">
        <left/>
        <right style="thin">
          <color indexed="64"/>
        </right>
        <top style="thin">
          <color indexed="64"/>
        </top>
        <bottom style="thin">
          <color indexed="64"/>
        </bottom>
      </border>
      <protection locked="0" hidden="0"/>
    </dxf>
    <dxf>
      <font>
        <b/>
      </font>
      <numFmt numFmtId="167" formatCode="[$CHF]\ #,##0.00"/>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rgb="FFFFC000"/>
        </patternFill>
      </fill>
      <alignment horizontal="general" vertical="bottom" textRotation="0" wrapText="1" indent="0" justifyLastLine="0" shrinkToFit="1" readingOrder="0"/>
      <border diagonalUp="0" diagonalDown="0">
        <left style="thin">
          <color indexed="64"/>
        </left>
        <right style="thin">
          <color indexed="64"/>
        </right>
        <top style="thin">
          <color indexed="64"/>
        </top>
        <bottom style="thin">
          <color indexed="64"/>
        </bottom>
      </border>
      <protection locked="1" hidden="1"/>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7030A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none">
          <fgColor indexed="64"/>
          <bgColor indexed="65"/>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font>
        <b val="0"/>
      </font>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numFmt numFmtId="168" formatCode="_ [$CHF]\ * #,##0.00_ ;_ [$CHF]\ * \-#,##0.00_ ;_ [$CHF]\ * &quot;-&quot;??_ ;_ @_ "/>
      <fill>
        <patternFill patternType="solid">
          <fgColor indexed="64"/>
          <bgColor theme="0" tint="-0.14999847407452621"/>
        </patternFill>
      </fill>
      <protection locked="1" hidden="0"/>
    </dxf>
    <dxf>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1"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1" hidden="1"/>
    </dxf>
    <dxf>
      <fill>
        <patternFill patternType="solid">
          <fgColor indexed="64"/>
          <bgColor rgb="FFFFC000"/>
        </patternFill>
      </fill>
      <protection locked="1" hidden="1"/>
    </dxf>
    <dxf>
      <protection locked="1" hidden="0"/>
    </dxf>
    <dxf>
      <fill>
        <patternFill patternType="solid">
          <fgColor indexed="64"/>
          <bgColor theme="0" tint="-0.14999847407452621"/>
        </patternFill>
      </fill>
      <protection locked="1" hidden="0"/>
    </dxf>
    <dxf>
      <numFmt numFmtId="168" formatCode="_ [$CHF]\ * #,##0.00_ ;_ [$CHF]\ * \-#,##0.00_ ;_ [$CHF]\ * &quot;-&quot;??_ ;_ @_ "/>
      <protection locked="1" hidden="0"/>
    </dxf>
    <dxf>
      <fill>
        <patternFill patternType="solid">
          <fgColor indexed="64"/>
          <bgColor theme="0" tint="-0.14999847407452621"/>
        </patternFill>
      </fill>
      <protection locked="1" hidden="0"/>
    </dxf>
    <dxf>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1" hidden="0"/>
    </dxf>
    <dxf>
      <protection locked="1" hidden="0"/>
    </dxf>
    <dxf>
      <protection locked="1"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0"/>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numFmt numFmtId="168"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fill>
        <patternFill patternType="solid">
          <fgColor indexed="64"/>
          <bgColor theme="0" tint="-0.14999847407452621"/>
        </patternFill>
      </fill>
      <protection locked="1" hidden="0"/>
    </dxf>
    <dxf>
      <protection locked="0" hidden="0"/>
    </dxf>
    <dxf>
      <font>
        <b/>
        <i val="0"/>
        <strike val="0"/>
        <condense val="0"/>
        <extend val="0"/>
        <outline val="0"/>
        <shadow val="0"/>
        <u val="none"/>
        <vertAlign val="baseline"/>
        <sz val="11"/>
        <color theme="1"/>
        <name val="Calibri"/>
        <scheme val="minor"/>
      </font>
      <numFmt numFmtId="168" formatCode="_ [$CHF]\ * #,##0.00_ ;_ [$CHF]\ * \-#,##0.00_ ;_ [$CHF]\ * &quot;-&quot;??_ ;_ @_ "/>
      <fill>
        <patternFill patternType="solid">
          <fgColor indexed="64"/>
          <bgColor rgb="FFFFC000"/>
        </patternFill>
      </fill>
      <protection locked="1" hidden="1"/>
    </dxf>
    <dxf>
      <numFmt numFmtId="168" formatCode="_ [$CHF]\ * #,##0.00_ ;_ [$CHF]\ * \-#,##0.00_ ;_ [$CHF]\ * &quot;-&quot;??_ ;_ @_ "/>
      <fill>
        <patternFill patternType="solid">
          <fgColor indexed="64"/>
          <bgColor rgb="FFFFC000"/>
        </patternFill>
      </fill>
      <protection locked="0" hidden="1"/>
    </dxf>
    <dxf>
      <fill>
        <patternFill patternType="solid">
          <fgColor indexed="64"/>
          <bgColor rgb="FFFFC000"/>
        </patternFill>
      </fill>
      <protection locked="1" hidden="1"/>
    </dxf>
    <dxf>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protection locked="1" hidden="0"/>
    </dxf>
    <dxf>
      <protection locked="0" hidden="0"/>
    </dxf>
    <dxf>
      <protection locked="1" hidden="0"/>
    </dxf>
    <dxf>
      <protection locked="0" hidden="0"/>
    </dxf>
    <dxf>
      <fill>
        <patternFill patternType="solid">
          <fgColor indexed="64"/>
          <bgColor rgb="FFFFC000"/>
        </patternFill>
      </fill>
      <protection locked="1" hidden="1"/>
    </dxf>
    <dxf>
      <protection locked="0" hidden="0"/>
    </dxf>
    <dxf>
      <font>
        <b/>
      </font>
      <numFmt numFmtId="167" formatCode="[$CHF]\ #,##0.00"/>
      <protection locked="0" hidden="0"/>
    </dxf>
    <dxf>
      <protection locked="0" hidden="0"/>
    </dxf>
    <dxf>
      <protection locked="0" hidden="0"/>
    </dxf>
    <dxf>
      <protection locked="0" hidden="0"/>
    </dxf>
    <dxf>
      <numFmt numFmtId="0" formatCode="General"/>
      <fill>
        <patternFill patternType="solid">
          <fgColor indexed="64"/>
          <bgColor rgb="FFFFC000"/>
        </patternFill>
      </fill>
      <protection locked="1" hidden="1"/>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
      <fill>
        <patternFill>
          <bgColor rgb="FFFFC000"/>
        </patternFill>
      </fill>
    </dxf>
    <dxf>
      <fill>
        <patternFill patternType="none">
          <bgColor auto="1"/>
        </patternFill>
      </fill>
    </dxf>
    <dxf>
      <font>
        <b/>
        <color theme="1"/>
      </font>
      <border>
        <top style="double">
          <color theme="4"/>
        </top>
      </border>
    </dxf>
    <dxf>
      <font>
        <b/>
        <i val="0"/>
        <color theme="0"/>
      </font>
      <fill>
        <patternFill patternType="solid">
          <fgColor theme="4"/>
          <bgColor rgb="FF7030A0"/>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color theme="0"/>
      </font>
      <fill>
        <patternFill patternType="solid">
          <fgColor theme="4"/>
          <bgColor rgb="FF7030A0"/>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color theme="0"/>
      </font>
      <fill>
        <patternFill patternType="solid">
          <fgColor theme="4"/>
          <bgColor theme="1"/>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7" tint="0.3999450666829432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Feedback" pivot="0" count="2">
      <tableStyleElement type="wholeTable" dxfId="1503"/>
      <tableStyleElement type="headerRow" dxfId="1502"/>
    </tableStyle>
    <tableStyle name="Tabelle Medikamente" pivot="0" count="3">
      <tableStyleElement type="wholeTable" dxfId="1501"/>
      <tableStyleElement type="headerRow" dxfId="1500"/>
      <tableStyleElement type="totalRow" dxfId="1499"/>
    </tableStyle>
    <tableStyle name="Tabelle Medikamente 2" pivot="0" count="3">
      <tableStyleElement type="wholeTable" dxfId="1498"/>
      <tableStyleElement type="headerRow" dxfId="1497"/>
      <tableStyleElement type="totalRow" dxfId="1496"/>
    </tableStyle>
    <tableStyle name="Tabelle Medikamente 2 2" pivot="0" count="4">
      <tableStyleElement type="wholeTable" dxfId="1495"/>
      <tableStyleElement type="headerRow" dxfId="1494"/>
      <tableStyleElement type="totalRow" dxfId="1493"/>
      <tableStyleElement type="firstColumn" dxfId="1492"/>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1295400</xdr:colOff>
      <xdr:row>17</xdr:row>
      <xdr:rowOff>0</xdr:rowOff>
    </xdr:from>
    <xdr:to>
      <xdr:col>2</xdr:col>
      <xdr:colOff>1523971</xdr:colOff>
      <xdr:row>18</xdr:row>
      <xdr:rowOff>28548</xdr:rowOff>
    </xdr:to>
    <xdr:pic>
      <xdr:nvPicPr>
        <xdr:cNvPr id="2" name="Grafik 1"/>
        <xdr:cNvPicPr>
          <a:picLocks noChangeAspect="1"/>
        </xdr:cNvPicPr>
      </xdr:nvPicPr>
      <xdr:blipFill>
        <a:blip xmlns:r="http://schemas.openxmlformats.org/officeDocument/2006/relationships" r:embed="rId1"/>
        <a:stretch>
          <a:fillRect/>
        </a:stretch>
      </xdr:blipFill>
      <xdr:spPr>
        <a:xfrm>
          <a:off x="2103120" y="2956560"/>
          <a:ext cx="228571" cy="2114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131%20Detailerhebung%202017%20D%20flags%20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0116%20Detailerhebung%202017%20V6%20D%20protec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Medikamente"/>
      <sheetName val="Fehlende Medikamente"/>
      <sheetName val="flags"/>
      <sheetName val="Roh_Medikamente"/>
      <sheetName val="Implantate - Schema Produkte"/>
      <sheetName val="Teure Verfahren - Schema Kosten"/>
      <sheetName val="Blutprodukte"/>
      <sheetName val="Kunstherzen"/>
      <sheetName val="Fälle des Strafvollzugs"/>
      <sheetName val="Von Dritte finanzierte Leistung"/>
      <sheetName val="Jahresmittelkurse"/>
      <sheetName val="Anhang"/>
      <sheetName val="Implantate - Anhang"/>
      <sheetName val="Teure Verfahren - Anhang"/>
      <sheetName val="Mediliste"/>
      <sheetName val="170131 Detailerhebung 2017 D f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Medikamente"/>
      <sheetName val="Fehlende Medikamente"/>
      <sheetName val="Roh_Medikamente"/>
      <sheetName val="Implantate - Schema Produkte"/>
      <sheetName val="Teure Verfahren - Schema Kosten"/>
      <sheetName val="Blutprodukte"/>
      <sheetName val="Kunstherzen"/>
      <sheetName val="Fälle des Strafvollzugs"/>
      <sheetName val="Von Dritte finanzierte Leistung"/>
      <sheetName val="Jahresmittelkurse"/>
      <sheetName val="Anhang"/>
      <sheetName val="Implantate - Anhang"/>
      <sheetName val="Teure Verfahren - Anhang"/>
      <sheetName val="Mediliste"/>
      <sheetName val="170116 Detailerhebung 2017 V6 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ables/table1.xml><?xml version="1.0" encoding="utf-8"?>
<table xmlns="http://schemas.openxmlformats.org/spreadsheetml/2006/main" id="10" name="fehlende_Medikamente" displayName="fehlende_Medikamente" ref="B16:J51" totalsRowShown="0" headerRowDxfId="1490">
  <autoFilter ref="B16:J51"/>
  <tableColumns count="9">
    <tableColumn id="1" name="Code ATC" dataDxfId="1489"/>
    <tableColumn id="2" name="Substance" dataDxfId="1488">
      <calculatedColumnFormula>IFERROR(VLOOKUP(fehlende_Medikamente[Code ATC],Mediliste!A:C,3,FALSE),0)</calculatedColumnFormula>
    </tableColumn>
    <tableColumn id="3" name="Pharmacode" dataDxfId="1487"/>
    <tableColumn id="4" name="GTIN" dataDxfId="1486"/>
    <tableColumn id="5" name="Désignation de l'article" dataDxfId="1485"/>
    <tableColumn id="6" name="EP par emballage" dataDxfId="1484"/>
    <tableColumn id="7" name="Prix par unité" dataDxfId="1483"/>
    <tableColumn id="9" name="Unité SwissDRG " dataDxfId="1482">
      <calculatedColumnFormula>IFERROR(VLOOKUP(fehlende_Medikamente[Code ATC],Mediliste!A:F,6,FALSE),0)</calculatedColumnFormula>
    </tableColumn>
    <tableColumn id="8" name="Commentaire" dataDxfId="1481"/>
  </tableColumns>
  <tableStyleInfo name="Tabelle Medikamente 2 2" showFirstColumn="0" showLastColumn="0" showRowStripes="1" showColumnStripes="0"/>
</table>
</file>

<file path=xl/tables/table10.xml><?xml version="1.0" encoding="utf-8"?>
<table xmlns="http://schemas.openxmlformats.org/spreadsheetml/2006/main" id="48" name="_I9" displayName="_I9" ref="B79:G81" totalsRowCount="1" headerRowDxfId="1360" dataDxfId="1359" totalsRowDxfId="1358" dataCellStyle="Standard" totalsRowCellStyle="Standard">
  <autoFilter ref="B79:G80"/>
  <tableColumns count="6">
    <tableColumn id="1" name="No" totalsRowLabel="Résultat" dataDxfId="1357" totalsRowDxfId="1356" dataCellStyle="Standard">
      <calculatedColumnFormula>$B$77</calculatedColumnFormula>
    </tableColumn>
    <tableColumn id="2" name="Article" dataDxfId="1355" totalsRowDxfId="1354" dataCellStyle="Standard"/>
    <tableColumn id="4" name="Prix par unité" dataDxfId="1353" totalsRowDxfId="1352" dataCellStyle="Standard"/>
    <tableColumn id="5" name="Quantité utilisée" totalsRowFunction="sum" dataDxfId="1351" totalsRowDxfId="1350" dataCellStyle="Standard"/>
    <tableColumn id="7" name="Prix moyen" totalsRowFunction="custom" dataDxfId="1349" totalsRowDxfId="1348" dataCellStyle="Spaltenebene_1">
      <calculatedColumnFormula>+_I9[Prix par unité]*_I9[Quantité utilisée]</calculatedColumnFormula>
      <totalsRowFormula>IFERROR(SUBTOTAL(109,_I9[Prix moyen])/_I9[[#Totals],[Quantité utilisée]],0)</totalsRowFormula>
    </tableColumn>
    <tableColumn id="3" name="Commentaire" dataDxfId="1347" totalsRowDxfId="1346" dataCellStyle="Standard"/>
  </tableColumns>
  <tableStyleInfo name="Tabelle Medikamente 2 2" showFirstColumn="0" showLastColumn="0" showRowStripes="1" showColumnStripes="0"/>
</table>
</file>

<file path=xl/tables/table100.xml><?xml version="1.0" encoding="utf-8"?>
<table xmlns="http://schemas.openxmlformats.org/spreadsheetml/2006/main" id="38" name="Kunstherzen6438" displayName="Kunstherzen6438" ref="B18:E76" totalsRowShown="0" headerRowDxfId="14" dataDxfId="13" tableBorderDxfId="12">
  <tableColumns count="4">
    <tableColumn id="1" name="Clé primaire(Variable 4.6.V01 de la statistique médicale)" dataDxfId="11"/>
    <tableColumn id="2" name="Coûts supplémentaires selon Informations ci-dessus (in CHF)" dataDxfId="10"/>
    <tableColumn id="4" name="Composantes de coûts concernées" dataDxfId="9"/>
    <tableColumn id="6" name="Commentaire" dataDxfId="8"/>
  </tableColumns>
  <tableStyleInfo name="TableStyleMedium2" showFirstColumn="0" showLastColumn="0" showRowStripes="1" showColumnStripes="0"/>
</table>
</file>

<file path=xl/tables/table101.xml><?xml version="1.0" encoding="utf-8"?>
<table xmlns="http://schemas.openxmlformats.org/spreadsheetml/2006/main" id="39" name="Kunstherzen64" displayName="Kunstherzen64" ref="B20:F77" totalsRowShown="0" headerRowDxfId="7" dataDxfId="6" tableBorderDxfId="5">
  <tableColumns count="5">
    <tableColumn id="1" name="Clé primaire(Variable 4.6.V01 de la statistique médicale)" dataDxfId="4"/>
    <tableColumn id="2" name="CHOP 2016 / Code ATC" dataDxfId="3"/>
    <tableColumn id="4" name="Composante de coûts" dataDxfId="2"/>
    <tableColumn id="5" name="Coûts théoriques de la prestation" dataDxfId="1"/>
    <tableColumn id="6" name="Commentaire" dataDxfId="0"/>
  </tableColumns>
  <tableStyleInfo name="TableStyleMedium2" showFirstColumn="0" showLastColumn="0" showRowStripes="1" showColumnStripes="0"/>
</table>
</file>

<file path=xl/tables/table11.xml><?xml version="1.0" encoding="utf-8"?>
<table xmlns="http://schemas.openxmlformats.org/spreadsheetml/2006/main" id="49" name="_I10" displayName="_I10" ref="B85:G87" totalsRowCount="1" headerRowDxfId="1345" dataDxfId="1344" totalsRowDxfId="1343" dataCellStyle="Standard" totalsRowCellStyle="Standard">
  <autoFilter ref="B85:G86"/>
  <tableColumns count="6">
    <tableColumn id="1" name="No" totalsRowLabel="Résultat" dataDxfId="1342" totalsRowDxfId="1341" dataCellStyle="Standard">
      <calculatedColumnFormula>$B$83</calculatedColumnFormula>
    </tableColumn>
    <tableColumn id="2" name="Article" dataDxfId="1340" totalsRowDxfId="1339" dataCellStyle="Standard"/>
    <tableColumn id="4" name="Prix par unité" dataDxfId="1338" totalsRowDxfId="1337" dataCellStyle="Standard"/>
    <tableColumn id="5" name="Quantité utilisée" totalsRowFunction="sum" dataDxfId="1336" totalsRowDxfId="1335" dataCellStyle="Standard"/>
    <tableColumn id="7" name="Prix moyen" totalsRowFunction="custom" dataDxfId="1334" totalsRowDxfId="1333" dataCellStyle="Spaltenebene_1">
      <calculatedColumnFormula>+_I10[Prix par unité]*_I10[Quantité utilisée]</calculatedColumnFormula>
      <totalsRowFormula>IFERROR(SUBTOTAL(109,_I10[Prix moyen])/_I10[[#Totals],[Quantité utilisée]],0)</totalsRowFormula>
    </tableColumn>
    <tableColumn id="3" name="Commentaire" dataDxfId="1332" totalsRowDxfId="1331" dataCellStyle="Standard"/>
  </tableColumns>
  <tableStyleInfo name="Tabelle Medikamente 2 2" showFirstColumn="0" showLastColumn="0" showRowStripes="1" showColumnStripes="0"/>
</table>
</file>

<file path=xl/tables/table12.xml><?xml version="1.0" encoding="utf-8"?>
<table xmlns="http://schemas.openxmlformats.org/spreadsheetml/2006/main" id="50" name="_I11" displayName="_I11" ref="B91:G93" totalsRowCount="1" headerRowDxfId="1330" dataDxfId="1329" totalsRowDxfId="1328" dataCellStyle="Standard" totalsRowCellStyle="Standard">
  <autoFilter ref="B91:G92"/>
  <tableColumns count="6">
    <tableColumn id="1" name="No" totalsRowLabel="Résultat" dataDxfId="1327" totalsRowDxfId="1326" dataCellStyle="Standard">
      <calculatedColumnFormula>$B$89</calculatedColumnFormula>
    </tableColumn>
    <tableColumn id="2" name="Article" dataDxfId="1325" totalsRowDxfId="1324" dataCellStyle="Standard"/>
    <tableColumn id="4" name="Prix par unité" dataDxfId="1323" totalsRowDxfId="1322" dataCellStyle="Standard"/>
    <tableColumn id="5" name="Quantité utilisée" totalsRowFunction="sum" dataDxfId="1321" totalsRowDxfId="1320" dataCellStyle="Standard"/>
    <tableColumn id="7" name="Prix moyen" totalsRowFunction="custom" dataDxfId="1319" totalsRowDxfId="1318" dataCellStyle="Spaltenebene_1">
      <calculatedColumnFormula>+_I11[Prix par unité]*_I11[Quantité utilisée]</calculatedColumnFormula>
      <totalsRowFormula>IFERROR(SUBTOTAL(109,_I11[Prix moyen])/_I11[[#Totals],[Quantité utilisée]],0)</totalsRowFormula>
    </tableColumn>
    <tableColumn id="3" name="Commentaire" dataDxfId="1317" totalsRowDxfId="1316" dataCellStyle="Standard"/>
  </tableColumns>
  <tableStyleInfo name="Tabelle Medikamente 2 2" showFirstColumn="0" showLastColumn="0" showRowStripes="1" showColumnStripes="0"/>
</table>
</file>

<file path=xl/tables/table13.xml><?xml version="1.0" encoding="utf-8"?>
<table xmlns="http://schemas.openxmlformats.org/spreadsheetml/2006/main" id="51" name="_I12" displayName="_I12" ref="B97:G99" totalsRowCount="1" headerRowDxfId="1315" dataDxfId="1314" totalsRowDxfId="1313" dataCellStyle="Standard" totalsRowCellStyle="Standard">
  <autoFilter ref="B97:G98"/>
  <tableColumns count="6">
    <tableColumn id="1" name="No" totalsRowLabel="Résultat" dataDxfId="1312" totalsRowDxfId="1311" dataCellStyle="Standard">
      <calculatedColumnFormula>$B$95</calculatedColumnFormula>
    </tableColumn>
    <tableColumn id="2" name="Article" dataDxfId="1310" totalsRowDxfId="1309" dataCellStyle="Standard"/>
    <tableColumn id="4" name="Prix par unité" dataDxfId="1308" totalsRowDxfId="1307" dataCellStyle="Standard"/>
    <tableColumn id="5" name="Quantité utilisée" totalsRowFunction="sum" dataDxfId="1306" totalsRowDxfId="1305" dataCellStyle="Standard"/>
    <tableColumn id="7" name="Prix moyen" totalsRowFunction="custom" dataDxfId="1304" totalsRowDxfId="1303" dataCellStyle="Spaltenebene_1">
      <calculatedColumnFormula>+_I12[Prix par unité]*_I12[Quantité utilisée]</calculatedColumnFormula>
      <totalsRowFormula>IFERROR(SUBTOTAL(109,_I12[Prix moyen])/_I12[[#Totals],[Quantité utilisée]],0)</totalsRowFormula>
    </tableColumn>
    <tableColumn id="3" name="Commentaire" dataDxfId="1302" totalsRowDxfId="1301" dataCellStyle="Standard"/>
  </tableColumns>
  <tableStyleInfo name="Tabelle Medikamente 2 2" showFirstColumn="0" showLastColumn="0" showRowStripes="1" showColumnStripes="0"/>
</table>
</file>

<file path=xl/tables/table14.xml><?xml version="1.0" encoding="utf-8"?>
<table xmlns="http://schemas.openxmlformats.org/spreadsheetml/2006/main" id="52" name="_I13" displayName="_I13" ref="B103:G105" totalsRowCount="1" headerRowDxfId="1300" dataDxfId="1299" totalsRowDxfId="1298" dataCellStyle="Standard" totalsRowCellStyle="Standard">
  <autoFilter ref="B103:G104"/>
  <tableColumns count="6">
    <tableColumn id="1" name="No" totalsRowLabel="Résultat" dataDxfId="1297" totalsRowDxfId="1296" dataCellStyle="Standard">
      <calculatedColumnFormula>$B$101</calculatedColumnFormula>
    </tableColumn>
    <tableColumn id="2" name="Article" dataDxfId="1295" totalsRowDxfId="1294" dataCellStyle="Standard"/>
    <tableColumn id="4" name="Prix par unité" dataDxfId="1293" totalsRowDxfId="1292" dataCellStyle="Standard"/>
    <tableColumn id="5" name="Quantité utilisée" totalsRowFunction="sum" dataDxfId="1291" totalsRowDxfId="1290" dataCellStyle="Standard"/>
    <tableColumn id="7" name="Prix moyen" totalsRowFunction="custom" dataDxfId="1289" totalsRowDxfId="1288" dataCellStyle="Spaltenebene_1">
      <calculatedColumnFormula>+_I13[Prix par unité]*_I13[Quantité utilisée]</calculatedColumnFormula>
      <totalsRowFormula>IFERROR(SUBTOTAL(109,_I13[Prix moyen])/_I13[[#Totals],[Quantité utilisée]],0)</totalsRowFormula>
    </tableColumn>
    <tableColumn id="3" name="Commentaire" dataDxfId="1287" totalsRowDxfId="1286" dataCellStyle="Standard"/>
  </tableColumns>
  <tableStyleInfo name="Tabelle Medikamente 2 2" showFirstColumn="0" showLastColumn="0" showRowStripes="1" showColumnStripes="0"/>
</table>
</file>

<file path=xl/tables/table15.xml><?xml version="1.0" encoding="utf-8"?>
<table xmlns="http://schemas.openxmlformats.org/spreadsheetml/2006/main" id="53" name="_I14" displayName="_I14" ref="B109:G111" totalsRowCount="1" headerRowDxfId="1285" dataDxfId="1284" totalsRowDxfId="1283" dataCellStyle="Standard" totalsRowCellStyle="Standard">
  <autoFilter ref="B109:G110"/>
  <tableColumns count="6">
    <tableColumn id="1" name="No" totalsRowLabel="Résultat" dataDxfId="1282" totalsRowDxfId="1281" dataCellStyle="Standard">
      <calculatedColumnFormula>$B$107</calculatedColumnFormula>
    </tableColumn>
    <tableColumn id="2" name="Article" dataDxfId="1280" totalsRowDxfId="1279" dataCellStyle="Standard"/>
    <tableColumn id="4" name="Prix par unité" dataDxfId="1278" totalsRowDxfId="1277" dataCellStyle="Standard"/>
    <tableColumn id="5" name="Quantité utilisée" totalsRowFunction="sum" dataDxfId="1276" totalsRowDxfId="1275" dataCellStyle="Standard"/>
    <tableColumn id="7" name="Prix moyen" totalsRowFunction="custom" dataDxfId="1274" totalsRowDxfId="1273" dataCellStyle="Spaltenebene_1">
      <calculatedColumnFormula>+_I14[Prix par unité]*_I14[Quantité utilisée]</calculatedColumnFormula>
      <totalsRowFormula>IFERROR(SUBTOTAL(109,_I14[Prix moyen])/_I14[[#Totals],[Quantité utilisée]],0)</totalsRowFormula>
    </tableColumn>
    <tableColumn id="3" name="Commentaire" dataDxfId="1272" totalsRowDxfId="1271" dataCellStyle="Standard"/>
  </tableColumns>
  <tableStyleInfo name="Tabelle Medikamente 2 2" showFirstColumn="0" showLastColumn="0" showRowStripes="1" showColumnStripes="0"/>
</table>
</file>

<file path=xl/tables/table16.xml><?xml version="1.0" encoding="utf-8"?>
<table xmlns="http://schemas.openxmlformats.org/spreadsheetml/2006/main" id="54" name="_I15" displayName="_I15" ref="B115:G117" totalsRowCount="1" headerRowDxfId="1270" dataDxfId="1269" totalsRowDxfId="1268" dataCellStyle="Standard" totalsRowCellStyle="Standard">
  <autoFilter ref="B115:G116"/>
  <tableColumns count="6">
    <tableColumn id="1" name="No" totalsRowLabel="Résultat" dataDxfId="1267" totalsRowDxfId="1266" dataCellStyle="Standard">
      <calculatedColumnFormula>$B$113</calculatedColumnFormula>
    </tableColumn>
    <tableColumn id="2" name="Article" dataDxfId="1265" totalsRowDxfId="1264" dataCellStyle="Standard"/>
    <tableColumn id="4" name="Prix par unité" dataDxfId="1263" totalsRowDxfId="1262" dataCellStyle="Standard"/>
    <tableColumn id="5" name="Quantité utilisée" totalsRowFunction="sum" dataDxfId="1261" totalsRowDxfId="1260" dataCellStyle="Standard"/>
    <tableColumn id="7" name="Prix moyen" totalsRowFunction="custom" dataDxfId="1259" totalsRowDxfId="1258" dataCellStyle="Spaltenebene_1">
      <calculatedColumnFormula>+_I15[Prix par unité]*_I15[Quantité utilisée]</calculatedColumnFormula>
      <totalsRowFormula>IFERROR(SUBTOTAL(109,_I15[Prix moyen])/_I15[[#Totals],[Quantité utilisée]],0)</totalsRowFormula>
    </tableColumn>
    <tableColumn id="3" name="Commentaire" dataDxfId="1257" totalsRowDxfId="1256" dataCellStyle="Standard"/>
  </tableColumns>
  <tableStyleInfo name="Tabelle Medikamente 2 2" showFirstColumn="0" showLastColumn="0" showRowStripes="1" showColumnStripes="0"/>
</table>
</file>

<file path=xl/tables/table17.xml><?xml version="1.0" encoding="utf-8"?>
<table xmlns="http://schemas.openxmlformats.org/spreadsheetml/2006/main" id="55" name="_I16" displayName="_I16" ref="B121:G123" totalsRowCount="1" headerRowDxfId="1255" dataDxfId="1254" totalsRowDxfId="1253" dataCellStyle="Standard" totalsRowCellStyle="Standard">
  <autoFilter ref="B121:G122"/>
  <tableColumns count="6">
    <tableColumn id="1" name="No" totalsRowLabel="Résultat" dataDxfId="1252" totalsRowDxfId="1251" dataCellStyle="Standard">
      <calculatedColumnFormula>$B$119</calculatedColumnFormula>
    </tableColumn>
    <tableColumn id="2" name="Article" dataDxfId="1250" totalsRowDxfId="1249" dataCellStyle="Standard"/>
    <tableColumn id="4" name="Prix par unité" dataDxfId="1248" totalsRowDxfId="1247" dataCellStyle="Standard"/>
    <tableColumn id="5" name="Quantité utilisée" totalsRowFunction="sum" dataDxfId="1246" totalsRowDxfId="1245" dataCellStyle="Standard"/>
    <tableColumn id="7" name="Prix moyen" totalsRowFunction="custom" dataDxfId="1244" totalsRowDxfId="1243" dataCellStyle="Spaltenebene_1">
      <calculatedColumnFormula>+_I16[Prix par unité]*_I16[Quantité utilisée]</calculatedColumnFormula>
      <totalsRowFormula>IFERROR(SUBTOTAL(109,_I16[Prix moyen])/_I16[[#Totals],[Quantité utilisée]],0)</totalsRowFormula>
    </tableColumn>
    <tableColumn id="3" name="Commentaire" dataDxfId="1242" totalsRowDxfId="1241" dataCellStyle="Standard"/>
  </tableColumns>
  <tableStyleInfo name="Tabelle Medikamente 2 2" showFirstColumn="0" showLastColumn="0" showRowStripes="1" showColumnStripes="0"/>
</table>
</file>

<file path=xl/tables/table18.xml><?xml version="1.0" encoding="utf-8"?>
<table xmlns="http://schemas.openxmlformats.org/spreadsheetml/2006/main" id="56" name="_I17" displayName="_I17" ref="B127:G129" totalsRowCount="1" headerRowDxfId="1240" dataDxfId="1239" totalsRowDxfId="1238" dataCellStyle="Standard" totalsRowCellStyle="Standard">
  <autoFilter ref="B127:G128"/>
  <tableColumns count="6">
    <tableColumn id="1" name="No" totalsRowLabel="Ergebnis" dataDxfId="1237" totalsRowDxfId="1236" dataCellStyle="Standard">
      <calculatedColumnFormula>$B$125</calculatedColumnFormula>
    </tableColumn>
    <tableColumn id="2" name="Article" dataDxfId="1235" totalsRowDxfId="1234" dataCellStyle="Standard"/>
    <tableColumn id="4" name="Prix par unité" dataDxfId="1233" totalsRowDxfId="1232" dataCellStyle="Standard"/>
    <tableColumn id="5" name="Quantité utilisée" totalsRowFunction="sum" dataDxfId="1231" totalsRowDxfId="1230" dataCellStyle="Standard"/>
    <tableColumn id="7" name="Prix moyen" totalsRowFunction="custom" dataDxfId="1229" totalsRowDxfId="1228" dataCellStyle="Spaltenebene_1">
      <calculatedColumnFormula>+_I17[Prix par unité]*_I17[Quantité utilisée]</calculatedColumnFormula>
      <totalsRowFormula>IFERROR(SUBTOTAL(109,_I17[Prix moyen])/_I17[[#Totals],[Quantité utilisée]],0)</totalsRowFormula>
    </tableColumn>
    <tableColumn id="3" name="Commentaire" dataDxfId="1227" totalsRowDxfId="1226" dataCellStyle="Standard"/>
  </tableColumns>
  <tableStyleInfo name="Tabelle Medikamente 2 2" showFirstColumn="0" showLastColumn="0" showRowStripes="1" showColumnStripes="0"/>
</table>
</file>

<file path=xl/tables/table19.xml><?xml version="1.0" encoding="utf-8"?>
<table xmlns="http://schemas.openxmlformats.org/spreadsheetml/2006/main" id="57" name="_I18" displayName="_I18" ref="B133:G135" totalsRowCount="1" headerRowDxfId="1225" dataDxfId="1224" totalsRowDxfId="1223" dataCellStyle="Standard" totalsRowCellStyle="Standard">
  <autoFilter ref="B133:G134"/>
  <tableColumns count="6">
    <tableColumn id="1" name="No" totalsRowLabel="Résultat" dataDxfId="1222" totalsRowDxfId="1221" dataCellStyle="Standard">
      <calculatedColumnFormula>$B$131</calculatedColumnFormula>
    </tableColumn>
    <tableColumn id="2" name="Article" dataDxfId="1220" totalsRowDxfId="1219" dataCellStyle="Standard"/>
    <tableColumn id="4" name="Prix par unité" dataDxfId="1218" totalsRowDxfId="1217" dataCellStyle="Standard"/>
    <tableColumn id="5" name="Quantité utilisée" totalsRowFunction="sum" dataDxfId="1216" totalsRowDxfId="1215" dataCellStyle="Standard"/>
    <tableColumn id="7" name="Prix moyen" totalsRowFunction="custom" dataDxfId="1214" totalsRowDxfId="1213" dataCellStyle="Spaltenebene_1">
      <calculatedColumnFormula>+_I18[Prix par unité]*_I18[Quantité utilisée]</calculatedColumnFormula>
      <totalsRowFormula>IFERROR(SUBTOTAL(109,_I18[Prix moyen])/_I18[[#Totals],[Quantité utilisée]],0)</totalsRowFormula>
    </tableColumn>
    <tableColumn id="3" name="Commentaire" dataDxfId="1212" totalsRowDxfId="1211" dataCellStyle="Standard"/>
  </tableColumns>
  <tableStyleInfo name="Tabelle Medikamente 2 2" showFirstColumn="0" showLastColumn="0" showRowStripes="1" showColumnStripes="0"/>
</table>
</file>

<file path=xl/tables/table2.xml><?xml version="1.0" encoding="utf-8"?>
<table xmlns="http://schemas.openxmlformats.org/spreadsheetml/2006/main" id="37" name="_I1a" displayName="_I1a" ref="B25:G27" totalsRowCount="1" headerRowDxfId="1480" dataDxfId="1479" totalsRowDxfId="1478" headerRowCellStyle="Standard" dataCellStyle="Standard" totalsRowCellStyle="Standard">
  <autoFilter ref="B25:G26"/>
  <tableColumns count="6">
    <tableColumn id="1" name="No" totalsRowLabel="Résultat" dataDxfId="1477" totalsRowDxfId="1476" dataCellStyle="Standard">
      <calculatedColumnFormula>$B$23</calculatedColumnFormula>
    </tableColumn>
    <tableColumn id="2" name="Article" dataDxfId="1475" totalsRowDxfId="1474" dataCellStyle="Standard"/>
    <tableColumn id="4" name="Prix par unité" dataDxfId="1473" totalsRowDxfId="1472" dataCellStyle="Standard"/>
    <tableColumn id="5" name="Quantité utilisée" totalsRowFunction="sum" dataDxfId="1471" totalsRowDxfId="1470" dataCellStyle="Standard"/>
    <tableColumn id="7" name="Prix moyen" totalsRowFunction="custom" dataDxfId="1469" totalsRowDxfId="1468" dataCellStyle="Spaltenebene_1">
      <calculatedColumnFormula>+_I1a[Prix par unité]*_I1a[Quantité utilisée]</calculatedColumnFormula>
      <totalsRowFormula>IFERROR(SUBTOTAL(109,_I1a[Prix moyen])/_I1a[[#Totals],[Quantité utilisée]],0)</totalsRowFormula>
    </tableColumn>
    <tableColumn id="3" name="Commentaire" dataDxfId="1467" totalsRowDxfId="1466" dataCellStyle="Standard"/>
  </tableColumns>
  <tableStyleInfo name="Tabelle Medikamente 2 2" showFirstColumn="0" showLastColumn="0" showRowStripes="1" showColumnStripes="0"/>
</table>
</file>

<file path=xl/tables/table20.xml><?xml version="1.0" encoding="utf-8"?>
<table xmlns="http://schemas.openxmlformats.org/spreadsheetml/2006/main" id="58" name="_I19" displayName="_I19" ref="B139:G141" totalsRowCount="1" headerRowDxfId="1210" dataDxfId="1209" totalsRowDxfId="1208" dataCellStyle="Standard" totalsRowCellStyle="Standard">
  <autoFilter ref="B139:G140"/>
  <tableColumns count="6">
    <tableColumn id="1" name="No" totalsRowLabel="Résultat" dataDxfId="1207" totalsRowDxfId="1206" dataCellStyle="Standard">
      <calculatedColumnFormula>$B$137</calculatedColumnFormula>
    </tableColumn>
    <tableColumn id="2" name="Article" dataDxfId="1205" totalsRowDxfId="1204" dataCellStyle="Standard"/>
    <tableColumn id="4" name="Prix par unité" dataDxfId="1203" totalsRowDxfId="1202" dataCellStyle="Standard"/>
    <tableColumn id="5" name="Quantité utilisée" totalsRowFunction="sum" dataDxfId="1201" totalsRowDxfId="1200" dataCellStyle="Standard"/>
    <tableColumn id="7" name="Prix moyen" totalsRowFunction="custom" dataDxfId="1199" totalsRowDxfId="1198" dataCellStyle="Spaltenebene_1">
      <calculatedColumnFormula>+_I19[Prix par unité]*_I19[Quantité utilisée]</calculatedColumnFormula>
      <totalsRowFormula>IFERROR(SUBTOTAL(109,_I19[Prix moyen])/_I19[[#Totals],[Quantité utilisée]],0)</totalsRowFormula>
    </tableColumn>
    <tableColumn id="3" name="Commentaire" dataDxfId="1197" totalsRowDxfId="1196" dataCellStyle="Standard"/>
  </tableColumns>
  <tableStyleInfo name="Tabelle Medikamente 2 2" showFirstColumn="0" showLastColumn="0" showRowStripes="1" showColumnStripes="0"/>
</table>
</file>

<file path=xl/tables/table21.xml><?xml version="1.0" encoding="utf-8"?>
<table xmlns="http://schemas.openxmlformats.org/spreadsheetml/2006/main" id="59" name="_I20" displayName="_I20" ref="B145:G147" totalsRowCount="1" headerRowDxfId="1195" dataDxfId="1194" totalsRowDxfId="1193" dataCellStyle="Standard" totalsRowCellStyle="Standard">
  <autoFilter ref="B145:G146"/>
  <tableColumns count="6">
    <tableColumn id="1" name="No" totalsRowLabel="Résultat" dataDxfId="1192" totalsRowDxfId="1191" dataCellStyle="Standard">
      <calculatedColumnFormula>$B$143</calculatedColumnFormula>
    </tableColumn>
    <tableColumn id="2" name="Article" dataDxfId="1190" totalsRowDxfId="1189" dataCellStyle="Standard"/>
    <tableColumn id="4" name="Prix par unité" dataDxfId="1188" totalsRowDxfId="1187" dataCellStyle="Standard"/>
    <tableColumn id="5" name="Quantité utilisée" totalsRowFunction="sum" dataDxfId="1186" totalsRowDxfId="1185" dataCellStyle="Standard"/>
    <tableColumn id="7" name="Prix moyen" totalsRowFunction="custom" dataDxfId="1184" totalsRowDxfId="1183" dataCellStyle="Spaltenebene_1">
      <calculatedColumnFormula>+_I20[Prix par unité]*_I20[Quantité utilisée]</calculatedColumnFormula>
      <totalsRowFormula>IFERROR(SUBTOTAL(109,_I20[Prix moyen])/_I20[[#Totals],[Quantité utilisée]],0)</totalsRowFormula>
    </tableColumn>
    <tableColumn id="3" name="Commentaire" dataDxfId="1182" totalsRowDxfId="1181" dataCellStyle="Standard"/>
  </tableColumns>
  <tableStyleInfo name="Tabelle Medikamente 2 2" showFirstColumn="0" showLastColumn="0" showRowStripes="1" showColumnStripes="0"/>
</table>
</file>

<file path=xl/tables/table22.xml><?xml version="1.0" encoding="utf-8"?>
<table xmlns="http://schemas.openxmlformats.org/spreadsheetml/2006/main" id="60" name="_I21" displayName="_I21" ref="B151:G153" totalsRowCount="1" headerRowDxfId="1180" dataDxfId="1179" totalsRowDxfId="1178" dataCellStyle="Standard" totalsRowCellStyle="Standard">
  <autoFilter ref="B151:G152"/>
  <tableColumns count="6">
    <tableColumn id="1" name="No" totalsRowLabel="Résultat" dataDxfId="1177" totalsRowDxfId="1176" dataCellStyle="Standard">
      <calculatedColumnFormula>$B$149</calculatedColumnFormula>
    </tableColumn>
    <tableColumn id="2" name="Article" dataDxfId="1175" totalsRowDxfId="1174" dataCellStyle="Standard"/>
    <tableColumn id="4" name="Prix par unité" dataDxfId="1173" totalsRowDxfId="1172" dataCellStyle="Standard"/>
    <tableColumn id="5" name="Quantité utilisée" totalsRowFunction="sum" dataDxfId="1171" totalsRowDxfId="1170" dataCellStyle="Standard"/>
    <tableColumn id="7" name="Prix moyen" totalsRowFunction="custom" dataDxfId="1169" totalsRowDxfId="1168" dataCellStyle="Spaltenebene_1">
      <calculatedColumnFormula>+_I21[Prix par unité]*_I21[Quantité utilisée]</calculatedColumnFormula>
      <totalsRowFormula>IFERROR(SUBTOTAL(109,_I21[Prix moyen])/_I21[[#Totals],[Quantité utilisée]],0)</totalsRowFormula>
    </tableColumn>
    <tableColumn id="3" name="Commentaire" dataDxfId="1167" totalsRowDxfId="1166" dataCellStyle="Standard"/>
  </tableColumns>
  <tableStyleInfo name="Tabelle Medikamente 2 2" showFirstColumn="0" showLastColumn="0" showRowStripes="1" showColumnStripes="0"/>
</table>
</file>

<file path=xl/tables/table23.xml><?xml version="1.0" encoding="utf-8"?>
<table xmlns="http://schemas.openxmlformats.org/spreadsheetml/2006/main" id="61" name="_I22" displayName="_I22" ref="B157:G159" totalsRowCount="1" headerRowDxfId="1165" dataDxfId="1164" totalsRowDxfId="1163" dataCellStyle="Standard" totalsRowCellStyle="Standard">
  <autoFilter ref="B157:G158"/>
  <tableColumns count="6">
    <tableColumn id="1" name="No" totalsRowLabel="Résultat" dataDxfId="1162" totalsRowDxfId="1161" dataCellStyle="Standard">
      <calculatedColumnFormula>$B$155</calculatedColumnFormula>
    </tableColumn>
    <tableColumn id="2" name="Article" dataDxfId="1160" totalsRowDxfId="1159" dataCellStyle="Standard"/>
    <tableColumn id="4" name="Prix par unité" dataDxfId="1158" totalsRowDxfId="1157" dataCellStyle="Standard"/>
    <tableColumn id="5" name="Quantité utilisée" totalsRowFunction="sum" dataDxfId="1156" totalsRowDxfId="1155" dataCellStyle="Standard"/>
    <tableColumn id="7" name="Prix moyen" totalsRowFunction="custom" dataDxfId="1154" totalsRowDxfId="1153" dataCellStyle="Spaltenebene_1">
      <calculatedColumnFormula>+_I22[Prix par unité]*_I22[Quantité utilisée]</calculatedColumnFormula>
      <totalsRowFormula>IFERROR(SUBTOTAL(109,_I22[Prix moyen])/_I22[[#Totals],[Quantité utilisée]],0)</totalsRowFormula>
    </tableColumn>
    <tableColumn id="3" name="Commentaire" dataDxfId="1152" totalsRowDxfId="1151" dataCellStyle="Standard"/>
  </tableColumns>
  <tableStyleInfo name="Tabelle Medikamente 2 2" showFirstColumn="0" showLastColumn="0" showRowStripes="1" showColumnStripes="0"/>
</table>
</file>

<file path=xl/tables/table24.xml><?xml version="1.0" encoding="utf-8"?>
<table xmlns="http://schemas.openxmlformats.org/spreadsheetml/2006/main" id="62" name="_I23" displayName="_I23" ref="B163:G165" totalsRowCount="1" headerRowDxfId="1150" dataDxfId="1149" totalsRowDxfId="1148" dataCellStyle="Standard" totalsRowCellStyle="Standard">
  <autoFilter ref="B163:G164"/>
  <tableColumns count="6">
    <tableColumn id="1" name="No" totalsRowLabel="Résultat" dataDxfId="1147" totalsRowDxfId="1146" dataCellStyle="Standard">
      <calculatedColumnFormula>$B$161</calculatedColumnFormula>
    </tableColumn>
    <tableColumn id="2" name="Article" dataDxfId="1145" totalsRowDxfId="1144" dataCellStyle="Standard"/>
    <tableColumn id="4" name="Prix par unité" dataDxfId="1143" totalsRowDxfId="1142" dataCellStyle="Standard"/>
    <tableColumn id="5" name="Quantité utilisée" totalsRowFunction="sum" dataDxfId="1141" totalsRowDxfId="1140" dataCellStyle="Standard"/>
    <tableColumn id="7" name="Prix moyen" totalsRowFunction="custom" dataDxfId="1139" totalsRowDxfId="1138" dataCellStyle="Spaltenebene_1">
      <calculatedColumnFormula>+_I23[Prix par unité]*_I23[Quantité utilisée]</calculatedColumnFormula>
      <totalsRowFormula>IFERROR(SUBTOTAL(109,_I23[Prix moyen])/_I23[[#Totals],[Quantité utilisée]],0)</totalsRowFormula>
    </tableColumn>
    <tableColumn id="3" name="Commentaire" dataDxfId="1137" totalsRowDxfId="1136" dataCellStyle="Standard"/>
  </tableColumns>
  <tableStyleInfo name="Tabelle Medikamente 2 2" showFirstColumn="0" showLastColumn="0" showRowStripes="1" showColumnStripes="0"/>
</table>
</file>

<file path=xl/tables/table25.xml><?xml version="1.0" encoding="utf-8"?>
<table xmlns="http://schemas.openxmlformats.org/spreadsheetml/2006/main" id="63" name="_I24" displayName="_I24" ref="B169:G171" totalsRowCount="1" headerRowDxfId="1135" dataDxfId="1134" totalsRowDxfId="1133" dataCellStyle="Standard" totalsRowCellStyle="Standard">
  <autoFilter ref="B169:G170"/>
  <tableColumns count="6">
    <tableColumn id="1" name="No" totalsRowLabel="Résultat" dataDxfId="1132" totalsRowDxfId="1131" dataCellStyle="Standard">
      <calculatedColumnFormula>$B$167</calculatedColumnFormula>
    </tableColumn>
    <tableColumn id="2" name="Article" dataDxfId="1130" totalsRowDxfId="1129" dataCellStyle="Standard"/>
    <tableColumn id="4" name="Prix par unité" dataDxfId="1128" totalsRowDxfId="1127" dataCellStyle="Standard"/>
    <tableColumn id="5" name="Quantité utilisée" totalsRowFunction="sum" dataDxfId="1126" totalsRowDxfId="1125" dataCellStyle="Standard"/>
    <tableColumn id="7" name="Prix moyen" totalsRowFunction="custom" dataDxfId="1124" totalsRowDxfId="1123" dataCellStyle="Spaltenebene_1">
      <calculatedColumnFormula>+_I24[Prix par unité]*_I24[Quantité utilisée]</calculatedColumnFormula>
      <totalsRowFormula>IFERROR(SUBTOTAL(109,_I24[Prix moyen])/_I24[[#Totals],[Quantité utilisée]],0)</totalsRowFormula>
    </tableColumn>
    <tableColumn id="3" name="Commentaire" dataDxfId="1122" totalsRowDxfId="1121" dataCellStyle="Standard"/>
  </tableColumns>
  <tableStyleInfo name="Tabelle Medikamente 2 2" showFirstColumn="0" showLastColumn="0" showRowStripes="1" showColumnStripes="0"/>
</table>
</file>

<file path=xl/tables/table26.xml><?xml version="1.0" encoding="utf-8"?>
<table xmlns="http://schemas.openxmlformats.org/spreadsheetml/2006/main" id="64" name="_I25" displayName="_I25" ref="B175:G177" totalsRowCount="1" headerRowDxfId="1120" dataDxfId="1119" totalsRowDxfId="1118" dataCellStyle="Standard" totalsRowCellStyle="Standard">
  <autoFilter ref="B175:G176"/>
  <tableColumns count="6">
    <tableColumn id="1" name="No" totalsRowLabel="Résultat" dataDxfId="1117" totalsRowDxfId="1116" dataCellStyle="Standard">
      <calculatedColumnFormula>$B$173</calculatedColumnFormula>
    </tableColumn>
    <tableColumn id="2" name="Article" dataDxfId="1115" totalsRowDxfId="1114" dataCellStyle="Standard"/>
    <tableColumn id="4" name="Prix par unité" dataDxfId="1113" totalsRowDxfId="1112" dataCellStyle="Standard"/>
    <tableColumn id="5" name="Quantité utilisée" totalsRowFunction="sum" dataDxfId="1111" totalsRowDxfId="1110" dataCellStyle="Standard"/>
    <tableColumn id="7" name="Prix moyen" totalsRowFunction="custom" dataDxfId="1109" totalsRowDxfId="1108" dataCellStyle="Spaltenebene_1">
      <calculatedColumnFormula>+_I25[Prix par unité]*_I25[Quantité utilisée]</calculatedColumnFormula>
      <totalsRowFormula>IFERROR(SUBTOTAL(109,_I25[Prix moyen])/_I25[[#Totals],[Quantité utilisée]],0)</totalsRowFormula>
    </tableColumn>
    <tableColumn id="3" name="Commentaire" dataDxfId="1107" totalsRowDxfId="1106" dataCellStyle="Standard"/>
  </tableColumns>
  <tableStyleInfo name="Tabelle Medikamente 2 2" showFirstColumn="0" showLastColumn="0" showRowStripes="1" showColumnStripes="0"/>
</table>
</file>

<file path=xl/tables/table27.xml><?xml version="1.0" encoding="utf-8"?>
<table xmlns="http://schemas.openxmlformats.org/spreadsheetml/2006/main" id="65" name="_I26" displayName="_I26" ref="B181:G183" totalsRowCount="1" headerRowDxfId="1105" dataDxfId="1104" totalsRowDxfId="1103" dataCellStyle="Standard" totalsRowCellStyle="Standard">
  <autoFilter ref="B181:G182"/>
  <tableColumns count="6">
    <tableColumn id="1" name="No" totalsRowLabel="Résultat" dataDxfId="1102" totalsRowDxfId="1101" dataCellStyle="Standard">
      <calculatedColumnFormula>$B$179</calculatedColumnFormula>
    </tableColumn>
    <tableColumn id="2" name="Article" dataDxfId="1100" totalsRowDxfId="1099" dataCellStyle="Standard"/>
    <tableColumn id="4" name="Prix par unité" dataDxfId="1098" totalsRowDxfId="1097" dataCellStyle="Standard"/>
    <tableColumn id="5" name="Quantité utilisée" totalsRowFunction="sum" dataDxfId="1096" totalsRowDxfId="1095" dataCellStyle="Standard"/>
    <tableColumn id="7" name="Prix moyen" totalsRowFunction="custom" dataDxfId="1094" totalsRowDxfId="1093" dataCellStyle="Spaltenebene_1">
      <calculatedColumnFormula>+_I26[Prix par unité]*_I26[Quantité utilisée]</calculatedColumnFormula>
      <totalsRowFormula>IFERROR(SUBTOTAL(109,_I26[Prix moyen])/_I26[[#Totals],[Quantité utilisée]],0)</totalsRowFormula>
    </tableColumn>
    <tableColumn id="3" name="Commentaire" dataDxfId="1092" totalsRowDxfId="1091" dataCellStyle="Standard"/>
  </tableColumns>
  <tableStyleInfo name="Tabelle Medikamente 2 2" showFirstColumn="0" showLastColumn="0" showRowStripes="1" showColumnStripes="0"/>
</table>
</file>

<file path=xl/tables/table28.xml><?xml version="1.0" encoding="utf-8"?>
<table xmlns="http://schemas.openxmlformats.org/spreadsheetml/2006/main" id="66" name="_I27" displayName="_I27" ref="B187:G189" totalsRowCount="1" headerRowDxfId="1090" dataDxfId="1089" totalsRowDxfId="1088" dataCellStyle="Standard" totalsRowCellStyle="Standard">
  <autoFilter ref="B187:G188"/>
  <tableColumns count="6">
    <tableColumn id="1" name="No" totalsRowLabel="Résultat" dataDxfId="1087" totalsRowDxfId="1086" dataCellStyle="Standard">
      <calculatedColumnFormula>$B$185</calculatedColumnFormula>
    </tableColumn>
    <tableColumn id="2" name="Article" dataDxfId="1085" totalsRowDxfId="1084" dataCellStyle="Standard"/>
    <tableColumn id="4" name="Prix par unité" dataDxfId="1083" totalsRowDxfId="1082" dataCellStyle="Standard"/>
    <tableColumn id="5" name="Quantité utilisée" totalsRowFunction="sum" dataDxfId="1081" totalsRowDxfId="1080" dataCellStyle="Standard"/>
    <tableColumn id="7" name="Prix moyen" totalsRowFunction="custom" dataDxfId="1079" totalsRowDxfId="1078" dataCellStyle="Spaltenebene_1">
      <calculatedColumnFormula>+_I27[Prix par unité]*_I27[Quantité utilisée]</calculatedColumnFormula>
      <totalsRowFormula>IFERROR(SUBTOTAL(109,_I27[Prix moyen])/_I27[[#Totals],[Quantité utilisée]],0)</totalsRowFormula>
    </tableColumn>
    <tableColumn id="3" name="Kommentar" dataDxfId="1077" totalsRowDxfId="1076" dataCellStyle="Standard"/>
  </tableColumns>
  <tableStyleInfo name="Tabelle Medikamente 2 2" showFirstColumn="0" showLastColumn="0" showRowStripes="1" showColumnStripes="0"/>
</table>
</file>

<file path=xl/tables/table29.xml><?xml version="1.0" encoding="utf-8"?>
<table xmlns="http://schemas.openxmlformats.org/spreadsheetml/2006/main" id="67" name="_I28" displayName="_I28" ref="B193:G195" totalsRowCount="1" headerRowDxfId="1075" dataDxfId="1074" totalsRowDxfId="1073" dataCellStyle="Standard" totalsRowCellStyle="Standard">
  <autoFilter ref="B193:G194"/>
  <tableColumns count="6">
    <tableColumn id="1" name="No" totalsRowLabel="Résultat" dataDxfId="1072" totalsRowDxfId="1071" dataCellStyle="Standard">
      <calculatedColumnFormula>$B$191</calculatedColumnFormula>
    </tableColumn>
    <tableColumn id="2" name="Article" dataDxfId="1070" totalsRowDxfId="1069" dataCellStyle="Standard"/>
    <tableColumn id="4" name="Prix par unité" dataDxfId="1068" totalsRowDxfId="1067" dataCellStyle="Standard"/>
    <tableColumn id="5" name="Quantité utilisée" totalsRowFunction="sum" dataDxfId="1066" totalsRowDxfId="1065" dataCellStyle="Standard"/>
    <tableColumn id="7" name="Prix moyen" totalsRowFunction="custom" dataDxfId="1064" totalsRowDxfId="1063" dataCellStyle="Spaltenebene_1">
      <calculatedColumnFormula>+_I28[Prix par unité]*_I28[Quantité utilisée]</calculatedColumnFormula>
      <totalsRowFormula>IFERROR(SUBTOTAL(109,_I28[Prix moyen])/_I28[[#Totals],[Quantité utilisée]],0)</totalsRowFormula>
    </tableColumn>
    <tableColumn id="3" name="Commentaire" dataDxfId="1062" totalsRowDxfId="1061" dataCellStyle="Standard"/>
  </tableColumns>
  <tableStyleInfo name="Tabelle Medikamente 2 2" showFirstColumn="0" showLastColumn="0" showRowStripes="1" showColumnStripes="0"/>
</table>
</file>

<file path=xl/tables/table3.xml><?xml version="1.0" encoding="utf-8"?>
<table xmlns="http://schemas.openxmlformats.org/spreadsheetml/2006/main" id="40" name="_I1b" displayName="_I1b" ref="B31:G33" totalsRowCount="1" headerRowDxfId="1465" dataDxfId="1464" totalsRowDxfId="1463" dataCellStyle="Standard" totalsRowCellStyle="Standard">
  <autoFilter ref="B31:G32"/>
  <tableColumns count="6">
    <tableColumn id="1" name="No" totalsRowLabel="Résultat" dataDxfId="1462" totalsRowDxfId="1461" dataCellStyle="Standard">
      <calculatedColumnFormula>$B$29</calculatedColumnFormula>
    </tableColumn>
    <tableColumn id="2" name="Article" dataDxfId="1460" totalsRowDxfId="1459" dataCellStyle="Standard"/>
    <tableColumn id="4" name="Prix par unité" dataDxfId="1458" totalsRowDxfId="1457" dataCellStyle="Standard"/>
    <tableColumn id="5" name="Quantité utilisée" totalsRowFunction="sum" dataDxfId="1456" totalsRowDxfId="1455" dataCellStyle="Standard"/>
    <tableColumn id="7" name="Prix moyen" totalsRowFunction="custom" dataDxfId="1454" totalsRowDxfId="1453" dataCellStyle="Spaltenebene_1">
      <calculatedColumnFormula>+_I1b[Prix par unité]*_I1b[Quantité utilisée]</calculatedColumnFormula>
      <totalsRowFormula>IFERROR(SUBTOTAL(109,_I1b[Prix moyen])/_I1b[[#Totals],[Quantité utilisée]],0)</totalsRowFormula>
    </tableColumn>
    <tableColumn id="3" name="Commentaire" dataDxfId="1452" totalsRowDxfId="1451" dataCellStyle="Standard"/>
  </tableColumns>
  <tableStyleInfo name="Tabelle Medikamente 2 2" showFirstColumn="0" showLastColumn="0" showRowStripes="1" showColumnStripes="0"/>
</table>
</file>

<file path=xl/tables/table30.xml><?xml version="1.0" encoding="utf-8"?>
<table xmlns="http://schemas.openxmlformats.org/spreadsheetml/2006/main" id="68" name="_I29" displayName="_I29" ref="B199:G201" totalsRowCount="1" headerRowDxfId="1060" dataDxfId="1059" totalsRowDxfId="1058" dataCellStyle="Standard" totalsRowCellStyle="Standard">
  <autoFilter ref="B199:G200"/>
  <tableColumns count="6">
    <tableColumn id="1" name="No" totalsRowLabel="Résultat" dataDxfId="1057" totalsRowDxfId="1056" dataCellStyle="Standard">
      <calculatedColumnFormula>$B$197</calculatedColumnFormula>
    </tableColumn>
    <tableColumn id="2" name="Article" dataDxfId="1055" totalsRowDxfId="1054" dataCellStyle="Standard"/>
    <tableColumn id="4" name="Prix par unité" dataDxfId="1053" totalsRowDxfId="1052" dataCellStyle="Standard"/>
    <tableColumn id="5" name="Quantité utilisée" totalsRowFunction="sum" dataDxfId="1051" totalsRowDxfId="1050" dataCellStyle="Standard"/>
    <tableColumn id="7" name="Prix moyen" totalsRowFunction="custom" dataDxfId="1049" totalsRowDxfId="1048" dataCellStyle="Spaltenebene_1">
      <calculatedColumnFormula>+_I29[Prix par unité]*_I29[Quantité utilisée]</calculatedColumnFormula>
      <totalsRowFormula>IFERROR(SUBTOTAL(109,_I29[Prix moyen])/_I29[[#Totals],[Quantité utilisée]],0)</totalsRowFormula>
    </tableColumn>
    <tableColumn id="3" name="Commentaire" dataDxfId="1047" totalsRowDxfId="1046" dataCellStyle="Standard"/>
  </tableColumns>
  <tableStyleInfo name="Tabelle Medikamente 2 2" showFirstColumn="0" showLastColumn="0" showRowStripes="1" showColumnStripes="0"/>
</table>
</file>

<file path=xl/tables/table31.xml><?xml version="1.0" encoding="utf-8"?>
<table xmlns="http://schemas.openxmlformats.org/spreadsheetml/2006/main" id="69" name="_I30" displayName="_I30" ref="B205:G207" totalsRowCount="1" headerRowDxfId="1045" dataDxfId="1044" totalsRowDxfId="1043" dataCellStyle="Standard" totalsRowCellStyle="Standard">
  <autoFilter ref="B205:G206"/>
  <tableColumns count="6">
    <tableColumn id="1" name="No" totalsRowLabel="Résultat" dataDxfId="1042" totalsRowDxfId="1041" dataCellStyle="Standard">
      <calculatedColumnFormula>$B$203</calculatedColumnFormula>
    </tableColumn>
    <tableColumn id="2" name="Article" dataDxfId="1040" totalsRowDxfId="1039" dataCellStyle="Standard"/>
    <tableColumn id="4" name="Prix par unité" dataDxfId="1038" totalsRowDxfId="1037" dataCellStyle="Standard"/>
    <tableColumn id="5" name="Quantité utilisée" totalsRowFunction="sum" dataDxfId="1036" totalsRowDxfId="1035" dataCellStyle="Standard"/>
    <tableColumn id="7" name="Prix moyen" totalsRowFunction="custom" dataDxfId="1034" totalsRowDxfId="1033" dataCellStyle="Spaltenebene_1">
      <calculatedColumnFormula>+_I30[Prix par unité]*_I30[Quantité utilisée]</calculatedColumnFormula>
      <totalsRowFormula>IFERROR(SUBTOTAL(109,_I30[Prix moyen])/_I30[[#Totals],[Quantité utilisée]],0)</totalsRowFormula>
    </tableColumn>
    <tableColumn id="3" name="Commentaire" dataDxfId="1032" totalsRowDxfId="1031" dataCellStyle="Standard"/>
  </tableColumns>
  <tableStyleInfo name="Tabelle Medikamente 2 2" showFirstColumn="0" showLastColumn="0" showRowStripes="1" showColumnStripes="0"/>
</table>
</file>

<file path=xl/tables/table32.xml><?xml version="1.0" encoding="utf-8"?>
<table xmlns="http://schemas.openxmlformats.org/spreadsheetml/2006/main" id="70" name="_I31" displayName="_I31" ref="B211:G213" totalsRowCount="1" headerRowDxfId="1030" dataDxfId="1029" totalsRowDxfId="1028" dataCellStyle="Standard" totalsRowCellStyle="Standard">
  <autoFilter ref="B211:G212"/>
  <tableColumns count="6">
    <tableColumn id="1" name="No" totalsRowLabel="Résultat" dataDxfId="1027" totalsRowDxfId="1026" dataCellStyle="Standard">
      <calculatedColumnFormula>$B$209</calculatedColumnFormula>
    </tableColumn>
    <tableColumn id="2" name="Article" dataDxfId="1025" totalsRowDxfId="1024" dataCellStyle="Standard"/>
    <tableColumn id="4" name="Prix par unité" dataDxfId="1023" totalsRowDxfId="1022" dataCellStyle="Standard"/>
    <tableColumn id="5" name="Quantité utilisée" totalsRowFunction="sum" dataDxfId="1021" totalsRowDxfId="1020" dataCellStyle="Standard"/>
    <tableColumn id="7" name="Prix moyen" totalsRowFunction="custom" dataDxfId="1019" totalsRowDxfId="1018" dataCellStyle="Spaltenebene_1">
      <calculatedColumnFormula>+_I31[Prix par unité]*_I31[Quantité utilisée]</calculatedColumnFormula>
      <totalsRowFormula>IFERROR(SUBTOTAL(109,_I31[Prix moyen])/_I31[[#Totals],[Quantité utilisée]],0)</totalsRowFormula>
    </tableColumn>
    <tableColumn id="3" name="Commentaire" dataDxfId="1017" totalsRowDxfId="1016" dataCellStyle="Standard"/>
  </tableColumns>
  <tableStyleInfo name="Tabelle Medikamente 2 2" showFirstColumn="0" showLastColumn="0" showRowStripes="1" showColumnStripes="0"/>
</table>
</file>

<file path=xl/tables/table33.xml><?xml version="1.0" encoding="utf-8"?>
<table xmlns="http://schemas.openxmlformats.org/spreadsheetml/2006/main" id="71" name="_I32" displayName="_I32" ref="B217:G219" totalsRowCount="1" headerRowDxfId="1015" dataDxfId="1014" totalsRowDxfId="1013" dataCellStyle="Standard" totalsRowCellStyle="Standard">
  <autoFilter ref="B217:G218"/>
  <tableColumns count="6">
    <tableColumn id="1" name="No" totalsRowLabel="Résultat" dataDxfId="1012" totalsRowDxfId="1011" dataCellStyle="Standard">
      <calculatedColumnFormula>$B$215</calculatedColumnFormula>
    </tableColumn>
    <tableColumn id="2" name="Article" dataDxfId="1010" totalsRowDxfId="1009" dataCellStyle="Standard"/>
    <tableColumn id="4" name="Prix par unité" dataDxfId="1008" totalsRowDxfId="1007" dataCellStyle="Standard"/>
    <tableColumn id="5" name="Quantité utilisée" totalsRowFunction="sum" dataDxfId="1006" totalsRowDxfId="1005" dataCellStyle="Standard"/>
    <tableColumn id="7" name="Prix moyen" totalsRowFunction="custom" dataDxfId="1004" totalsRowDxfId="1003" dataCellStyle="Spaltenebene_1">
      <calculatedColumnFormula>+_I32[Prix par unité]*_I32[Quantité utilisée]</calculatedColumnFormula>
      <totalsRowFormula>IFERROR(SUBTOTAL(109,_I32[Prix moyen])/_I32[[#Totals],[Quantité utilisée]],0)</totalsRowFormula>
    </tableColumn>
    <tableColumn id="3" name="Commentaire" dataDxfId="1002" totalsRowDxfId="1001" dataCellStyle="Standard"/>
  </tableColumns>
  <tableStyleInfo name="Tabelle Medikamente 2 2" showFirstColumn="0" showLastColumn="0" showRowStripes="1" showColumnStripes="0"/>
</table>
</file>

<file path=xl/tables/table34.xml><?xml version="1.0" encoding="utf-8"?>
<table xmlns="http://schemas.openxmlformats.org/spreadsheetml/2006/main" id="72" name="_I33" displayName="_I33" ref="B223:G225" totalsRowCount="1" headerRowDxfId="1000" dataDxfId="999" totalsRowDxfId="998" dataCellStyle="Standard" totalsRowCellStyle="Standard">
  <autoFilter ref="B223:G224"/>
  <tableColumns count="6">
    <tableColumn id="1" name="No" totalsRowLabel="Résultat" dataDxfId="997" totalsRowDxfId="996" dataCellStyle="Standard">
      <calculatedColumnFormula>$B$221</calculatedColumnFormula>
    </tableColumn>
    <tableColumn id="2" name="Article" dataDxfId="995" totalsRowDxfId="994" dataCellStyle="Standard"/>
    <tableColumn id="4" name="Prix par unité" dataDxfId="993" totalsRowDxfId="992" dataCellStyle="Standard"/>
    <tableColumn id="5" name="Quantité utilisée" totalsRowFunction="sum" dataDxfId="991" totalsRowDxfId="990" dataCellStyle="Standard"/>
    <tableColumn id="7" name="Prix moyen" totalsRowFunction="custom" dataDxfId="989" totalsRowDxfId="988" dataCellStyle="Spaltenebene_1">
      <calculatedColumnFormula>+_I33[Prix par unité]*_I33[Quantité utilisée]</calculatedColumnFormula>
      <totalsRowFormula>IFERROR(SUBTOTAL(109,_I33[Prix moyen])/_I33[[#Totals],[Quantité utilisée]],0)</totalsRowFormula>
    </tableColumn>
    <tableColumn id="3" name="Commentaire" dataDxfId="987" totalsRowDxfId="986" dataCellStyle="Standard"/>
  </tableColumns>
  <tableStyleInfo name="Tabelle Medikamente 2 2" showFirstColumn="0" showLastColumn="0" showRowStripes="1" showColumnStripes="0"/>
</table>
</file>

<file path=xl/tables/table35.xml><?xml version="1.0" encoding="utf-8"?>
<table xmlns="http://schemas.openxmlformats.org/spreadsheetml/2006/main" id="27" name="_I34" displayName="_I34" ref="B229:G231" totalsRowCount="1" headerRowDxfId="985" dataDxfId="984" totalsRowDxfId="983" dataCellStyle="Standard" totalsRowCellStyle="Standard">
  <autoFilter ref="B229:G230"/>
  <tableColumns count="6">
    <tableColumn id="1" name="No" totalsRowLabel="Résultat" dataDxfId="982" totalsRowDxfId="981" dataCellStyle="Standard">
      <calculatedColumnFormula>$B$227</calculatedColumnFormula>
    </tableColumn>
    <tableColumn id="2" name="Article" dataDxfId="980" totalsRowDxfId="979" dataCellStyle="Standard"/>
    <tableColumn id="4" name="Prix par unité" dataDxfId="978" totalsRowDxfId="977" dataCellStyle="Standard"/>
    <tableColumn id="5" name="Quantité utilisée" totalsRowFunction="sum" dataDxfId="976" totalsRowDxfId="975" dataCellStyle="Standard"/>
    <tableColumn id="7" name="Prix moyen" totalsRowFunction="custom" dataDxfId="974" totalsRowDxfId="973" dataCellStyle="Spaltenebene_1">
      <calculatedColumnFormula>+_I34[Prix par unité]*_I34[Quantité utilisée]</calculatedColumnFormula>
      <totalsRowFormula>IFERROR(SUBTOTAL(109,_I34[Prix moyen])/_I34[[#Totals],[Quantité utilisée]],0)</totalsRowFormula>
    </tableColumn>
    <tableColumn id="3" name="Commentaire" dataDxfId="972" totalsRowDxfId="971" dataCellStyle="Standard"/>
  </tableColumns>
  <tableStyleInfo name="Tabelle Medikamente 2 2" showFirstColumn="0" showLastColumn="0" showRowStripes="1" showColumnStripes="0"/>
</table>
</file>

<file path=xl/tables/table36.xml><?xml version="1.0" encoding="utf-8"?>
<table xmlns="http://schemas.openxmlformats.org/spreadsheetml/2006/main" id="31" name="_I38" displayName="_I38" ref="B253:G255" totalsRowCount="1" headerRowDxfId="970" dataDxfId="969" totalsRowDxfId="968" dataCellStyle="Standard" totalsRowCellStyle="Standard">
  <autoFilter ref="B253:G254"/>
  <tableColumns count="6">
    <tableColumn id="1" name="No" totalsRowLabel="Ergebnis" dataDxfId="967" totalsRowDxfId="966" dataCellStyle="Standard">
      <calculatedColumnFormula>$B$251</calculatedColumnFormula>
    </tableColumn>
    <tableColumn id="2" name="Article" dataDxfId="965" totalsRowDxfId="964" dataCellStyle="Standard"/>
    <tableColumn id="4" name="Prix par unité" dataDxfId="963" totalsRowDxfId="962" dataCellStyle="Standard"/>
    <tableColumn id="5" name="Quantité utilisée" totalsRowFunction="sum" dataDxfId="961" totalsRowDxfId="960" dataCellStyle="Standard"/>
    <tableColumn id="7" name="Prix moyen" totalsRowFunction="custom" dataDxfId="959" totalsRowDxfId="958" dataCellStyle="Spaltenebene_1">
      <calculatedColumnFormula>+_I38[Prix par unité]*_I38[Quantité utilisée]</calculatedColumnFormula>
      <totalsRowFormula>IFERROR(SUBTOTAL(109,_I38[Prix moyen])/_I38[[#Totals],[Quantité utilisée]],0)</totalsRowFormula>
    </tableColumn>
    <tableColumn id="3" name="Commentaire" dataDxfId="957" totalsRowDxfId="956" dataCellStyle="Standard"/>
  </tableColumns>
  <tableStyleInfo name="Tabelle Medikamente 2 2" showFirstColumn="0" showLastColumn="0" showRowStripes="1" showColumnStripes="0"/>
</table>
</file>

<file path=xl/tables/table37.xml><?xml version="1.0" encoding="utf-8"?>
<table xmlns="http://schemas.openxmlformats.org/spreadsheetml/2006/main" id="87" name="_I35" displayName="_I35" ref="B235:G237" totalsRowCount="1" headerRowDxfId="955" dataDxfId="954" totalsRowDxfId="953" dataCellStyle="Standard" totalsRowCellStyle="Standard">
  <autoFilter ref="B235:G236"/>
  <tableColumns count="6">
    <tableColumn id="1" name="No" totalsRowLabel="Résultat" dataDxfId="952" totalsRowDxfId="951" dataCellStyle="Standard">
      <calculatedColumnFormula>$B$233</calculatedColumnFormula>
    </tableColumn>
    <tableColumn id="2" name="Article" dataDxfId="950" totalsRowDxfId="949" dataCellStyle="Standard"/>
    <tableColumn id="4" name="Prix par unité" dataDxfId="948" totalsRowDxfId="947" dataCellStyle="Standard"/>
    <tableColumn id="5" name="Quantité utilisée" totalsRowFunction="sum" dataDxfId="946" totalsRowDxfId="945" dataCellStyle="Standard"/>
    <tableColumn id="7" name="Prix moyen" totalsRowFunction="custom" dataDxfId="944" totalsRowDxfId="943" dataCellStyle="Spaltenebene_1">
      <calculatedColumnFormula>+_I35[Prix par unité]*_I35[Quantité utilisée]</calculatedColumnFormula>
      <totalsRowFormula>IFERROR(SUBTOTAL(109,_I35[Prix moyen])/_I35[[#Totals],[Quantité utilisée]],0)</totalsRowFormula>
    </tableColumn>
    <tableColumn id="3" name="Commentaire" dataDxfId="942" totalsRowDxfId="941" dataCellStyle="Standard"/>
  </tableColumns>
  <tableStyleInfo name="Tabelle Medikamente 2 2" showFirstColumn="0" showLastColumn="0" showRowStripes="1" showColumnStripes="0"/>
</table>
</file>

<file path=xl/tables/table38.xml><?xml version="1.0" encoding="utf-8"?>
<table xmlns="http://schemas.openxmlformats.org/spreadsheetml/2006/main" id="88" name="_I36" displayName="_I36" ref="B241:G243" totalsRowCount="1" headerRowDxfId="940" dataDxfId="939" totalsRowDxfId="938" dataCellStyle="Standard" totalsRowCellStyle="Standard">
  <autoFilter ref="B241:G242"/>
  <tableColumns count="6">
    <tableColumn id="1" name="No" totalsRowLabel="Résultat" dataDxfId="937" totalsRowDxfId="936" dataCellStyle="Standard">
      <calculatedColumnFormula>$B$239</calculatedColumnFormula>
    </tableColumn>
    <tableColumn id="2" name="Article" dataDxfId="935" totalsRowDxfId="934" dataCellStyle="Standard"/>
    <tableColumn id="4" name="Prix par unité" dataDxfId="933" totalsRowDxfId="932" dataCellStyle="Standard"/>
    <tableColumn id="5" name="Quantité utilisée" totalsRowFunction="sum" dataDxfId="931" totalsRowDxfId="930" dataCellStyle="Standard"/>
    <tableColumn id="7" name="Prix moyen" totalsRowFunction="custom" dataDxfId="929" totalsRowDxfId="928" dataCellStyle="Spaltenebene_1">
      <calculatedColumnFormula>+_I36[Prix par unité]*_I36[Quantité utilisée]</calculatedColumnFormula>
      <totalsRowFormula>IFERROR(SUBTOTAL(109,_I36[Prix moyen])/_I36[[#Totals],[Quantité utilisée]],0)</totalsRowFormula>
    </tableColumn>
    <tableColumn id="3" name="Commentaire" dataDxfId="927" totalsRowDxfId="926" dataCellStyle="Standard"/>
  </tableColumns>
  <tableStyleInfo name="Tabelle Medikamente 2 2" showFirstColumn="0" showLastColumn="0" showRowStripes="1" showColumnStripes="0"/>
</table>
</file>

<file path=xl/tables/table39.xml><?xml version="1.0" encoding="utf-8"?>
<table xmlns="http://schemas.openxmlformats.org/spreadsheetml/2006/main" id="89" name="_I37" displayName="_I37" ref="B247:G249" totalsRowCount="1" headerRowDxfId="925" dataDxfId="924" totalsRowDxfId="923" dataCellStyle="Standard" totalsRowCellStyle="Standard">
  <autoFilter ref="B247:G248"/>
  <tableColumns count="6">
    <tableColumn id="1" name="No" totalsRowLabel="Résultat" dataDxfId="922" totalsRowDxfId="921" dataCellStyle="Standard">
      <calculatedColumnFormula>$B$245</calculatedColumnFormula>
    </tableColumn>
    <tableColumn id="2" name="Article" dataDxfId="920" totalsRowDxfId="919" dataCellStyle="Standard"/>
    <tableColumn id="4" name="Prix par unité" dataDxfId="918" totalsRowDxfId="917" dataCellStyle="Standard"/>
    <tableColumn id="5" name="Quantité utilisée" totalsRowFunction="sum" dataDxfId="916" totalsRowDxfId="915" dataCellStyle="Standard"/>
    <tableColumn id="7" name="Prix moyen" totalsRowFunction="custom" dataDxfId="914" totalsRowDxfId="913" dataCellStyle="Spaltenebene_1">
      <calculatedColumnFormula>+_I37[Prix par unité]*_I37[Quantité utilisée]</calculatedColumnFormula>
      <totalsRowFormula>IFERROR(SUBTOTAL(109,_I37[Prix moyen])/_I37[[#Totals],[Quantité utilisée]],0)</totalsRowFormula>
    </tableColumn>
    <tableColumn id="3" name="Commentaire" dataDxfId="912" totalsRowDxfId="911" dataCellStyle="Standard"/>
  </tableColumns>
  <tableStyleInfo name="Tabelle Medikamente 2 2" showFirstColumn="0" showLastColumn="0" showRowStripes="1" showColumnStripes="0"/>
</table>
</file>

<file path=xl/tables/table4.xml><?xml version="1.0" encoding="utf-8"?>
<table xmlns="http://schemas.openxmlformats.org/spreadsheetml/2006/main" id="41" name="_I2" displayName="_I2" ref="B37:G39" totalsRowCount="1" headerRowDxfId="1450" dataDxfId="1449" totalsRowDxfId="1448" dataCellStyle="Standard" totalsRowCellStyle="Standard">
  <autoFilter ref="B37:G38"/>
  <tableColumns count="6">
    <tableColumn id="1" name="No" totalsRowLabel="Résultat" dataDxfId="1447" totalsRowDxfId="1446" dataCellStyle="Standard">
      <calculatedColumnFormula>$B$35</calculatedColumnFormula>
    </tableColumn>
    <tableColumn id="2" name="Article" dataDxfId="1445" totalsRowDxfId="1444" dataCellStyle="Standard"/>
    <tableColumn id="4" name="Prix par unité" dataDxfId="1443" totalsRowDxfId="1442" dataCellStyle="Standard"/>
    <tableColumn id="5" name="Quantité utilisée" totalsRowFunction="sum" dataDxfId="1441" totalsRowDxfId="1440" dataCellStyle="Standard"/>
    <tableColumn id="7" name="Prix moyen" totalsRowFunction="custom" dataDxfId="1439" totalsRowDxfId="1438" dataCellStyle="Spaltenebene_1">
      <calculatedColumnFormula>+_I2[Prix par unité]*_I2[Quantité utilisée]</calculatedColumnFormula>
      <totalsRowFormula>IFERROR(SUBTOTAL(109,_I2[Prix moyen])/_I2[[#Totals],[Quantité utilisée]],0)</totalsRowFormula>
    </tableColumn>
    <tableColumn id="3" name="Commentaire" dataDxfId="1437" totalsRowDxfId="1436" dataCellStyle="Standard"/>
  </tableColumns>
  <tableStyleInfo name="Tabelle Medikamente 2 2" showFirstColumn="0" showLastColumn="0" showRowStripes="1" showColumnStripes="0"/>
</table>
</file>

<file path=xl/tables/table40.xml><?xml version="1.0" encoding="utf-8"?>
<table xmlns="http://schemas.openxmlformats.org/spreadsheetml/2006/main" id="90" name="_I39" displayName="_I39" ref="B259:G261" totalsRowCount="1" headerRowDxfId="910" dataDxfId="909" totalsRowDxfId="908" dataCellStyle="Standard" totalsRowCellStyle="Standard">
  <autoFilter ref="B259:G260"/>
  <tableColumns count="6">
    <tableColumn id="1" name="No" totalsRowLabel="Résultat" dataDxfId="907" totalsRowDxfId="906" dataCellStyle="Standard">
      <calculatedColumnFormula>$B$257</calculatedColumnFormula>
    </tableColumn>
    <tableColumn id="2" name="Article" dataDxfId="905" totalsRowDxfId="904" dataCellStyle="Standard"/>
    <tableColumn id="4" name="Prix par unité" dataDxfId="903" totalsRowDxfId="902" dataCellStyle="Standard"/>
    <tableColumn id="5" name="Quantité utilisée" totalsRowFunction="sum" dataDxfId="901" totalsRowDxfId="900" dataCellStyle="Standard"/>
    <tableColumn id="7" name="Prix moyen" totalsRowFunction="custom" dataDxfId="899" totalsRowDxfId="898" dataCellStyle="Spaltenebene_1">
      <calculatedColumnFormula>+_I39[Prix par unité]*_I39[Quantité utilisée]</calculatedColumnFormula>
      <totalsRowFormula>IFERROR(SUBTOTAL(109,_I39[Prix moyen])/_I39[[#Totals],[Quantité utilisée]],0)</totalsRowFormula>
    </tableColumn>
    <tableColumn id="3" name="Commentaire" dataDxfId="897" totalsRowDxfId="896" dataCellStyle="Standard"/>
  </tableColumns>
  <tableStyleInfo name="Tabelle Medikamente 2 2" showFirstColumn="0" showLastColumn="0" showRowStripes="1" showColumnStripes="0"/>
</table>
</file>

<file path=xl/tables/table41.xml><?xml version="1.0" encoding="utf-8"?>
<table xmlns="http://schemas.openxmlformats.org/spreadsheetml/2006/main" id="91" name="_I40" displayName="_I40" ref="B265:G267" totalsRowCount="1" headerRowDxfId="895" dataDxfId="894" totalsRowDxfId="893" dataCellStyle="Standard" totalsRowCellStyle="Standard">
  <autoFilter ref="B265:G266"/>
  <tableColumns count="6">
    <tableColumn id="1" name="No" totalsRowLabel="Résultat" dataDxfId="892" totalsRowDxfId="891" dataCellStyle="Standard">
      <calculatedColumnFormula>$B$263</calculatedColumnFormula>
    </tableColumn>
    <tableColumn id="2" name="Article" dataDxfId="890" totalsRowDxfId="889" dataCellStyle="Standard"/>
    <tableColumn id="4" name="Prix par unité" dataDxfId="888" totalsRowDxfId="887" dataCellStyle="Standard"/>
    <tableColumn id="5" name="Quantité utilisée" totalsRowFunction="sum" dataDxfId="886" totalsRowDxfId="885" dataCellStyle="Standard"/>
    <tableColumn id="7" name="Prix moyen" totalsRowFunction="custom" dataDxfId="884" totalsRowDxfId="883" dataCellStyle="Spaltenebene_1">
      <calculatedColumnFormula>+_I40[Prix par unité]*_I40[Quantité utilisée]</calculatedColumnFormula>
      <totalsRowFormula>IFERROR(SUBTOTAL(109,_I40[Prix moyen])/_I40[[#Totals],[Quantité utilisée]],0)</totalsRowFormula>
    </tableColumn>
    <tableColumn id="3" name="Commentaire" dataDxfId="882" totalsRowDxfId="881" dataCellStyle="Standard"/>
  </tableColumns>
  <tableStyleInfo name="Tabelle Medikamente 2 2" showFirstColumn="0" showLastColumn="0" showRowStripes="1" showColumnStripes="0"/>
</table>
</file>

<file path=xl/tables/table42.xml><?xml version="1.0" encoding="utf-8"?>
<table xmlns="http://schemas.openxmlformats.org/spreadsheetml/2006/main" id="92" name="_I41" displayName="_I41" ref="B271:G273" totalsRowCount="1" headerRowDxfId="880" dataDxfId="879" totalsRowDxfId="878" dataCellStyle="Standard" totalsRowCellStyle="Standard">
  <autoFilter ref="B271:G272"/>
  <tableColumns count="6">
    <tableColumn id="1" name="No" totalsRowLabel="Résultat" dataDxfId="877" totalsRowDxfId="876" dataCellStyle="Standard">
      <calculatedColumnFormula>$B$269</calculatedColumnFormula>
    </tableColumn>
    <tableColumn id="2" name="Article" dataDxfId="875" totalsRowDxfId="874" dataCellStyle="Standard"/>
    <tableColumn id="4" name="Prix par unité" dataDxfId="873" totalsRowDxfId="872" dataCellStyle="Standard"/>
    <tableColumn id="5" name="Quantité utilisée" totalsRowFunction="sum" dataDxfId="871" totalsRowDxfId="870" dataCellStyle="Standard"/>
    <tableColumn id="7" name="Prix moyen" totalsRowFunction="custom" dataDxfId="869" totalsRowDxfId="868" dataCellStyle="Spaltenebene_1">
      <calculatedColumnFormula>+_I41[Prix par unité]*_I41[Quantité utilisée]</calculatedColumnFormula>
      <totalsRowFormula>IFERROR(SUBTOTAL(109,_I41[Prix moyen])/_I41[[#Totals],[Quantité utilisée]],0)</totalsRowFormula>
    </tableColumn>
    <tableColumn id="3" name="Commentaire" dataDxfId="867" totalsRowDxfId="866" dataCellStyle="Standard"/>
  </tableColumns>
  <tableStyleInfo name="Tabelle Medikamente 2 2" showFirstColumn="0" showLastColumn="0" showRowStripes="1" showColumnStripes="0"/>
</table>
</file>

<file path=xl/tables/table43.xml><?xml version="1.0" encoding="utf-8"?>
<table xmlns="http://schemas.openxmlformats.org/spreadsheetml/2006/main" id="93" name="_I42" displayName="_I42" ref="B277:G279" totalsRowCount="1" headerRowDxfId="865" dataDxfId="864" totalsRowDxfId="863" dataCellStyle="Standard" totalsRowCellStyle="Standard">
  <autoFilter ref="B277:G278"/>
  <tableColumns count="6">
    <tableColumn id="1" name="No" totalsRowLabel="Résultat" dataDxfId="862" totalsRowDxfId="861" dataCellStyle="Standard">
      <calculatedColumnFormula>$B$275</calculatedColumnFormula>
    </tableColumn>
    <tableColumn id="2" name="Article" dataDxfId="860" totalsRowDxfId="859" dataCellStyle="Standard"/>
    <tableColumn id="4" name="Prix par unité" dataDxfId="858" totalsRowDxfId="857" dataCellStyle="Standard"/>
    <tableColumn id="5" name="Quantité utilisée" totalsRowFunction="sum" dataDxfId="856" totalsRowDxfId="855" dataCellStyle="Standard"/>
    <tableColumn id="7" name="Prix moyen" totalsRowFunction="custom" dataDxfId="854" totalsRowDxfId="853" dataCellStyle="Spaltenebene_1">
      <calculatedColumnFormula>+_I41[Prix par unité]*_I41[Quantité utilisée]</calculatedColumnFormula>
      <totalsRowFormula>IFERROR(SUBTOTAL(109,_I42[Prix moyen])/_I42[[#Totals],[Quantité utilisée]],0)</totalsRowFormula>
    </tableColumn>
    <tableColumn id="3" name="Commentaire" dataDxfId="852" totalsRowDxfId="851" dataCellStyle="Standard"/>
  </tableColumns>
  <tableStyleInfo name="Tabelle Medikamente 2 2" showFirstColumn="0" showLastColumn="0" showRowStripes="1" showColumnStripes="0"/>
</table>
</file>

<file path=xl/tables/table44.xml><?xml version="1.0" encoding="utf-8"?>
<table xmlns="http://schemas.openxmlformats.org/spreadsheetml/2006/main" id="94" name="_I43" displayName="_I43" ref="B283:G285" totalsRowCount="1" headerRowDxfId="850" dataDxfId="849" totalsRowDxfId="848" dataCellStyle="Standard" totalsRowCellStyle="Standard">
  <autoFilter ref="B283:G284"/>
  <tableColumns count="6">
    <tableColumn id="1" name="No" totalsRowLabel="Résultat" dataDxfId="847" totalsRowDxfId="846" dataCellStyle="Standard">
      <calculatedColumnFormula>$B$281</calculatedColumnFormula>
    </tableColumn>
    <tableColumn id="2" name="Article" dataDxfId="845" totalsRowDxfId="844" dataCellStyle="Standard"/>
    <tableColumn id="4" name="Prix par unité" dataDxfId="843" totalsRowDxfId="842" dataCellStyle="Standard"/>
    <tableColumn id="5" name="Quantité utilisée" totalsRowFunction="sum" dataDxfId="841" totalsRowDxfId="840" dataCellStyle="Standard"/>
    <tableColumn id="7" name="Prix moyen" totalsRowFunction="custom" dataDxfId="839" totalsRowDxfId="838" dataCellStyle="Spaltenebene_1">
      <calculatedColumnFormula>+_I43[Prix par unité]*_I43[Quantité utilisée]</calculatedColumnFormula>
      <totalsRowFormula>IFERROR(SUBTOTAL(109,_I43[Prix moyen])/_I43[[#Totals],[Quantité utilisée]],0)</totalsRowFormula>
    </tableColumn>
    <tableColumn id="3" name="Commentaire" dataDxfId="837" totalsRowDxfId="836" dataCellStyle="Standard"/>
  </tableColumns>
  <tableStyleInfo name="Tabelle Medikamente 2 2" showFirstColumn="0" showLastColumn="0" showRowStripes="1" showColumnStripes="0"/>
</table>
</file>

<file path=xl/tables/table45.xml><?xml version="1.0" encoding="utf-8"?>
<table xmlns="http://schemas.openxmlformats.org/spreadsheetml/2006/main" id="95" name="_I44" displayName="_I44" ref="B289:G291" totalsRowCount="1" headerRowDxfId="835" dataDxfId="834" totalsRowDxfId="833" dataCellStyle="Standard" totalsRowCellStyle="Standard">
  <autoFilter ref="B289:G290"/>
  <tableColumns count="6">
    <tableColumn id="1" name="No" totalsRowLabel="Résultat" dataDxfId="832" totalsRowDxfId="831" dataCellStyle="Standard">
      <calculatedColumnFormula>$B$287</calculatedColumnFormula>
    </tableColumn>
    <tableColumn id="2" name="Article" dataDxfId="830" totalsRowDxfId="829" dataCellStyle="Standard"/>
    <tableColumn id="4" name="Prix par unité" dataDxfId="828" totalsRowDxfId="827" dataCellStyle="Standard"/>
    <tableColumn id="5" name="Quantité utilisée" totalsRowFunction="sum" dataDxfId="826" totalsRowDxfId="825" dataCellStyle="Standard"/>
    <tableColumn id="7" name="Prix moyen" totalsRowFunction="custom" dataDxfId="824" totalsRowDxfId="823" dataCellStyle="Spaltenebene_1">
      <calculatedColumnFormula>+_I44[Prix par unité]*_I44[Quantité utilisée]</calculatedColumnFormula>
      <totalsRowFormula>IFERROR(SUBTOTAL(109,_I44[Prix moyen])/_I44[[#Totals],[Quantité utilisée]],0)</totalsRowFormula>
    </tableColumn>
    <tableColumn id="3" name="Commentaire" dataDxfId="822" totalsRowDxfId="821" dataCellStyle="Standard"/>
  </tableColumns>
  <tableStyleInfo name="Tabelle Medikamente 2 2" showFirstColumn="0" showLastColumn="0" showRowStripes="1" showColumnStripes="0"/>
</table>
</file>

<file path=xl/tables/table46.xml><?xml version="1.0" encoding="utf-8"?>
<table xmlns="http://schemas.openxmlformats.org/spreadsheetml/2006/main" id="96" name="_I45" displayName="_I45" ref="B295:G297" totalsRowCount="1" headerRowDxfId="820" dataDxfId="819" totalsRowDxfId="818" dataCellStyle="Standard" totalsRowCellStyle="Standard">
  <autoFilter ref="B295:G296"/>
  <tableColumns count="6">
    <tableColumn id="1" name="No" totalsRowLabel="Résultat" dataDxfId="817" totalsRowDxfId="816" dataCellStyle="Standard">
      <calculatedColumnFormula>$B$293</calculatedColumnFormula>
    </tableColumn>
    <tableColumn id="2" name="Article" dataDxfId="815" totalsRowDxfId="814" dataCellStyle="Standard"/>
    <tableColumn id="4" name="Prix par unité" dataDxfId="813" totalsRowDxfId="812" dataCellStyle="Standard"/>
    <tableColumn id="5" name="Quantité utilisée" totalsRowFunction="sum" dataDxfId="811" totalsRowDxfId="810" dataCellStyle="Standard"/>
    <tableColumn id="7" name="Prix moyen" totalsRowFunction="custom" dataDxfId="809" totalsRowDxfId="808" dataCellStyle="Spaltenebene_1">
      <calculatedColumnFormula>+_I45[Prix par unité]*_I45[Quantité utilisée]</calculatedColumnFormula>
      <totalsRowFormula>IFERROR(SUBTOTAL(109,_I45[Prix moyen])/_I45[[#Totals],[Quantité utilisée]],0)</totalsRowFormula>
    </tableColumn>
    <tableColumn id="3" name="Commentaire" dataDxfId="807" totalsRowDxfId="806" dataCellStyle="Standard"/>
  </tableColumns>
  <tableStyleInfo name="Tabelle Medikamente 2 2" showFirstColumn="0" showLastColumn="0" showRowStripes="1" showColumnStripes="0"/>
</table>
</file>

<file path=xl/tables/table47.xml><?xml version="1.0" encoding="utf-8"?>
<table xmlns="http://schemas.openxmlformats.org/spreadsheetml/2006/main" id="97" name="_I46" displayName="_I46" ref="B301:G303" totalsRowCount="1" headerRowDxfId="805" dataDxfId="804" totalsRowDxfId="803" dataCellStyle="Standard" totalsRowCellStyle="Standard">
  <autoFilter ref="B301:G302"/>
  <tableColumns count="6">
    <tableColumn id="1" name="No" totalsRowLabel="Résultat" dataDxfId="802" totalsRowDxfId="801" dataCellStyle="Standard">
      <calculatedColumnFormula>$B$299</calculatedColumnFormula>
    </tableColumn>
    <tableColumn id="2" name="Article" dataDxfId="800" totalsRowDxfId="799" dataCellStyle="Standard"/>
    <tableColumn id="4" name="Prix par unité" dataDxfId="798" totalsRowDxfId="797" dataCellStyle="Standard"/>
    <tableColumn id="5" name="Quantité utilisée" totalsRowFunction="sum" dataDxfId="796" totalsRowDxfId="795" dataCellStyle="Standard"/>
    <tableColumn id="7" name="Prix moyen" totalsRowFunction="custom" dataDxfId="794" totalsRowDxfId="793" dataCellStyle="Spaltenebene_1">
      <calculatedColumnFormula>+_I45[Prix par unité]*_I45[Quantité utilisée]</calculatedColumnFormula>
      <totalsRowFormula>IFERROR(SUBTOTAL(109,_I46[Prix moyen])/_I46[[#Totals],[Quantité utilisée]],0)</totalsRowFormula>
    </tableColumn>
    <tableColumn id="3" name="Commentaire" dataDxfId="792" totalsRowDxfId="791" dataCellStyle="Standard"/>
  </tableColumns>
  <tableStyleInfo name="Tabelle Medikamente 2 2" showFirstColumn="0" showLastColumn="0" showRowStripes="1" showColumnStripes="0"/>
</table>
</file>

<file path=xl/tables/table48.xml><?xml version="1.0" encoding="utf-8"?>
<table xmlns="http://schemas.openxmlformats.org/spreadsheetml/2006/main" id="98" name="_I47" displayName="_I47" ref="B307:G309" totalsRowCount="1" headerRowDxfId="790" dataDxfId="789" totalsRowDxfId="788" dataCellStyle="Standard" totalsRowCellStyle="Standard">
  <autoFilter ref="B307:G308"/>
  <tableColumns count="6">
    <tableColumn id="1" name="No" totalsRowLabel="Résultat" dataDxfId="787" totalsRowDxfId="786" dataCellStyle="Standard">
      <calculatedColumnFormula>$B$305</calculatedColumnFormula>
    </tableColumn>
    <tableColumn id="2" name="Article" dataDxfId="785" totalsRowDxfId="784" dataCellStyle="Standard"/>
    <tableColumn id="4" name="Prix par unité" dataDxfId="783" totalsRowDxfId="782" dataCellStyle="Standard"/>
    <tableColumn id="5" name="Quantité utilisée" totalsRowFunction="sum" dataDxfId="781" totalsRowDxfId="780" dataCellStyle="Standard"/>
    <tableColumn id="7" name="Prix moyen" totalsRowFunction="custom" dataDxfId="779" totalsRowDxfId="778" dataCellStyle="Spaltenebene_1">
      <calculatedColumnFormula>+_I47[Prix par unité]*_I47[Quantité utilisée]</calculatedColumnFormula>
      <totalsRowFormula>IFERROR(SUBTOTAL(109,_I47[Prix moyen])/_I47[[#Totals],[Quantité utilisée]],0)</totalsRowFormula>
    </tableColumn>
    <tableColumn id="3" name="Commentaire" dataDxfId="777" totalsRowDxfId="776" dataCellStyle="Standard"/>
  </tableColumns>
  <tableStyleInfo name="Tabelle Medikamente 2 2" showFirstColumn="0" showLastColumn="0" showRowStripes="1" showColumnStripes="0"/>
</table>
</file>

<file path=xl/tables/table49.xml><?xml version="1.0" encoding="utf-8"?>
<table xmlns="http://schemas.openxmlformats.org/spreadsheetml/2006/main" id="104" name="_I48" displayName="_I48" ref="B313:G315" totalsRowCount="1" headerRowDxfId="775" dataDxfId="774" totalsRowDxfId="773" dataCellStyle="Standard" totalsRowCellStyle="Standard">
  <autoFilter ref="B313:G314"/>
  <tableColumns count="6">
    <tableColumn id="1" name="No" totalsRowLabel="Résultat" dataDxfId="772" totalsRowDxfId="771" dataCellStyle="Standard">
      <calculatedColumnFormula>$B$311</calculatedColumnFormula>
    </tableColumn>
    <tableColumn id="2" name="Article" dataDxfId="770" totalsRowDxfId="769" dataCellStyle="Standard"/>
    <tableColumn id="4" name="Prix par unité" dataDxfId="768" totalsRowDxfId="767" dataCellStyle="Standard"/>
    <tableColumn id="5" name="Quantité utilisée" totalsRowFunction="sum" dataDxfId="766" totalsRowDxfId="765" dataCellStyle="Standard"/>
    <tableColumn id="7" name="Prix moyen" totalsRowFunction="custom" dataDxfId="764" totalsRowDxfId="763" dataCellStyle="Spaltenebene_1">
      <calculatedColumnFormula>+_I48[Prix par unité]*_I48[Quantité utilisée]</calculatedColumnFormula>
      <totalsRowFormula>IFERROR(SUBTOTAL(109,_I48[Prix moyen])/_I48[[#Totals],[Quantité utilisée]],0)</totalsRowFormula>
    </tableColumn>
    <tableColumn id="3" name="Commentaire" dataDxfId="762" totalsRowDxfId="761" dataCellStyle="Standard"/>
  </tableColumns>
  <tableStyleInfo name="Tabelle Medikamente 2 2" showFirstColumn="0" showLastColumn="0" showRowStripes="1" showColumnStripes="0"/>
</table>
</file>

<file path=xl/tables/table5.xml><?xml version="1.0" encoding="utf-8"?>
<table xmlns="http://schemas.openxmlformats.org/spreadsheetml/2006/main" id="42" name="_I3" displayName="_I3" ref="B43:G45" totalsRowCount="1" headerRowDxfId="1435" dataDxfId="1434" totalsRowDxfId="1433" dataCellStyle="Standard" totalsRowCellStyle="Standard">
  <autoFilter ref="B43:G44"/>
  <tableColumns count="6">
    <tableColumn id="1" name="No" totalsRowLabel="Résultat" dataDxfId="1432" totalsRowDxfId="1431" dataCellStyle="Standard"/>
    <tableColumn id="2" name="Article" dataDxfId="1430" totalsRowDxfId="1429" dataCellStyle="Standard"/>
    <tableColumn id="4" name="Prix par unité" dataDxfId="1428" totalsRowDxfId="1427" dataCellStyle="Standard"/>
    <tableColumn id="5" name="Quantité utilisée" totalsRowFunction="sum" dataDxfId="1426" totalsRowDxfId="1425" dataCellStyle="Standard"/>
    <tableColumn id="7" name="Prix moyen" totalsRowFunction="custom" dataDxfId="1424" totalsRowDxfId="1423" dataCellStyle="Spaltenebene_1">
      <calculatedColumnFormula>+_I3[Prix par unité]*_I3[Quantité utilisée]</calculatedColumnFormula>
      <totalsRowFormula>IFERROR(SUBTOTAL(109,_I3[Prix moyen])/_I3[[#Totals],[Quantité utilisée]],0)</totalsRowFormula>
    </tableColumn>
    <tableColumn id="3" name="Commentaire" dataDxfId="1422" totalsRowDxfId="1421" dataCellStyle="Standard"/>
  </tableColumns>
  <tableStyleInfo name="Tabelle Medikamente 2 2" showFirstColumn="0" showLastColumn="0" showRowStripes="1" showColumnStripes="0"/>
</table>
</file>

<file path=xl/tables/table50.xml><?xml version="1.0" encoding="utf-8"?>
<table xmlns="http://schemas.openxmlformats.org/spreadsheetml/2006/main" id="105" name="_I49" displayName="_I49" ref="B319:G321" totalsRowCount="1" headerRowDxfId="760" dataDxfId="759" totalsRowDxfId="758" dataCellStyle="Standard" totalsRowCellStyle="Standard">
  <autoFilter ref="B319:G320"/>
  <tableColumns count="6">
    <tableColumn id="1" name="No" totalsRowLabel="Résultat" dataDxfId="757" totalsRowDxfId="756" dataCellStyle="Standard">
      <calculatedColumnFormula>$B$317</calculatedColumnFormula>
    </tableColumn>
    <tableColumn id="2" name="Article" dataDxfId="755" totalsRowDxfId="754" dataCellStyle="Standard"/>
    <tableColumn id="4" name="Prix par unité" dataDxfId="753" totalsRowDxfId="752" dataCellStyle="Standard"/>
    <tableColumn id="5" name="Quantité utilisée" totalsRowFunction="sum" dataDxfId="751" totalsRowDxfId="750" dataCellStyle="Standard"/>
    <tableColumn id="7" name="Prix moyen" totalsRowFunction="custom" dataDxfId="749" totalsRowDxfId="748" dataCellStyle="Spaltenebene_1">
      <calculatedColumnFormula>+_I49[Prix par unité]*_I49[Quantité utilisée]</calculatedColumnFormula>
      <totalsRowFormula>IFERROR(SUBTOTAL(109,_I49[Prix moyen])/_I49[[#Totals],[Quantité utilisée]],0)</totalsRowFormula>
    </tableColumn>
    <tableColumn id="3" name="Commentaire" dataDxfId="747" totalsRowDxfId="746" dataCellStyle="Standard"/>
  </tableColumns>
  <tableStyleInfo name="Tabelle Medikamente 2 2" showFirstColumn="0" showLastColumn="0" showRowStripes="1" showColumnStripes="0"/>
</table>
</file>

<file path=xl/tables/table51.xml><?xml version="1.0" encoding="utf-8"?>
<table xmlns="http://schemas.openxmlformats.org/spreadsheetml/2006/main" id="106" name="_I50" displayName="_I50" ref="B325:G327" totalsRowCount="1" headerRowDxfId="745" dataDxfId="744" totalsRowDxfId="743" dataCellStyle="Standard" totalsRowCellStyle="Standard">
  <autoFilter ref="B325:G326"/>
  <tableColumns count="6">
    <tableColumn id="1" name="No" totalsRowLabel="Résultat" dataDxfId="742" totalsRowDxfId="741" dataCellStyle="Standard">
      <calculatedColumnFormula>$B$323</calculatedColumnFormula>
    </tableColumn>
    <tableColumn id="2" name="Article" dataDxfId="740" totalsRowDxfId="739" dataCellStyle="Standard"/>
    <tableColumn id="4" name="Prix par unité" dataDxfId="738" totalsRowDxfId="737" dataCellStyle="Standard"/>
    <tableColumn id="5" name="Quantité utilisée" totalsRowFunction="sum" dataDxfId="736" totalsRowDxfId="735" dataCellStyle="Standard"/>
    <tableColumn id="7" name="Prix moyen" totalsRowFunction="custom" dataDxfId="734" totalsRowDxfId="733" dataCellStyle="Spaltenebene_1">
      <calculatedColumnFormula>+_I50[Prix par unité]*_I50[Quantité utilisée]</calculatedColumnFormula>
      <totalsRowFormula>IFERROR(SUBTOTAL(109,_I50[Prix moyen])/_I50[[#Totals],[Quantité utilisée]],0)</totalsRowFormula>
    </tableColumn>
    <tableColumn id="3" name="Commentaire" dataDxfId="732" totalsRowDxfId="731" dataCellStyle="Standard"/>
  </tableColumns>
  <tableStyleInfo name="Tabelle Medikamente 2 2" showFirstColumn="0" showLastColumn="0" showRowStripes="1" showColumnStripes="0"/>
</table>
</file>

<file path=xl/tables/table52.xml><?xml version="1.0" encoding="utf-8"?>
<table xmlns="http://schemas.openxmlformats.org/spreadsheetml/2006/main" id="107" name="_I51" displayName="_I51" ref="B331:G333" totalsRowCount="1" headerRowDxfId="730" dataDxfId="729" totalsRowDxfId="728" dataCellStyle="Standard" totalsRowCellStyle="Standard">
  <autoFilter ref="B331:G332"/>
  <tableColumns count="6">
    <tableColumn id="1" name="No" totalsRowLabel="Résultat" dataDxfId="727" totalsRowDxfId="726" dataCellStyle="Standard">
      <calculatedColumnFormula>$B$329</calculatedColumnFormula>
    </tableColumn>
    <tableColumn id="2" name="Article" dataDxfId="725" totalsRowDxfId="724" dataCellStyle="Standard"/>
    <tableColumn id="4" name="Prix par unité" dataDxfId="723" totalsRowDxfId="722" dataCellStyle="Standard"/>
    <tableColumn id="5" name="Quantité utilisée" totalsRowFunction="sum" dataDxfId="721" totalsRowDxfId="720" dataCellStyle="Standard"/>
    <tableColumn id="7" name="Prix moyen" totalsRowFunction="custom" dataDxfId="719" totalsRowDxfId="718" dataCellStyle="Spaltenebene_1">
      <calculatedColumnFormula>+_I51[Prix par unité]*_I51[Quantité utilisée]</calculatedColumnFormula>
      <totalsRowFormula>IFERROR(SUBTOTAL(109,_I51[Prix moyen])/_I51[[#Totals],[Quantité utilisée]],0)</totalsRowFormula>
    </tableColumn>
    <tableColumn id="3" name="Commentaire" dataDxfId="717" totalsRowDxfId="716" dataCellStyle="Standard"/>
  </tableColumns>
  <tableStyleInfo name="Tabelle Medikamente 2 2" showFirstColumn="0" showLastColumn="0" showRowStripes="1" showColumnStripes="0"/>
</table>
</file>

<file path=xl/tables/table53.xml><?xml version="1.0" encoding="utf-8"?>
<table xmlns="http://schemas.openxmlformats.org/spreadsheetml/2006/main" id="108" name="_I52" displayName="_I52" ref="B337:G339" totalsRowCount="1" headerRowDxfId="715" dataDxfId="714" totalsRowDxfId="713" dataCellStyle="Standard" totalsRowCellStyle="Standard">
  <autoFilter ref="B337:G338"/>
  <tableColumns count="6">
    <tableColumn id="1" name="No" totalsRowLabel="Résultat" dataDxfId="712" totalsRowDxfId="711" dataCellStyle="Standard">
      <calculatedColumnFormula>$B$335</calculatedColumnFormula>
    </tableColumn>
    <tableColumn id="2" name="Article" dataDxfId="710" totalsRowDxfId="709" dataCellStyle="Standard"/>
    <tableColumn id="4" name="Prix par unité" dataDxfId="708" totalsRowDxfId="707" dataCellStyle="Standard"/>
    <tableColumn id="5" name="Quantité utilisée" totalsRowFunction="sum" dataDxfId="706" totalsRowDxfId="705" dataCellStyle="Standard"/>
    <tableColumn id="7" name="Prix moyen" totalsRowFunction="custom" dataDxfId="704" totalsRowDxfId="703" dataCellStyle="Spaltenebene_1">
      <calculatedColumnFormula>+_I52[Prix par unité]*_I52[Quantité utilisée]</calculatedColumnFormula>
      <totalsRowFormula>IFERROR(SUBTOTAL(109,_I52[Prix moyen])/_I52[[#Totals],[Quantité utilisée]],0)</totalsRowFormula>
    </tableColumn>
    <tableColumn id="3" name="Commentaire" dataDxfId="702" totalsRowDxfId="701" dataCellStyle="Standard"/>
  </tableColumns>
  <tableStyleInfo name="Tabelle Medikamente 2 2" showFirstColumn="0" showLastColumn="0" showRowStripes="1" showColumnStripes="0"/>
</table>
</file>

<file path=xl/tables/table54.xml><?xml version="1.0" encoding="utf-8"?>
<table xmlns="http://schemas.openxmlformats.org/spreadsheetml/2006/main" id="113" name="_I55" displayName="_I55" ref="B355:G357" totalsRowCount="1" headerRowDxfId="700" dataDxfId="699" totalsRowDxfId="698" dataCellStyle="Standard" totalsRowCellStyle="Standard">
  <autoFilter ref="B355:G356"/>
  <tableColumns count="6">
    <tableColumn id="1" name="No" totalsRowLabel="Résultat" dataDxfId="697" totalsRowDxfId="696" dataCellStyle="Standard">
      <calculatedColumnFormula>$B$353</calculatedColumnFormula>
    </tableColumn>
    <tableColumn id="2" name="Article" dataDxfId="695" totalsRowDxfId="694" dataCellStyle="Standard"/>
    <tableColumn id="4" name="Prix par unité" dataDxfId="693" totalsRowDxfId="692" dataCellStyle="Standard"/>
    <tableColumn id="5" name="Quantité utilisée" totalsRowFunction="sum" dataDxfId="691" totalsRowDxfId="690" dataCellStyle="Standard"/>
    <tableColumn id="7" name="Prix moyen" totalsRowFunction="custom" dataDxfId="689" totalsRowDxfId="688" dataCellStyle="Spaltenebene_1">
      <calculatedColumnFormula>+_I55[Prix par unité]*_I55[Quantité utilisée]</calculatedColumnFormula>
      <totalsRowFormula>IFERROR(SUBTOTAL(109,_I55[Prix moyen])/_I55[[#Totals],[Quantité utilisée]],0)</totalsRowFormula>
    </tableColumn>
    <tableColumn id="3" name="Commentaire" dataDxfId="687" totalsRowDxfId="686" dataCellStyle="Standard"/>
  </tableColumns>
  <tableStyleInfo name="Tabelle Medikamente 2 2" showFirstColumn="0" showLastColumn="0" showRowStripes="1" showColumnStripes="0"/>
</table>
</file>

<file path=xl/tables/table55.xml><?xml version="1.0" encoding="utf-8"?>
<table xmlns="http://schemas.openxmlformats.org/spreadsheetml/2006/main" id="114" name="_I56" displayName="_I56" ref="B361:G363" totalsRowCount="1" headerRowDxfId="685" dataDxfId="684" totalsRowDxfId="683" dataCellStyle="Standard" totalsRowCellStyle="Standard">
  <autoFilter ref="B361:G362"/>
  <tableColumns count="6">
    <tableColumn id="1" name="No" totalsRowLabel="Résultat" dataDxfId="682" totalsRowDxfId="681" dataCellStyle="Standard">
      <calculatedColumnFormula>$B$359</calculatedColumnFormula>
    </tableColumn>
    <tableColumn id="2" name="Article" dataDxfId="680" totalsRowDxfId="679" dataCellStyle="Standard"/>
    <tableColumn id="4" name="Prix par unité" dataDxfId="678" totalsRowDxfId="677" dataCellStyle="Standard"/>
    <tableColumn id="5" name="Quantité utilisée" totalsRowFunction="sum" dataDxfId="676" totalsRowDxfId="675" dataCellStyle="Standard"/>
    <tableColumn id="7" name="Prix moyen" totalsRowFunction="custom" dataDxfId="674" totalsRowDxfId="673" dataCellStyle="Spaltenebene_1">
      <calculatedColumnFormula>+_I56[Prix par unité]*_I56[Quantité utilisée]</calculatedColumnFormula>
      <totalsRowFormula>IFERROR(SUBTOTAL(109,_I56[Prix moyen])/_I56[[#Totals],[Quantité utilisée]],0)</totalsRowFormula>
    </tableColumn>
    <tableColumn id="3" name="Commentaire" dataDxfId="672" totalsRowDxfId="671" dataCellStyle="Standard"/>
  </tableColumns>
  <tableStyleInfo name="Tabelle Medikamente 2 2" showFirstColumn="0" showLastColumn="0" showRowStripes="1" showColumnStripes="0"/>
</table>
</file>

<file path=xl/tables/table56.xml><?xml version="1.0" encoding="utf-8"?>
<table xmlns="http://schemas.openxmlformats.org/spreadsheetml/2006/main" id="115" name="_I57" displayName="_I57" ref="B367:G369" totalsRowCount="1" headerRowDxfId="670" dataDxfId="669" totalsRowDxfId="668" dataCellStyle="Standard" totalsRowCellStyle="Standard">
  <autoFilter ref="B367:G368"/>
  <tableColumns count="6">
    <tableColumn id="1" name="No" totalsRowLabel="Résultat" dataDxfId="667" totalsRowDxfId="666" dataCellStyle="Standard">
      <calculatedColumnFormula>$B$365</calculatedColumnFormula>
    </tableColumn>
    <tableColumn id="2" name="Article" dataDxfId="665" totalsRowDxfId="664" dataCellStyle="Standard"/>
    <tableColumn id="4" name="Prix par unité" dataDxfId="663" totalsRowDxfId="662" dataCellStyle="Standard"/>
    <tableColumn id="5" name="Quantité utilisée" totalsRowFunction="sum" dataDxfId="661" totalsRowDxfId="660" dataCellStyle="Standard"/>
    <tableColumn id="7" name="Prix moyen" totalsRowFunction="custom" dataDxfId="659" totalsRowDxfId="658" dataCellStyle="Spaltenebene_1">
      <calculatedColumnFormula>+_I57[Prix par unité]*_I57[Quantité utilisée]</calculatedColumnFormula>
      <totalsRowFormula>IFERROR(SUBTOTAL(109,_I57[Prix moyen])/_I57[[#Totals],[Quantité utilisée]],0)</totalsRowFormula>
    </tableColumn>
    <tableColumn id="3" name="Commentaire" dataDxfId="657" totalsRowDxfId="656" dataCellStyle="Standard"/>
  </tableColumns>
  <tableStyleInfo name="Tabelle Medikamente 2 2" showFirstColumn="0" showLastColumn="0" showRowStripes="1" showColumnStripes="0"/>
</table>
</file>

<file path=xl/tables/table57.xml><?xml version="1.0" encoding="utf-8"?>
<table xmlns="http://schemas.openxmlformats.org/spreadsheetml/2006/main" id="116" name="_I58" displayName="_I58" ref="B373:G375" totalsRowCount="1" headerRowDxfId="655" dataDxfId="654" totalsRowDxfId="653" dataCellStyle="Standard" totalsRowCellStyle="Standard">
  <autoFilter ref="B373:G374"/>
  <tableColumns count="6">
    <tableColumn id="1" name="No" totalsRowLabel="Résultat" dataDxfId="652" totalsRowDxfId="651" dataCellStyle="Standard">
      <calculatedColumnFormula>$B$371</calculatedColumnFormula>
    </tableColumn>
    <tableColumn id="2" name="Article" dataDxfId="650" totalsRowDxfId="649" dataCellStyle="Standard"/>
    <tableColumn id="4" name="Prix par unité" dataDxfId="648" totalsRowDxfId="647" dataCellStyle="Standard"/>
    <tableColumn id="5" name="Quantité utilisée" totalsRowFunction="sum" dataDxfId="646" totalsRowDxfId="645" dataCellStyle="Standard"/>
    <tableColumn id="7" name="Prix moyen" totalsRowFunction="custom" dataDxfId="644" totalsRowDxfId="643" dataCellStyle="Spaltenebene_1">
      <calculatedColumnFormula>+_I58[Prix par unité]*_I58[Quantité utilisée]</calculatedColumnFormula>
      <totalsRowFormula>IFERROR(SUBTOTAL(109,_I58[Prix moyen])/_I58[[#Totals],[Quantité utilisée]],0)</totalsRowFormula>
    </tableColumn>
    <tableColumn id="3" name="Commentaire" dataDxfId="642" totalsRowDxfId="641" dataCellStyle="Standard"/>
  </tableColumns>
  <tableStyleInfo name="Tabelle Medikamente 2 2" showFirstColumn="0" showLastColumn="0" showRowStripes="1" showColumnStripes="0"/>
</table>
</file>

<file path=xl/tables/table58.xml><?xml version="1.0" encoding="utf-8"?>
<table xmlns="http://schemas.openxmlformats.org/spreadsheetml/2006/main" id="117" name="_I59" displayName="_I59" ref="B379:G381" totalsRowCount="1" headerRowDxfId="640" dataDxfId="639" totalsRowDxfId="638" dataCellStyle="Standard" totalsRowCellStyle="Standard">
  <autoFilter ref="B379:G380"/>
  <tableColumns count="6">
    <tableColumn id="1" name="No" totalsRowLabel="Résultat" dataDxfId="637" totalsRowDxfId="636" dataCellStyle="Standard">
      <calculatedColumnFormula>$B$377</calculatedColumnFormula>
    </tableColumn>
    <tableColumn id="2" name="Article" dataDxfId="635" totalsRowDxfId="634" dataCellStyle="Standard"/>
    <tableColumn id="4" name="Prix par unité" dataDxfId="633" totalsRowDxfId="632" dataCellStyle="Standard"/>
    <tableColumn id="5" name="Quantité utilisée" totalsRowFunction="sum" dataDxfId="631" totalsRowDxfId="630" dataCellStyle="Standard"/>
    <tableColumn id="7" name="Prix moyen" totalsRowFunction="custom" dataDxfId="629" totalsRowDxfId="628" dataCellStyle="Spaltenebene_1">
      <calculatedColumnFormula>+_I59[Prix par unité]*_I59[Quantité utilisée]</calculatedColumnFormula>
      <totalsRowFormula>IFERROR(SUBTOTAL(109,_I59[Prix moyen])/_I59[[#Totals],[Quantité utilisée]],0)</totalsRowFormula>
    </tableColumn>
    <tableColumn id="3" name="Commentaire" dataDxfId="627" totalsRowDxfId="626" dataCellStyle="Standard"/>
  </tableColumns>
  <tableStyleInfo name="Tabelle Medikamente 2 2" showFirstColumn="0" showLastColumn="0" showRowStripes="1" showColumnStripes="0"/>
</table>
</file>

<file path=xl/tables/table59.xml><?xml version="1.0" encoding="utf-8"?>
<table xmlns="http://schemas.openxmlformats.org/spreadsheetml/2006/main" id="119" name="_I7" displayName="_I7" ref="B67:G69" totalsRowCount="1" headerRowDxfId="625" dataDxfId="624" totalsRowDxfId="623" dataCellStyle="Standard" totalsRowCellStyle="Standard">
  <autoFilter ref="B67:G68"/>
  <tableColumns count="6">
    <tableColumn id="1" name="No" totalsRowLabel="Résultat" dataDxfId="622" totalsRowDxfId="621" dataCellStyle="Standard">
      <calculatedColumnFormula>$B$65</calculatedColumnFormula>
    </tableColumn>
    <tableColumn id="2" name="Article" dataDxfId="620" totalsRowDxfId="619" dataCellStyle="Standard"/>
    <tableColumn id="4" name="Prix par unité" dataDxfId="618" totalsRowDxfId="617" dataCellStyle="Standard"/>
    <tableColumn id="5" name="Quantité utilisée" totalsRowFunction="sum" dataDxfId="616" totalsRowDxfId="615" dataCellStyle="Standard"/>
    <tableColumn id="7" name="Prix moyen" totalsRowFunction="custom" dataDxfId="614" totalsRowDxfId="613" dataCellStyle="Spaltenebene_1">
      <calculatedColumnFormula>+_I7[Prix par unité]*_I7[Quantité utilisée]</calculatedColumnFormula>
      <totalsRowFormula>IFERROR(SUBTOTAL(109,_I7[Prix moyen])/_I7[[#Totals],[Quantité utilisée]],0)</totalsRowFormula>
    </tableColumn>
    <tableColumn id="3" name="Commentaire" dataDxfId="612" totalsRowDxfId="611" dataCellStyle="Standard"/>
  </tableColumns>
  <tableStyleInfo name="Tabelle Medikamente 2 2" showFirstColumn="0" showLastColumn="0" showRowStripes="1" showColumnStripes="0"/>
</table>
</file>

<file path=xl/tables/table6.xml><?xml version="1.0" encoding="utf-8"?>
<table xmlns="http://schemas.openxmlformats.org/spreadsheetml/2006/main" id="43" name="_I4" displayName="_I4" ref="B49:G51" totalsRowCount="1" headerRowDxfId="1420" dataDxfId="1419" totalsRowDxfId="1418" dataCellStyle="Standard" totalsRowCellStyle="Standard">
  <autoFilter ref="B49:G50"/>
  <tableColumns count="6">
    <tableColumn id="1" name="No" totalsRowLabel="Résultat" dataDxfId="1417" totalsRowDxfId="1416" dataCellStyle="Standard">
      <calculatedColumnFormula>$B$47</calculatedColumnFormula>
    </tableColumn>
    <tableColumn id="2" name="Article" dataDxfId="1415" totalsRowDxfId="1414" dataCellStyle="Standard"/>
    <tableColumn id="4" name="Prix par unité" dataDxfId="1413" totalsRowDxfId="1412" dataCellStyle="Standard"/>
    <tableColumn id="5" name="Quantité utilisée" totalsRowFunction="sum" dataDxfId="1411" totalsRowDxfId="1410" dataCellStyle="Standard"/>
    <tableColumn id="7" name="Prix moyen" totalsRowFunction="custom" dataDxfId="1409" totalsRowDxfId="1408" dataCellStyle="Spaltenebene_1">
      <calculatedColumnFormula>+_I4[Prix par unité]*_I4[Quantité utilisée]</calculatedColumnFormula>
      <totalsRowFormula>IFERROR(SUBTOTAL(109,_I4[Prix moyen])/_I4[[#Totals],[Quantité utilisée]],0)</totalsRowFormula>
    </tableColumn>
    <tableColumn id="3" name="Commentaire" dataDxfId="1407" totalsRowDxfId="1406" dataCellStyle="Standard"/>
  </tableColumns>
  <tableStyleInfo name="Tabelle Medikamente 2 2" showFirstColumn="0" showLastColumn="0" showRowStripes="1" showColumnStripes="0"/>
</table>
</file>

<file path=xl/tables/table60.xml><?xml version="1.0" encoding="utf-8"?>
<table xmlns="http://schemas.openxmlformats.org/spreadsheetml/2006/main" id="1" name="_I53" displayName="_I53" ref="B343:G345" totalsRowCount="1" headerRowDxfId="610" dataDxfId="609" totalsRowDxfId="608" dataCellStyle="Standard" totalsRowCellStyle="Standard">
  <autoFilter ref="B343:G344"/>
  <tableColumns count="6">
    <tableColumn id="1" name="No" totalsRowLabel="Résultat" dataDxfId="607" totalsRowDxfId="606" dataCellStyle="Standard">
      <calculatedColumnFormula>$B$341</calculatedColumnFormula>
    </tableColumn>
    <tableColumn id="2" name="Article" dataDxfId="605" totalsRowDxfId="604" dataCellStyle="Standard"/>
    <tableColumn id="4" name="Prix par unité" dataDxfId="603" totalsRowDxfId="602" dataCellStyle="Standard"/>
    <tableColumn id="5" name="Quantité utilisée" totalsRowFunction="sum" dataDxfId="601" totalsRowDxfId="600" dataCellStyle="Standard"/>
    <tableColumn id="7" name="Prix moyen" totalsRowFunction="custom" dataDxfId="599" totalsRowDxfId="598" dataCellStyle="Spaltenebene_1">
      <calculatedColumnFormula>+_I53[Prix par unité]*_I53[Quantité utilisée]</calculatedColumnFormula>
      <totalsRowFormula>IFERROR(SUBTOTAL(109,_I53[Prix moyen])/_I53[[#Totals],[Quantité utilisée]],0)</totalsRowFormula>
    </tableColumn>
    <tableColumn id="3" name="Commentaire" dataDxfId="597" totalsRowDxfId="596" dataCellStyle="Standard"/>
  </tableColumns>
  <tableStyleInfo name="Tabelle Medikamente 2 2" showFirstColumn="0" showLastColumn="0" showRowStripes="1" showColumnStripes="0"/>
</table>
</file>

<file path=xl/tables/table61.xml><?xml version="1.0" encoding="utf-8"?>
<table xmlns="http://schemas.openxmlformats.org/spreadsheetml/2006/main" id="3" name="_I54" displayName="_I54" ref="B349:G351" totalsRowCount="1" headerRowDxfId="595" dataDxfId="594" totalsRowDxfId="593" dataCellStyle="Standard" totalsRowCellStyle="Standard">
  <autoFilter ref="B349:G350"/>
  <tableColumns count="6">
    <tableColumn id="1" name="No" totalsRowLabel="Résultat" dataDxfId="592" totalsRowDxfId="591" dataCellStyle="Standard">
      <calculatedColumnFormula>$B$347</calculatedColumnFormula>
    </tableColumn>
    <tableColumn id="2" name="Article" dataDxfId="590" totalsRowDxfId="589" dataCellStyle="Standard"/>
    <tableColumn id="4" name="Prix par unité" dataDxfId="588" totalsRowDxfId="587" dataCellStyle="Standard"/>
    <tableColumn id="5" name="Quantité utilisée" totalsRowFunction="sum" dataDxfId="586" totalsRowDxfId="585" dataCellStyle="Standard"/>
    <tableColumn id="7" name="Prix moyen" totalsRowFunction="custom" dataDxfId="584" totalsRowDxfId="583" dataCellStyle="Spaltenebene_1">
      <calculatedColumnFormula>+_I54[Prix par unité]*_I54[Quantité utilisée]</calculatedColumnFormula>
      <totalsRowFormula>IFERROR(SUBTOTAL(109,_I54[Prix moyen])/_I54[[#Totals],[Quantité utilisée]],0)</totalsRowFormula>
    </tableColumn>
    <tableColumn id="3" name="Commentaire" dataDxfId="582" totalsRowDxfId="581" dataCellStyle="Standard"/>
  </tableColumns>
  <tableStyleInfo name="Tabelle Medikamente 2 2" showFirstColumn="0" showLastColumn="0" showRowStripes="1" showColumnStripes="0"/>
</table>
</file>

<file path=xl/tables/table62.xml><?xml version="1.0" encoding="utf-8"?>
<table xmlns="http://schemas.openxmlformats.org/spreadsheetml/2006/main" id="7" name="_I60" displayName="_I60" ref="B385:G387" totalsRowCount="1" headerRowDxfId="580" dataDxfId="579" totalsRowDxfId="578" dataCellStyle="Standard" totalsRowCellStyle="Standard">
  <autoFilter ref="B385:G386"/>
  <tableColumns count="6">
    <tableColumn id="1" name="No" totalsRowLabel="Résultat" dataDxfId="577" totalsRowDxfId="576" dataCellStyle="Standard">
      <calculatedColumnFormula>$B$383</calculatedColumnFormula>
    </tableColumn>
    <tableColumn id="2" name="Article" dataDxfId="575" totalsRowDxfId="574" dataCellStyle="Standard"/>
    <tableColumn id="4" name="Prix par unité" dataDxfId="573" totalsRowDxfId="572" dataCellStyle="Standard"/>
    <tableColumn id="5" name="Quantité utilisée" totalsRowFunction="sum" dataDxfId="571" totalsRowDxfId="570" dataCellStyle="Standard"/>
    <tableColumn id="7" name="Prix moyen" totalsRowFunction="custom" dataDxfId="569" totalsRowDxfId="568" dataCellStyle="Spaltenebene_1">
      <calculatedColumnFormula>+_I60[Prix par unité]*_I60[Quantité utilisée]</calculatedColumnFormula>
      <totalsRowFormula>IFERROR(SUBTOTAL(109,_I60[Prix moyen])/_I60[[#Totals],[Quantité utilisée]],0)</totalsRowFormula>
    </tableColumn>
    <tableColumn id="3" name="Commentaire" dataDxfId="567" totalsRowDxfId="566" dataCellStyle="Standard"/>
  </tableColumns>
  <tableStyleInfo name="Tabelle Medikamente 2 2" showFirstColumn="0" showLastColumn="0" showRowStripes="1" showColumnStripes="0"/>
</table>
</file>

<file path=xl/tables/table63.xml><?xml version="1.0" encoding="utf-8"?>
<table xmlns="http://schemas.openxmlformats.org/spreadsheetml/2006/main" id="8" name="_I61" displayName="_I61" ref="B391:G393" totalsRowCount="1" headerRowDxfId="565" dataDxfId="564" totalsRowDxfId="563" dataCellStyle="Standard" totalsRowCellStyle="Standard">
  <autoFilter ref="B391:G392"/>
  <tableColumns count="6">
    <tableColumn id="1" name="No" totalsRowLabel="Résultat" dataDxfId="562" totalsRowDxfId="561" dataCellStyle="Standard">
      <calculatedColumnFormula>$B$389</calculatedColumnFormula>
    </tableColumn>
    <tableColumn id="2" name="Article" dataDxfId="560" totalsRowDxfId="559" dataCellStyle="Standard"/>
    <tableColumn id="4" name="Prix par unité" dataDxfId="558" totalsRowDxfId="557" dataCellStyle="Standard"/>
    <tableColumn id="5" name="Quantité utilisée" totalsRowFunction="sum" dataDxfId="556" totalsRowDxfId="555" dataCellStyle="Standard"/>
    <tableColumn id="7" name="Prix moyen" totalsRowFunction="custom" dataDxfId="554" totalsRowDxfId="553" dataCellStyle="Spaltenebene_1">
      <calculatedColumnFormula>+_I61[Prix par unité]*_I61[Quantité utilisée]</calculatedColumnFormula>
      <totalsRowFormula>IFERROR(SUBTOTAL(109,_I61[Prix moyen])/_I61[[#Totals],[Quantité utilisée]],0)</totalsRowFormula>
    </tableColumn>
    <tableColumn id="3" name="Commentaire" dataDxfId="552" totalsRowDxfId="551" dataCellStyle="Standard"/>
  </tableColumns>
  <tableStyleInfo name="Tabelle Medikamente 2 2" showFirstColumn="0" showLastColumn="0" showRowStripes="1" showColumnStripes="0"/>
</table>
</file>

<file path=xl/tables/table64.xml><?xml version="1.0" encoding="utf-8"?>
<table xmlns="http://schemas.openxmlformats.org/spreadsheetml/2006/main" id="9" name="_I62" displayName="_I62" ref="B397:G399" totalsRowCount="1" headerRowDxfId="550" dataDxfId="549" totalsRowDxfId="548" dataCellStyle="Standard" totalsRowCellStyle="Standard">
  <autoFilter ref="B397:G398"/>
  <tableColumns count="6">
    <tableColumn id="1" name="No" totalsRowLabel="Résultat" dataDxfId="547" totalsRowDxfId="546" dataCellStyle="Standard">
      <calculatedColumnFormula>$B$395</calculatedColumnFormula>
    </tableColumn>
    <tableColumn id="2" name="Article" dataDxfId="545" totalsRowDxfId="544" dataCellStyle="Standard"/>
    <tableColumn id="4" name="Prix par unité" dataDxfId="543" totalsRowDxfId="542" dataCellStyle="Standard"/>
    <tableColumn id="5" name="Quantité utilisée" totalsRowFunction="sum" dataDxfId="541" totalsRowDxfId="540" dataCellStyle="Standard"/>
    <tableColumn id="7" name="Prix moyen" totalsRowFunction="custom" dataDxfId="539" totalsRowDxfId="538" dataCellStyle="Spaltenebene_1">
      <calculatedColumnFormula>+_I62[Prix par unité]*_I62[Quantité utilisée]</calculatedColumnFormula>
      <totalsRowFormula>IFERROR(SUBTOTAL(109,_I62[Prix moyen])/_I62[[#Totals],[Quantité utilisée]],0)</totalsRowFormula>
    </tableColumn>
    <tableColumn id="3" name="Commentaire" dataDxfId="537" totalsRowDxfId="536" dataCellStyle="Standard"/>
  </tableColumns>
  <tableStyleInfo name="Tabelle Medikamente 2 2" showFirstColumn="0" showLastColumn="0" showRowStripes="1" showColumnStripes="0"/>
</table>
</file>

<file path=xl/tables/table65.xml><?xml version="1.0" encoding="utf-8"?>
<table xmlns="http://schemas.openxmlformats.org/spreadsheetml/2006/main" id="11" name="_I63" displayName="_I63" ref="B403:G405" totalsRowCount="1" headerRowDxfId="535" dataDxfId="534" totalsRowDxfId="533" dataCellStyle="Standard" totalsRowCellStyle="Standard">
  <autoFilter ref="B403:G404"/>
  <tableColumns count="6">
    <tableColumn id="1" name="No" totalsRowLabel="Résultat" dataDxfId="532" totalsRowDxfId="531" dataCellStyle="Standard">
      <calculatedColumnFormula>$B$401</calculatedColumnFormula>
    </tableColumn>
    <tableColumn id="2" name="Article" dataDxfId="530" totalsRowDxfId="529" dataCellStyle="Standard"/>
    <tableColumn id="4" name="Prix par unité" dataDxfId="528" totalsRowDxfId="527" dataCellStyle="Standard"/>
    <tableColumn id="5" name="Quantité utilisée" totalsRowFunction="sum" dataDxfId="526" totalsRowDxfId="525" dataCellStyle="Standard"/>
    <tableColumn id="7" name="Prix moyen" totalsRowFunction="custom" dataDxfId="524" totalsRowDxfId="523" dataCellStyle="Spaltenebene_1">
      <calculatedColumnFormula>+_I63[Prix par unité]*_I63[Quantité utilisée]</calculatedColumnFormula>
      <totalsRowFormula>IFERROR(SUBTOTAL(109,_I63[Prix moyen])/_I63[[#Totals],[Quantité utilisée]],0)</totalsRowFormula>
    </tableColumn>
    <tableColumn id="3" name="Commentaire" dataDxfId="522" totalsRowDxfId="521" dataCellStyle="Standard"/>
  </tableColumns>
  <tableStyleInfo name="Tabelle Medikamente 2 2" showFirstColumn="0" showLastColumn="0" showRowStripes="1" showColumnStripes="0"/>
</table>
</file>

<file path=xl/tables/table66.xml><?xml version="1.0" encoding="utf-8"?>
<table xmlns="http://schemas.openxmlformats.org/spreadsheetml/2006/main" id="12" name="_I64" displayName="_I64" ref="B409:G411" totalsRowCount="1" headerRowDxfId="520" dataDxfId="519" totalsRowDxfId="518" dataCellStyle="Standard" totalsRowCellStyle="Standard">
  <autoFilter ref="B409:G410"/>
  <tableColumns count="6">
    <tableColumn id="1" name="No" totalsRowLabel="Résultat" dataDxfId="517" totalsRowDxfId="516" dataCellStyle="Standard">
      <calculatedColumnFormula>$B$407</calculatedColumnFormula>
    </tableColumn>
    <tableColumn id="2" name="Article" dataDxfId="515" totalsRowDxfId="514" dataCellStyle="Standard"/>
    <tableColumn id="4" name="Prix par unité" dataDxfId="513" totalsRowDxfId="512" dataCellStyle="Standard"/>
    <tableColumn id="5" name="Quantité utilisée" totalsRowFunction="sum" dataDxfId="511" totalsRowDxfId="510" dataCellStyle="Standard"/>
    <tableColumn id="7" name="Prix moyen" totalsRowFunction="custom" dataDxfId="509" totalsRowDxfId="508" dataCellStyle="Spaltenebene_1">
      <calculatedColumnFormula>+_I64[Prix par unité]*_I64[Quantité utilisée]</calculatedColumnFormula>
      <totalsRowFormula>IFERROR(SUBTOTAL(109,_I64[Prix moyen])/_I64[[#Totals],[Quantité utilisée]],0)</totalsRowFormula>
    </tableColumn>
    <tableColumn id="3" name="Commentaire" dataDxfId="507" totalsRowDxfId="506" dataCellStyle="Standard"/>
  </tableColumns>
  <tableStyleInfo name="Tabelle Medikamente 2 2" showFirstColumn="0" showLastColumn="0" showRowStripes="1" showColumnStripes="0"/>
</table>
</file>

<file path=xl/tables/table67.xml><?xml version="1.0" encoding="utf-8"?>
<table xmlns="http://schemas.openxmlformats.org/spreadsheetml/2006/main" id="13" name="_I65" displayName="_I65" ref="B415:G417" totalsRowCount="1" headerRowDxfId="505" dataDxfId="504" totalsRowDxfId="503" dataCellStyle="Standard" totalsRowCellStyle="Standard">
  <autoFilter ref="B415:G416"/>
  <tableColumns count="6">
    <tableColumn id="1" name="No" totalsRowLabel="Résultat" dataDxfId="502" totalsRowDxfId="501" dataCellStyle="Standard">
      <calculatedColumnFormula>$B$413</calculatedColumnFormula>
    </tableColumn>
    <tableColumn id="2" name="Article" dataDxfId="500" totalsRowDxfId="499" dataCellStyle="Standard"/>
    <tableColumn id="4" name="Prix par unité" dataDxfId="498" totalsRowDxfId="497" dataCellStyle="Standard"/>
    <tableColumn id="5" name="Quantité utilisée" totalsRowFunction="sum" dataDxfId="496" totalsRowDxfId="495" dataCellStyle="Standard"/>
    <tableColumn id="7" name="Prix moyen" totalsRowFunction="custom" dataDxfId="494" totalsRowDxfId="493" dataCellStyle="Spaltenebene_1">
      <calculatedColumnFormula>+_I65[Prix par unité]*_I65[Quantité utilisée]</calculatedColumnFormula>
      <totalsRowFormula>IFERROR(SUBTOTAL(109,_I65[Prix moyen])/_I65[[#Totals],[Quantité utilisée]],0)</totalsRowFormula>
    </tableColumn>
    <tableColumn id="3" name="Commentaire" dataDxfId="492" totalsRowDxfId="491" dataCellStyle="Standard"/>
  </tableColumns>
  <tableStyleInfo name="Tabelle Medikamente 2 2" showFirstColumn="0" showLastColumn="0" showRowStripes="1" showColumnStripes="0"/>
</table>
</file>

<file path=xl/tables/table68.xml><?xml version="1.0" encoding="utf-8"?>
<table xmlns="http://schemas.openxmlformats.org/spreadsheetml/2006/main" id="14" name="_I66" displayName="_I66" ref="B421:G423" totalsRowCount="1" headerRowDxfId="490" dataDxfId="489" totalsRowDxfId="488" dataCellStyle="Standard" totalsRowCellStyle="Standard">
  <autoFilter ref="B421:G422"/>
  <tableColumns count="6">
    <tableColumn id="1" name="No" totalsRowLabel="Résultat" dataDxfId="487" totalsRowDxfId="486" dataCellStyle="Standard">
      <calculatedColumnFormula>$B$419</calculatedColumnFormula>
    </tableColumn>
    <tableColumn id="2" name="Article" dataDxfId="485" totalsRowDxfId="484" dataCellStyle="Standard"/>
    <tableColumn id="4" name="Prix par unité" dataDxfId="483" totalsRowDxfId="482" dataCellStyle="Standard"/>
    <tableColumn id="5" name="Quantité utilisée" totalsRowFunction="sum" dataDxfId="481" totalsRowDxfId="480" dataCellStyle="Standard"/>
    <tableColumn id="7" name="Prix moyen" totalsRowFunction="custom" dataDxfId="479" totalsRowDxfId="478" dataCellStyle="Spaltenebene_1">
      <calculatedColumnFormula>+_I66[Prix par unité]*_I66[Quantité utilisée]</calculatedColumnFormula>
      <totalsRowFormula>IFERROR(SUBTOTAL(109,_I66[Prix moyen])/_I66[[#Totals],[Quantité utilisée]],0)</totalsRowFormula>
    </tableColumn>
    <tableColumn id="3" name="Commentaire" dataDxfId="477" totalsRowDxfId="476" dataCellStyle="Standard"/>
  </tableColumns>
  <tableStyleInfo name="Tabelle Medikamente 2 2" showFirstColumn="0" showLastColumn="0" showRowStripes="1" showColumnStripes="0"/>
</table>
</file>

<file path=xl/tables/table69.xml><?xml version="1.0" encoding="utf-8"?>
<table xmlns="http://schemas.openxmlformats.org/spreadsheetml/2006/main" id="15" name="_I67" displayName="_I67" ref="B427:G429" totalsRowCount="1" headerRowDxfId="475" dataDxfId="474" totalsRowDxfId="473" dataCellStyle="Standard" totalsRowCellStyle="Standard">
  <autoFilter ref="B427:G428"/>
  <tableColumns count="6">
    <tableColumn id="1" name="No" totalsRowLabel="Résultat" dataDxfId="472" totalsRowDxfId="471" dataCellStyle="Standard">
      <calculatedColumnFormula>$B$425</calculatedColumnFormula>
    </tableColumn>
    <tableColumn id="2" name="Article" dataDxfId="470" totalsRowDxfId="469" dataCellStyle="Standard"/>
    <tableColumn id="4" name="Prix par unité" dataDxfId="468" totalsRowDxfId="467" dataCellStyle="Standard"/>
    <tableColumn id="5" name="Quantité utilisée" totalsRowFunction="sum" dataDxfId="466" totalsRowDxfId="465" dataCellStyle="Standard"/>
    <tableColumn id="7" name="Prix moyen" totalsRowFunction="custom" dataDxfId="464" totalsRowDxfId="463" dataCellStyle="Spaltenebene_1">
      <calculatedColumnFormula>+_I67[Prix par unité]*_I67[Quantité utilisée]</calculatedColumnFormula>
      <totalsRowFormula>IFERROR(SUBTOTAL(109,_I67[Prix moyen])/_I67[[#Totals],[Quantité utilisée]],0)</totalsRowFormula>
    </tableColumn>
    <tableColumn id="3" name="Commentaire" dataDxfId="462" totalsRowDxfId="461" dataCellStyle="Standard"/>
  </tableColumns>
  <tableStyleInfo name="Tabelle Medikamente 2 2" showFirstColumn="0" showLastColumn="0" showRowStripes="1" showColumnStripes="0"/>
</table>
</file>

<file path=xl/tables/table7.xml><?xml version="1.0" encoding="utf-8"?>
<table xmlns="http://schemas.openxmlformats.org/spreadsheetml/2006/main" id="44" name="_I5" displayName="_I5" ref="B55:G57" totalsRowCount="1" headerRowDxfId="1405" dataDxfId="1404" totalsRowDxfId="1403" dataCellStyle="Standard" totalsRowCellStyle="Standard">
  <autoFilter ref="B55:G56"/>
  <tableColumns count="6">
    <tableColumn id="1" name="No" totalsRowLabel="Résultat" dataDxfId="1402" totalsRowDxfId="1401" dataCellStyle="Standard">
      <calculatedColumnFormula>$B$53</calculatedColumnFormula>
    </tableColumn>
    <tableColumn id="2" name="Article" dataDxfId="1400" totalsRowDxfId="1399" dataCellStyle="Standard"/>
    <tableColumn id="4" name="Prix par unité" dataDxfId="1398" totalsRowDxfId="1397" dataCellStyle="Standard"/>
    <tableColumn id="5" name="Quantité utilisée" totalsRowFunction="sum" dataDxfId="1396" totalsRowDxfId="1395" dataCellStyle="Standard"/>
    <tableColumn id="7" name="Prix moyen" totalsRowFunction="custom" dataDxfId="1394" totalsRowDxfId="1393" dataCellStyle="Spaltenebene_1">
      <calculatedColumnFormula>+_I5[Prix par unité]*_I5[Quantité utilisée]</calculatedColumnFormula>
      <totalsRowFormula>IFERROR(SUBTOTAL(109,_I5[Prix moyen])/_I5[[#Totals],[Quantité utilisée]],0)</totalsRowFormula>
    </tableColumn>
    <tableColumn id="3" name="Commentaire" dataDxfId="1392" totalsRowDxfId="1391" dataCellStyle="Standard"/>
  </tableColumns>
  <tableStyleInfo name="Tabelle Medikamente 2 2" showFirstColumn="0" showLastColumn="0" showRowStripes="1" showColumnStripes="0"/>
</table>
</file>

<file path=xl/tables/table70.xml><?xml version="1.0" encoding="utf-8"?>
<table xmlns="http://schemas.openxmlformats.org/spreadsheetml/2006/main" id="16" name="_I68" displayName="_I68" ref="B433:G435" totalsRowCount="1" headerRowDxfId="460" dataDxfId="459" totalsRowDxfId="458" dataCellStyle="Standard" totalsRowCellStyle="Standard">
  <autoFilter ref="B433:G434"/>
  <tableColumns count="6">
    <tableColumn id="1" name="No" totalsRowLabel="Résultat" dataDxfId="457" totalsRowDxfId="456" dataCellStyle="Standard">
      <calculatedColumnFormula>$B$431</calculatedColumnFormula>
    </tableColumn>
    <tableColumn id="2" name="Article" dataDxfId="455" totalsRowDxfId="454" dataCellStyle="Standard"/>
    <tableColumn id="4" name="Prix par unité" dataDxfId="453" totalsRowDxfId="452" dataCellStyle="Standard"/>
    <tableColumn id="5" name="Quantité utilisée" totalsRowFunction="sum" dataDxfId="451" totalsRowDxfId="450" dataCellStyle="Standard"/>
    <tableColumn id="7" name="Prix moyen" totalsRowFunction="custom" dataDxfId="449" totalsRowDxfId="448" dataCellStyle="Spaltenebene_1">
      <calculatedColumnFormula>+_I68[Prix par unité]*_I68[Quantité utilisée]</calculatedColumnFormula>
      <totalsRowFormula>IFERROR(SUBTOTAL(109,_I68[Prix moyen])/_I68[[#Totals],[Quantité utilisée]],0)</totalsRowFormula>
    </tableColumn>
    <tableColumn id="3" name="Commentaire" dataDxfId="447" totalsRowDxfId="446" dataCellStyle="Standard"/>
  </tableColumns>
  <tableStyleInfo name="Tabelle Medikamente 2 2" showFirstColumn="0" showLastColumn="0" showRowStripes="1" showColumnStripes="0"/>
</table>
</file>

<file path=xl/tables/table71.xml><?xml version="1.0" encoding="utf-8"?>
<table xmlns="http://schemas.openxmlformats.org/spreadsheetml/2006/main" id="17" name="_I69" displayName="_I69" ref="B439:G441" totalsRowCount="1" headerRowDxfId="445" dataDxfId="444" totalsRowDxfId="443" dataCellStyle="Standard" totalsRowCellStyle="Standard">
  <autoFilter ref="B439:G440"/>
  <tableColumns count="6">
    <tableColumn id="1" name="No" totalsRowLabel="Résultat" dataDxfId="442" totalsRowDxfId="441" dataCellStyle="Standard">
      <calculatedColumnFormula>$B$437</calculatedColumnFormula>
    </tableColumn>
    <tableColumn id="2" name="Article" dataDxfId="440" totalsRowDxfId="439" dataCellStyle="Standard"/>
    <tableColumn id="4" name="Prix par unité" dataDxfId="438" totalsRowDxfId="437" dataCellStyle="Standard"/>
    <tableColumn id="5" name="Quantité utilisée" totalsRowFunction="sum" dataDxfId="436" totalsRowDxfId="435" dataCellStyle="Standard"/>
    <tableColumn id="7" name="Prix moyen" totalsRowFunction="custom" dataDxfId="434" totalsRowDxfId="433" dataCellStyle="Spaltenebene_1">
      <calculatedColumnFormula>+_I69[Prix par unité]*_I69[Quantité utilisée]</calculatedColumnFormula>
      <totalsRowFormula>IFERROR(SUBTOTAL(109,_I69[Prix moyen])/_I69[[#Totals],[Quantité utilisée]],0)</totalsRowFormula>
    </tableColumn>
    <tableColumn id="3" name="Commentaire" dataDxfId="432" totalsRowDxfId="431" dataCellStyle="Standard"/>
  </tableColumns>
  <tableStyleInfo name="Tabelle Medikamente 2 2" showFirstColumn="0" showLastColumn="0" showRowStripes="1" showColumnStripes="0"/>
</table>
</file>

<file path=xl/tables/table72.xml><?xml version="1.0" encoding="utf-8"?>
<table xmlns="http://schemas.openxmlformats.org/spreadsheetml/2006/main" id="18" name="_I70" displayName="_I70" ref="B445:G447" totalsRowCount="1" headerRowDxfId="430" dataDxfId="429" totalsRowDxfId="428" dataCellStyle="Standard" totalsRowCellStyle="Standard">
  <autoFilter ref="B445:G446"/>
  <tableColumns count="6">
    <tableColumn id="1" name="No" totalsRowLabel="Résultat" dataDxfId="427" totalsRowDxfId="426" dataCellStyle="Standard">
      <calculatedColumnFormula>$B$443</calculatedColumnFormula>
    </tableColumn>
    <tableColumn id="2" name="Article" dataDxfId="425" totalsRowDxfId="424" dataCellStyle="Standard"/>
    <tableColumn id="4" name="Prix par unité" dataDxfId="423" totalsRowDxfId="422" dataCellStyle="Standard"/>
    <tableColumn id="5" name="Quantité utilisée" totalsRowFunction="sum" dataDxfId="421" totalsRowDxfId="420" dataCellStyle="Standard"/>
    <tableColumn id="7" name="Prix moyen" totalsRowFunction="custom" dataDxfId="419" totalsRowDxfId="418" dataCellStyle="Spaltenebene_1">
      <calculatedColumnFormula>+_I70[Prix par unité]*_I70[Quantité utilisée]</calculatedColumnFormula>
      <totalsRowFormula>IFERROR(SUBTOTAL(109,_I70[Prix moyen])/_I70[[#Totals],[Quantité utilisée]],0)</totalsRowFormula>
    </tableColumn>
    <tableColumn id="3" name="Commentaire" dataDxfId="417" totalsRowDxfId="416" dataCellStyle="Standard"/>
  </tableColumns>
  <tableStyleInfo name="Tabelle Medikamente 2 2" showFirstColumn="0" showLastColumn="0" showRowStripes="1" showColumnStripes="0"/>
</table>
</file>

<file path=xl/tables/table73.xml><?xml version="1.0" encoding="utf-8"?>
<table xmlns="http://schemas.openxmlformats.org/spreadsheetml/2006/main" id="19" name="_I71" displayName="_I71" ref="B451:G453" totalsRowCount="1" headerRowDxfId="415" dataDxfId="414" totalsRowDxfId="413" dataCellStyle="Standard" totalsRowCellStyle="Standard">
  <autoFilter ref="B451:G452"/>
  <tableColumns count="6">
    <tableColumn id="1" name="No" totalsRowLabel="Résultat" dataDxfId="412" totalsRowDxfId="411" dataCellStyle="Standard">
      <calculatedColumnFormula>$B$449</calculatedColumnFormula>
    </tableColumn>
    <tableColumn id="2" name="Article" dataDxfId="410" totalsRowDxfId="409" dataCellStyle="Standard"/>
    <tableColumn id="4" name="Prix par unité" dataDxfId="408" totalsRowDxfId="407" dataCellStyle="Standard"/>
    <tableColumn id="5" name="Quantité utilisée" totalsRowFunction="sum" dataDxfId="406" totalsRowDxfId="405" dataCellStyle="Standard"/>
    <tableColumn id="7" name="Prix moyen" totalsRowFunction="custom" dataDxfId="404" totalsRowDxfId="403" dataCellStyle="Spaltenebene_1">
      <calculatedColumnFormula>+_I71[Prix par unité]*_I71[Quantité utilisée]</calculatedColumnFormula>
      <totalsRowFormula>IFERROR(SUBTOTAL(109,_I71[Prix moyen])/_I71[[#Totals],[Quantité utilisée]],0)</totalsRowFormula>
    </tableColumn>
    <tableColumn id="3" name="Commentaire" dataDxfId="402" totalsRowDxfId="401" dataCellStyle="Standard"/>
  </tableColumns>
  <tableStyleInfo name="Tabelle Medikamente 2 2" showFirstColumn="0" showLastColumn="0" showRowStripes="1" showColumnStripes="0"/>
</table>
</file>

<file path=xl/tables/table74.xml><?xml version="1.0" encoding="utf-8"?>
<table xmlns="http://schemas.openxmlformats.org/spreadsheetml/2006/main" id="20" name="_I72" displayName="_I72" ref="B457:G459" totalsRowCount="1" headerRowDxfId="400" dataDxfId="399" totalsRowDxfId="398" dataCellStyle="Standard" totalsRowCellStyle="Standard">
  <autoFilter ref="B457:G458"/>
  <tableColumns count="6">
    <tableColumn id="1" name="No" totalsRowLabel="Résultat" dataDxfId="397" totalsRowDxfId="396" dataCellStyle="Standard">
      <calculatedColumnFormula>$B$455</calculatedColumnFormula>
    </tableColumn>
    <tableColumn id="2" name="Article" dataDxfId="395" totalsRowDxfId="394" dataCellStyle="Standard"/>
    <tableColumn id="4" name="Prix par unité" dataDxfId="393" totalsRowDxfId="392" dataCellStyle="Standard"/>
    <tableColumn id="5" name="Quantité utilisée" totalsRowFunction="sum" dataDxfId="391" totalsRowDxfId="390" dataCellStyle="Standard"/>
    <tableColumn id="7" name="Prix moyen" totalsRowFunction="custom" dataDxfId="389" totalsRowDxfId="388" dataCellStyle="Spaltenebene_1">
      <calculatedColumnFormula>+_I72[Prix par unité]*_I72[Quantité utilisée]</calculatedColumnFormula>
      <totalsRowFormula>IFERROR(SUBTOTAL(109,_I72[Prix moyen])/_I72[[#Totals],[Quantité utilisée]],0)</totalsRowFormula>
    </tableColumn>
    <tableColumn id="3" name="Commentaire" dataDxfId="387" totalsRowDxfId="386" dataCellStyle="Standard"/>
  </tableColumns>
  <tableStyleInfo name="Tabelle Medikamente 2 2" showFirstColumn="0" showLastColumn="0" showRowStripes="1" showColumnStripes="0"/>
</table>
</file>

<file path=xl/tables/table75.xml><?xml version="1.0" encoding="utf-8"?>
<table xmlns="http://schemas.openxmlformats.org/spreadsheetml/2006/main" id="21" name="_I73" displayName="_I73" ref="B463:G465" totalsRowCount="1" headerRowDxfId="385" dataDxfId="384" totalsRowDxfId="383" dataCellStyle="Standard" totalsRowCellStyle="Standard">
  <autoFilter ref="B463:G464"/>
  <tableColumns count="6">
    <tableColumn id="1" name="No" totalsRowLabel="Résultat" dataDxfId="382" totalsRowDxfId="381" dataCellStyle="Standard">
      <calculatedColumnFormula>$B$461</calculatedColumnFormula>
    </tableColumn>
    <tableColumn id="2" name="Article" dataDxfId="380" totalsRowDxfId="379" dataCellStyle="Standard"/>
    <tableColumn id="4" name="Prix par unité" dataDxfId="378" totalsRowDxfId="377" dataCellStyle="Standard"/>
    <tableColumn id="5" name="Quantité utilisée" totalsRowFunction="sum" dataDxfId="376" totalsRowDxfId="375" dataCellStyle="Standard"/>
    <tableColumn id="7" name="Prix moyen" totalsRowFunction="custom" dataDxfId="374" totalsRowDxfId="373" dataCellStyle="Spaltenebene_1">
      <calculatedColumnFormula>+_I73[Prix par unité]*_I73[Quantité utilisée]</calculatedColumnFormula>
      <totalsRowFormula>IFERROR(SUBTOTAL(109,_I73[Prix moyen])/_I73[[#Totals],[Quantité utilisée]],0)</totalsRowFormula>
    </tableColumn>
    <tableColumn id="3" name="Commentaire" dataDxfId="372" totalsRowDxfId="371" dataCellStyle="Standard"/>
  </tableColumns>
  <tableStyleInfo name="Tabelle Medikamente 2 2" showFirstColumn="0" showLastColumn="0" showRowStripes="1" showColumnStripes="0"/>
</table>
</file>

<file path=xl/tables/table76.xml><?xml version="1.0" encoding="utf-8"?>
<table xmlns="http://schemas.openxmlformats.org/spreadsheetml/2006/main" id="22" name="_I74" displayName="_I74" ref="B469:G471" totalsRowCount="1" headerRowDxfId="370" dataDxfId="369" totalsRowDxfId="368" dataCellStyle="Standard" totalsRowCellStyle="Standard">
  <autoFilter ref="B469:G470"/>
  <tableColumns count="6">
    <tableColumn id="1" name="No" totalsRowLabel="Résultat" dataDxfId="367" totalsRowDxfId="366" dataCellStyle="Standard">
      <calculatedColumnFormula>$B$467</calculatedColumnFormula>
    </tableColumn>
    <tableColumn id="2" name="Article" dataDxfId="365" totalsRowDxfId="364" dataCellStyle="Standard"/>
    <tableColumn id="4" name="Prix par unité" dataDxfId="363" totalsRowDxfId="362" dataCellStyle="Standard"/>
    <tableColumn id="5" name="Quantité utilisée" totalsRowFunction="sum" dataDxfId="361" totalsRowDxfId="360" dataCellStyle="Standard"/>
    <tableColumn id="7" name="Prix moyen" totalsRowFunction="custom" dataDxfId="359" totalsRowDxfId="358" dataCellStyle="Spaltenebene_1">
      <calculatedColumnFormula>+_I74[Prix par unité]*_I74[Quantité utilisée]</calculatedColumnFormula>
      <totalsRowFormula>IFERROR(SUBTOTAL(109,_I74[Prix moyen])/_I74[[#Totals],[Quantité utilisée]],0)</totalsRowFormula>
    </tableColumn>
    <tableColumn id="3" name="Commentaire" dataDxfId="357" totalsRowDxfId="356" dataCellStyle="Standard"/>
  </tableColumns>
  <tableStyleInfo name="Tabelle Medikamente 2 2" showFirstColumn="0" showLastColumn="0" showRowStripes="1" showColumnStripes="0"/>
</table>
</file>

<file path=xl/tables/table77.xml><?xml version="1.0" encoding="utf-8"?>
<table xmlns="http://schemas.openxmlformats.org/spreadsheetml/2006/main" id="23" name="_I75" displayName="_I75" ref="B475:G477" totalsRowCount="1" headerRowDxfId="355" dataDxfId="354" totalsRowDxfId="353" dataCellStyle="Standard" totalsRowCellStyle="Standard">
  <autoFilter ref="B475:G476"/>
  <tableColumns count="6">
    <tableColumn id="1" name="No" totalsRowLabel="Résultat" dataDxfId="352" totalsRowDxfId="351" dataCellStyle="Standard">
      <calculatedColumnFormula>$B$473</calculatedColumnFormula>
    </tableColumn>
    <tableColumn id="2" name="Article" dataDxfId="350" totalsRowDxfId="349" dataCellStyle="Standard"/>
    <tableColumn id="4" name="Prix par unité" dataDxfId="348" totalsRowDxfId="347" dataCellStyle="Standard"/>
    <tableColumn id="5" name="Quantité utilisée" totalsRowFunction="sum" dataDxfId="346" totalsRowDxfId="345" dataCellStyle="Standard"/>
    <tableColumn id="7" name="Prix moyen" totalsRowFunction="custom" dataDxfId="344" totalsRowDxfId="343" dataCellStyle="Spaltenebene_1">
      <calculatedColumnFormula>+_I75[Prix par unité]*_I75[Quantité utilisée]</calculatedColumnFormula>
      <totalsRowFormula>IFERROR(SUBTOTAL(109,_I75[Prix moyen])/_I75[[#Totals],[Quantité utilisée]],0)</totalsRowFormula>
    </tableColumn>
    <tableColumn id="3" name="Commentaire" dataDxfId="342" totalsRowDxfId="341" dataCellStyle="Standard"/>
  </tableColumns>
  <tableStyleInfo name="Tabelle Medikamente 2 2" showFirstColumn="0" showLastColumn="0" showRowStripes="1" showColumnStripes="0"/>
</table>
</file>

<file path=xl/tables/table78.xml><?xml version="1.0" encoding="utf-8"?>
<table xmlns="http://schemas.openxmlformats.org/spreadsheetml/2006/main" id="24" name="_I76" displayName="_I76" ref="B481:G483" totalsRowCount="1" headerRowDxfId="340" dataDxfId="339" totalsRowDxfId="338" dataCellStyle="Standard" totalsRowCellStyle="Standard">
  <autoFilter ref="B481:G482"/>
  <tableColumns count="6">
    <tableColumn id="1" name="No" totalsRowLabel="Résultat" dataDxfId="337" totalsRowDxfId="336" dataCellStyle="Standard">
      <calculatedColumnFormula>$B$479</calculatedColumnFormula>
    </tableColumn>
    <tableColumn id="2" name="Article" dataDxfId="335" totalsRowDxfId="334" dataCellStyle="Standard"/>
    <tableColumn id="4" name="Prix par unité" dataDxfId="333" totalsRowDxfId="332" dataCellStyle="Standard"/>
    <tableColumn id="5" name="Quantité utilisée" totalsRowFunction="sum" dataDxfId="331" totalsRowDxfId="330" dataCellStyle="Standard"/>
    <tableColumn id="7" name="Prix moyen" totalsRowFunction="custom" dataDxfId="329" totalsRowDxfId="328" dataCellStyle="Spaltenebene_1">
      <calculatedColumnFormula>+_I76[Prix par unité]*_I76[Quantité utilisée]</calculatedColumnFormula>
      <totalsRowFormula>IFERROR(SUBTOTAL(109,_I76[Prix moyen])/_I76[[#Totals],[Quantité utilisée]],0)</totalsRowFormula>
    </tableColumn>
    <tableColumn id="3" name="Commentaire" dataDxfId="327" totalsRowDxfId="326" dataCellStyle="Standard"/>
  </tableColumns>
  <tableStyleInfo name="Tabelle Medikamente 2 2" showFirstColumn="0" showLastColumn="0" showRowStripes="1" showColumnStripes="0"/>
</table>
</file>

<file path=xl/tables/table79.xml><?xml version="1.0" encoding="utf-8"?>
<table xmlns="http://schemas.openxmlformats.org/spreadsheetml/2006/main" id="25" name="_I77" displayName="_I77" ref="B487:G489" totalsRowCount="1" headerRowDxfId="325" dataDxfId="324" totalsRowDxfId="323" dataCellStyle="Standard" totalsRowCellStyle="Standard">
  <autoFilter ref="B487:G488"/>
  <tableColumns count="6">
    <tableColumn id="1" name="No" totalsRowLabel="Résultat" dataDxfId="322" totalsRowDxfId="321" dataCellStyle="Standard">
      <calculatedColumnFormula>$B$485</calculatedColumnFormula>
    </tableColumn>
    <tableColumn id="2" name="Article" dataDxfId="320" totalsRowDxfId="319" dataCellStyle="Standard"/>
    <tableColumn id="4" name="Prix par unité" dataDxfId="318" totalsRowDxfId="317" dataCellStyle="Standard"/>
    <tableColumn id="5" name="Quantité utilisée" totalsRowFunction="sum" dataDxfId="316" totalsRowDxfId="315" dataCellStyle="Standard"/>
    <tableColumn id="7" name="Prix moyen" totalsRowFunction="custom" dataDxfId="314" totalsRowDxfId="313" dataCellStyle="Spaltenebene_1">
      <calculatedColumnFormula>+_I77[Prix par unité]*_I77[Quantité utilisée]</calculatedColumnFormula>
      <totalsRowFormula>IFERROR(SUBTOTAL(109,_I77[Prix moyen])/_I77[[#Totals],[Quantité utilisée]],0)</totalsRowFormula>
    </tableColumn>
    <tableColumn id="3" name="Commentaire" dataDxfId="312" totalsRowDxfId="311" dataCellStyle="Standard"/>
  </tableColumns>
  <tableStyleInfo name="Tabelle Medikamente 2 2" showFirstColumn="0" showLastColumn="0" showRowStripes="1" showColumnStripes="0"/>
</table>
</file>

<file path=xl/tables/table8.xml><?xml version="1.0" encoding="utf-8"?>
<table xmlns="http://schemas.openxmlformats.org/spreadsheetml/2006/main" id="45" name="_I6" displayName="_I6" ref="B61:G63" totalsRowCount="1" headerRowDxfId="1390" dataDxfId="1389" totalsRowDxfId="1388" dataCellStyle="Standard" totalsRowCellStyle="Standard">
  <autoFilter ref="B61:G62"/>
  <tableColumns count="6">
    <tableColumn id="1" name="No" totalsRowLabel="Résultat" dataDxfId="1387" totalsRowDxfId="1386" dataCellStyle="Standard">
      <calculatedColumnFormula>$B$59</calculatedColumnFormula>
    </tableColumn>
    <tableColumn id="2" name="Article" dataDxfId="1385" totalsRowDxfId="1384" dataCellStyle="Standard"/>
    <tableColumn id="4" name="Prix par unité" dataDxfId="1383" totalsRowDxfId="1382" dataCellStyle="Standard"/>
    <tableColumn id="5" name="Quantité utilisée" totalsRowFunction="sum" dataDxfId="1381" totalsRowDxfId="1380" dataCellStyle="Standard"/>
    <tableColumn id="7" name="Prix moyen" totalsRowFunction="custom" dataDxfId="1379" totalsRowDxfId="1378" dataCellStyle="Spaltenebene_1">
      <calculatedColumnFormula>+_I6[Prix par unité]*_I6[Quantité utilisée]</calculatedColumnFormula>
      <totalsRowFormula>IFERROR(SUBTOTAL(109,_I6[Prix moyen])/_I6[[#Totals],[Quantité utilisée]],0)</totalsRowFormula>
    </tableColumn>
    <tableColumn id="3" name="Commentaire" dataDxfId="1377" totalsRowDxfId="1376" dataCellStyle="Standard"/>
  </tableColumns>
  <tableStyleInfo name="Tabelle Medikamente 2 2" showFirstColumn="0" showLastColumn="0" showRowStripes="1" showColumnStripes="0"/>
</table>
</file>

<file path=xl/tables/table80.xml><?xml version="1.0" encoding="utf-8"?>
<table xmlns="http://schemas.openxmlformats.org/spreadsheetml/2006/main" id="26" name="_I78" displayName="_I78" ref="B493:G495" totalsRowCount="1" headerRowDxfId="310" dataDxfId="309" totalsRowDxfId="308" dataCellStyle="Standard" totalsRowCellStyle="Standard">
  <autoFilter ref="B493:G494"/>
  <tableColumns count="6">
    <tableColumn id="1" name="No" totalsRowLabel="Résultat" dataDxfId="307" totalsRowDxfId="306" dataCellStyle="Standard">
      <calculatedColumnFormula>$B$491</calculatedColumnFormula>
    </tableColumn>
    <tableColumn id="2" name="Article" dataDxfId="305" totalsRowDxfId="304" dataCellStyle="Standard"/>
    <tableColumn id="4" name="Prix par unité" dataDxfId="303" totalsRowDxfId="302" dataCellStyle="Standard"/>
    <tableColumn id="5" name="Quantité utilisée" totalsRowFunction="sum" dataDxfId="301" totalsRowDxfId="300" dataCellStyle="Standard"/>
    <tableColumn id="7" name="Prix moyen" totalsRowFunction="custom" dataDxfId="299" totalsRowDxfId="298" dataCellStyle="Spaltenebene_1">
      <calculatedColumnFormula>+_I78[Prix par unité]*_I78[Quantité utilisée]</calculatedColumnFormula>
      <totalsRowFormula>IFERROR(SUBTOTAL(109,_I78[Prix moyen])/_I78[[#Totals],[Quantité utilisée]],0)</totalsRowFormula>
    </tableColumn>
    <tableColumn id="3" name="Commentaire" dataDxfId="297" totalsRowDxfId="296" dataCellStyle="Standard"/>
  </tableColumns>
  <tableStyleInfo name="Tabelle Medikamente 2 2" showFirstColumn="0" showLastColumn="0" showRowStripes="1" showColumnStripes="0"/>
</table>
</file>

<file path=xl/tables/table81.xml><?xml version="1.0" encoding="utf-8"?>
<table xmlns="http://schemas.openxmlformats.org/spreadsheetml/2006/main" id="28" name="_I79" displayName="_I79" ref="B499:G501" totalsRowCount="1" headerRowDxfId="295" dataDxfId="294" totalsRowDxfId="293" dataCellStyle="Standard" totalsRowCellStyle="Standard">
  <autoFilter ref="B499:G500"/>
  <tableColumns count="6">
    <tableColumn id="1" name="No" totalsRowLabel="Résultat" dataDxfId="292" totalsRowDxfId="291" dataCellStyle="Standard">
      <calculatedColumnFormula>$B$497</calculatedColumnFormula>
    </tableColumn>
    <tableColumn id="2" name="Article" dataDxfId="290" totalsRowDxfId="289" dataCellStyle="Standard"/>
    <tableColumn id="4" name="Prix par unité" dataDxfId="288" totalsRowDxfId="287" dataCellStyle="Standard"/>
    <tableColumn id="5" name="Quantité utilisée" totalsRowFunction="sum" dataDxfId="286" totalsRowDxfId="285" dataCellStyle="Standard"/>
    <tableColumn id="7" name="Prix moyen" totalsRowFunction="custom" dataDxfId="284" totalsRowDxfId="283" dataCellStyle="Spaltenebene_1">
      <calculatedColumnFormula>+_I79[Prix par unité]*_I79[Quantité utilisée]</calculatedColumnFormula>
      <totalsRowFormula>IFERROR(SUBTOTAL(109,_I79[Prix moyen])/_I79[[#Totals],[Quantité utilisée]],0)</totalsRowFormula>
    </tableColumn>
    <tableColumn id="3" name="Commentaire" dataDxfId="282" totalsRowDxfId="281" dataCellStyle="Standard"/>
  </tableColumns>
  <tableStyleInfo name="Tabelle Medikamente 2 2" showFirstColumn="0" showLastColumn="0" showRowStripes="1" showColumnStripes="0"/>
</table>
</file>

<file path=xl/tables/table82.xml><?xml version="1.0" encoding="utf-8"?>
<table xmlns="http://schemas.openxmlformats.org/spreadsheetml/2006/main" id="29" name="_I80" displayName="_I80" ref="B505:G507" totalsRowCount="1" headerRowDxfId="280" dataDxfId="279" totalsRowDxfId="278" dataCellStyle="Standard" totalsRowCellStyle="Standard">
  <autoFilter ref="B505:G506"/>
  <tableColumns count="6">
    <tableColumn id="1" name="No" totalsRowLabel="Résultat" dataDxfId="277" totalsRowDxfId="276" dataCellStyle="Standard">
      <calculatedColumnFormula>$B$503</calculatedColumnFormula>
    </tableColumn>
    <tableColumn id="2" name="Article" dataDxfId="275" totalsRowDxfId="274" dataCellStyle="Standard"/>
    <tableColumn id="4" name="Prix par unité" dataDxfId="273" totalsRowDxfId="272" dataCellStyle="Standard"/>
    <tableColumn id="5" name="Quantité utilisée" totalsRowFunction="sum" dataDxfId="271" totalsRowDxfId="270" dataCellStyle="Standard"/>
    <tableColumn id="7" name="Prix moyen" totalsRowFunction="custom" dataDxfId="269" totalsRowDxfId="268" dataCellStyle="Spaltenebene_1">
      <calculatedColumnFormula>+_I80[Prix par unité]*_I80[Quantité utilisée]</calculatedColumnFormula>
      <totalsRowFormula>IFERROR(SUBTOTAL(109,_I80[Prix moyen])/_I80[[#Totals],[Quantité utilisée]],0)</totalsRowFormula>
    </tableColumn>
    <tableColumn id="3" name="Commentaire" dataDxfId="267" totalsRowDxfId="266" dataCellStyle="Standard"/>
  </tableColumns>
  <tableStyleInfo name="Tabelle Medikamente 2 2" showFirstColumn="0" showLastColumn="0" showRowStripes="1" showColumnStripes="0"/>
</table>
</file>

<file path=xl/tables/table83.xml><?xml version="1.0" encoding="utf-8"?>
<table xmlns="http://schemas.openxmlformats.org/spreadsheetml/2006/main" id="30" name="_I81" displayName="_I81" ref="B511:G513" totalsRowCount="1" headerRowDxfId="265" dataDxfId="264" totalsRowDxfId="263" dataCellStyle="Standard" totalsRowCellStyle="Standard">
  <autoFilter ref="B511:G512"/>
  <tableColumns count="6">
    <tableColumn id="1" name="No" totalsRowLabel="Résultat" dataDxfId="262" totalsRowDxfId="261" dataCellStyle="Standard">
      <calculatedColumnFormula>$B$509</calculatedColumnFormula>
    </tableColumn>
    <tableColumn id="2" name="Article" dataDxfId="260" totalsRowDxfId="259" dataCellStyle="Standard"/>
    <tableColumn id="4" name="Prix par unité" dataDxfId="258" totalsRowDxfId="257" dataCellStyle="Standard"/>
    <tableColumn id="5" name="Quantité utilisée" totalsRowFunction="sum" dataDxfId="256" totalsRowDxfId="255" dataCellStyle="Standard"/>
    <tableColumn id="7" name="Prix moyen" totalsRowFunction="custom" dataDxfId="254" totalsRowDxfId="253" dataCellStyle="Spaltenebene_1">
      <calculatedColumnFormula>+_I81[Prix par unité]*_I81[Quantité utilisée]</calculatedColumnFormula>
      <totalsRowFormula>IFERROR(SUBTOTAL(109,_I81[Prix moyen])/_I81[[#Totals],[Quantité utilisée]],0)</totalsRowFormula>
    </tableColumn>
    <tableColumn id="3" name="Commentaire" dataDxfId="252" totalsRowDxfId="251" dataCellStyle="Standard"/>
  </tableColumns>
  <tableStyleInfo name="Tabelle Medikamente 2 2" showFirstColumn="0" showLastColumn="0" showRowStripes="1" showColumnStripes="0"/>
</table>
</file>

<file path=xl/tables/table84.xml><?xml version="1.0" encoding="utf-8"?>
<table xmlns="http://schemas.openxmlformats.org/spreadsheetml/2006/main" id="32" name="_I82" displayName="_I82" ref="B517:G519" totalsRowCount="1" headerRowDxfId="250" dataDxfId="249" totalsRowDxfId="248" dataCellStyle="Standard" totalsRowCellStyle="Standard">
  <autoFilter ref="B517:G518"/>
  <tableColumns count="6">
    <tableColumn id="1" name="No" totalsRowLabel="Résultat" dataDxfId="247" totalsRowDxfId="246" dataCellStyle="Standard">
      <calculatedColumnFormula>$B$515</calculatedColumnFormula>
    </tableColumn>
    <tableColumn id="2" name="Article" dataDxfId="245" totalsRowDxfId="244" dataCellStyle="Standard"/>
    <tableColumn id="4" name="Prix par unité" dataDxfId="243" totalsRowDxfId="242" dataCellStyle="Standard"/>
    <tableColumn id="5" name="Quantité utilisée" totalsRowFunction="sum" dataDxfId="241" totalsRowDxfId="240" dataCellStyle="Standard"/>
    <tableColumn id="7" name="Prix moyen" totalsRowFunction="custom" dataDxfId="239" totalsRowDxfId="238" dataCellStyle="Spaltenebene_1">
      <calculatedColumnFormula>+_I82[Prix par unité]*_I82[Quantité utilisée]</calculatedColumnFormula>
      <totalsRowFormula>IFERROR(SUBTOTAL(109,_I82[Prix moyen])/_I82[[#Totals],[Quantité utilisée]],0)</totalsRowFormula>
    </tableColumn>
    <tableColumn id="3" name="Commentaire" dataDxfId="237" totalsRowDxfId="236" dataCellStyle="Standard"/>
  </tableColumns>
  <tableStyleInfo name="Tabelle Medikamente 2 2" showFirstColumn="0" showLastColumn="0" showRowStripes="1" showColumnStripes="0"/>
</table>
</file>

<file path=xl/tables/table85.xml><?xml version="1.0" encoding="utf-8"?>
<table xmlns="http://schemas.openxmlformats.org/spreadsheetml/2006/main" id="33" name="_I83" displayName="_I83" ref="B523:G525" totalsRowCount="1" headerRowDxfId="235" dataDxfId="234" totalsRowDxfId="233" dataCellStyle="Standard" totalsRowCellStyle="Standard">
  <autoFilter ref="B523:G524"/>
  <tableColumns count="6">
    <tableColumn id="1" name="No" totalsRowLabel="Résultat" dataDxfId="232" totalsRowDxfId="231" dataCellStyle="Standard">
      <calculatedColumnFormula>$B$521</calculatedColumnFormula>
    </tableColumn>
    <tableColumn id="2" name="Article" dataDxfId="230" totalsRowDxfId="229" dataCellStyle="Standard"/>
    <tableColumn id="4" name="Prix par unité" dataDxfId="228" totalsRowDxfId="227" dataCellStyle="Standard"/>
    <tableColumn id="5" name="Quantité utilisée" totalsRowFunction="sum" dataDxfId="226" totalsRowDxfId="225" dataCellStyle="Standard"/>
    <tableColumn id="7" name="Prix moyen" totalsRowFunction="custom" dataDxfId="224" totalsRowDxfId="223" dataCellStyle="Spaltenebene_1">
      <calculatedColumnFormula>+_I83[Prix par unité]*_I83[Quantité utilisée]</calculatedColumnFormula>
      <totalsRowFormula>IFERROR(SUBTOTAL(109,_I83[Prix moyen])/_I83[[#Totals],[Quantité utilisée]],0)</totalsRowFormula>
    </tableColumn>
    <tableColumn id="3" name="Commentaire" dataDxfId="222" totalsRowDxfId="221" dataCellStyle="Standard"/>
  </tableColumns>
  <tableStyleInfo name="Tabelle Medikamente 2 2" showFirstColumn="0" showLastColumn="0" showRowStripes="1" showColumnStripes="0"/>
</table>
</file>

<file path=xl/tables/table86.xml><?xml version="1.0" encoding="utf-8"?>
<table xmlns="http://schemas.openxmlformats.org/spreadsheetml/2006/main" id="34" name="_I84" displayName="_I84" ref="B529:G531" totalsRowCount="1" headerRowDxfId="220" dataDxfId="219" totalsRowDxfId="218" dataCellStyle="Standard" totalsRowCellStyle="Standard">
  <autoFilter ref="B529:G530"/>
  <tableColumns count="6">
    <tableColumn id="1" name="No" totalsRowLabel="Résultat" dataDxfId="217" totalsRowDxfId="216" dataCellStyle="Standard">
      <calculatedColumnFormula>$B$527</calculatedColumnFormula>
    </tableColumn>
    <tableColumn id="2" name="Article" dataDxfId="215" totalsRowDxfId="214" dataCellStyle="Standard"/>
    <tableColumn id="4" name="Prix par unité" dataDxfId="213" totalsRowDxfId="212" dataCellStyle="Standard"/>
    <tableColumn id="5" name="Quantité utilisée" totalsRowFunction="sum" dataDxfId="211" totalsRowDxfId="210" dataCellStyle="Standard"/>
    <tableColumn id="7" name="Prix moyen" totalsRowFunction="custom" dataDxfId="209" totalsRowDxfId="208" dataCellStyle="Spaltenebene_1">
      <calculatedColumnFormula>+_I84[Prix par unité]*_I84[Quantité utilisée]</calculatedColumnFormula>
      <totalsRowFormula>IFERROR(SUBTOTAL(109,_I84[Prix moyen])/_I84[[#Totals],[Quantité utilisée]],0)</totalsRowFormula>
    </tableColumn>
    <tableColumn id="3" name="Commentaire" dataDxfId="207" totalsRowDxfId="206" dataCellStyle="Standard"/>
  </tableColumns>
  <tableStyleInfo name="Tabelle Medikamente 2 2" showFirstColumn="0" showLastColumn="0" showRowStripes="1" showColumnStripes="0"/>
</table>
</file>

<file path=xl/tables/table87.xml><?xml version="1.0" encoding="utf-8"?>
<table xmlns="http://schemas.openxmlformats.org/spreadsheetml/2006/main" id="35" name="_I85" displayName="_I85" ref="B535:G537" totalsRowCount="1" headerRowDxfId="205" dataDxfId="204" totalsRowDxfId="203" dataCellStyle="Standard" totalsRowCellStyle="Standard">
  <autoFilter ref="B535:G536"/>
  <tableColumns count="6">
    <tableColumn id="1" name="No" totalsRowLabel="Résultat" dataDxfId="202" totalsRowDxfId="201" dataCellStyle="Standard">
      <calculatedColumnFormula>$B$533</calculatedColumnFormula>
    </tableColumn>
    <tableColumn id="2" name="Article" dataDxfId="200" totalsRowDxfId="199" dataCellStyle="Standard"/>
    <tableColumn id="4" name="Prix par unité" dataDxfId="198" totalsRowDxfId="197" dataCellStyle="Standard"/>
    <tableColumn id="5" name="Quantité utilisée" totalsRowFunction="sum" dataDxfId="196" totalsRowDxfId="195" dataCellStyle="Standard"/>
    <tableColumn id="7" name="Prix moyen" totalsRowFunction="custom" dataDxfId="194" totalsRowDxfId="193" dataCellStyle="Spaltenebene_1">
      <calculatedColumnFormula>+_I85[Prix par unité]*_I85[Quantité utilisée]</calculatedColumnFormula>
      <totalsRowFormula>IFERROR(SUBTOTAL(109,_I85[Prix moyen])/_I85[[#Totals],[Quantité utilisée]],0)</totalsRowFormula>
    </tableColumn>
    <tableColumn id="3" name="Commentaire" dataDxfId="192" totalsRowDxfId="191" dataCellStyle="Standard"/>
  </tableColumns>
  <tableStyleInfo name="Tabelle Medikamente 2 2" showFirstColumn="0" showLastColumn="0" showRowStripes="1" showColumnStripes="0"/>
</table>
</file>

<file path=xl/tables/table88.xml><?xml version="1.0" encoding="utf-8"?>
<table xmlns="http://schemas.openxmlformats.org/spreadsheetml/2006/main" id="46" name="_I86" displayName="_I86" ref="B541:G543" totalsRowCount="1" headerRowDxfId="190" dataDxfId="189" totalsRowDxfId="188" dataCellStyle="Standard" totalsRowCellStyle="Standard">
  <autoFilter ref="B541:G542"/>
  <tableColumns count="6">
    <tableColumn id="1" name="No" totalsRowLabel="Résultat" dataDxfId="187" totalsRowDxfId="186" dataCellStyle="Standard">
      <calculatedColumnFormula>$B$539</calculatedColumnFormula>
    </tableColumn>
    <tableColumn id="2" name="Article" dataDxfId="185" totalsRowDxfId="184" dataCellStyle="Standard"/>
    <tableColumn id="4" name="Prix par unité" dataDxfId="183" totalsRowDxfId="182" dataCellStyle="Standard"/>
    <tableColumn id="5" name="Quantité utilisée" totalsRowFunction="sum" dataDxfId="181" totalsRowDxfId="180" dataCellStyle="Standard"/>
    <tableColumn id="7" name="Prix moyen" totalsRowFunction="custom" dataDxfId="179" totalsRowDxfId="178" dataCellStyle="Spaltenebene_1">
      <calculatedColumnFormula>+_I86[Prix par unité]*_I86[Quantité utilisée]</calculatedColumnFormula>
      <totalsRowFormula>IFERROR(SUBTOTAL(109,_I86[Prix moyen])/_I86[[#Totals],[Quantité utilisée]],0)</totalsRowFormula>
    </tableColumn>
    <tableColumn id="3" name="Commentaire" dataDxfId="177" totalsRowDxfId="176" dataCellStyle="Standard"/>
  </tableColumns>
  <tableStyleInfo name="Tabelle Medikamente 2 2" showFirstColumn="0" showLastColumn="0" showRowStripes="1" showColumnStripes="0"/>
</table>
</file>

<file path=xl/tables/table89.xml><?xml version="1.0" encoding="utf-8"?>
<table xmlns="http://schemas.openxmlformats.org/spreadsheetml/2006/main" id="73" name="_I87" displayName="_I87" ref="B547:G549" totalsRowCount="1" headerRowDxfId="175" dataDxfId="174" totalsRowDxfId="173" dataCellStyle="Standard" totalsRowCellStyle="Standard">
  <autoFilter ref="B547:G548"/>
  <tableColumns count="6">
    <tableColumn id="1" name="No" totalsRowLabel="Résultat" dataDxfId="172" totalsRowDxfId="171" dataCellStyle="Standard">
      <calculatedColumnFormula>$B$545</calculatedColumnFormula>
    </tableColumn>
    <tableColumn id="2" name="Article" dataDxfId="170" totalsRowDxfId="169" dataCellStyle="Standard"/>
    <tableColumn id="4" name="Prix par unité" dataDxfId="168" totalsRowDxfId="167" dataCellStyle="Standard"/>
    <tableColumn id="5" name="Quantité utilisée" totalsRowFunction="sum" dataDxfId="166" totalsRowDxfId="165" dataCellStyle="Standard"/>
    <tableColumn id="7" name="Prix moyen" totalsRowFunction="custom" dataDxfId="164" totalsRowDxfId="163" dataCellStyle="Spaltenebene_1">
      <calculatedColumnFormula>+_I87[Prix par unité]*_I87[Quantité utilisée]</calculatedColumnFormula>
      <totalsRowFormula>IFERROR(SUBTOTAL(109,_I87[Prix moyen])/_I87[[#Totals],[Quantité utilisée]],0)</totalsRowFormula>
    </tableColumn>
    <tableColumn id="3" name="Commentaire" dataDxfId="162" totalsRowDxfId="161" dataCellStyle="Standard"/>
  </tableColumns>
  <tableStyleInfo name="Tabelle Medikamente 2 2" showFirstColumn="0" showLastColumn="0" showRowStripes="1" showColumnStripes="0"/>
</table>
</file>

<file path=xl/tables/table9.xml><?xml version="1.0" encoding="utf-8"?>
<table xmlns="http://schemas.openxmlformats.org/spreadsheetml/2006/main" id="47" name="_I8" displayName="_I8" ref="B73:G75" totalsRowCount="1" headerRowDxfId="1375" dataDxfId="1374" totalsRowDxfId="1373" dataCellStyle="Standard" totalsRowCellStyle="Standard">
  <autoFilter ref="B73:G74"/>
  <tableColumns count="6">
    <tableColumn id="1" name="No" totalsRowLabel="Résultat" dataDxfId="1372" totalsRowDxfId="1371" dataCellStyle="Standard">
      <calculatedColumnFormula>$B$71</calculatedColumnFormula>
    </tableColumn>
    <tableColumn id="2" name="Article" dataDxfId="1370" totalsRowDxfId="1369" dataCellStyle="Standard"/>
    <tableColumn id="4" name="Prix par unité" dataDxfId="1368" totalsRowDxfId="1367" dataCellStyle="Standard"/>
    <tableColumn id="5" name="Quantité utilisée" totalsRowFunction="sum" dataDxfId="1366" totalsRowDxfId="1365" dataCellStyle="Standard"/>
    <tableColumn id="7" name="Prix moyen" totalsRowFunction="custom" dataDxfId="1364" totalsRowDxfId="1363" dataCellStyle="Spaltenebene_1">
      <calculatedColumnFormula>+_I8[Prix par unité]*_I8[Quantité utilisée]</calculatedColumnFormula>
      <totalsRowFormula>IFERROR(SUBTOTAL(109,_I8[Prix moyen])/_I8[[#Totals],[Quantité utilisée]],0)</totalsRowFormula>
    </tableColumn>
    <tableColumn id="3" name="Commentaire" dataDxfId="1362" totalsRowDxfId="1361" dataCellStyle="Standard"/>
  </tableColumns>
  <tableStyleInfo name="Tabelle Medikamente 2 2" showFirstColumn="0" showLastColumn="0" showRowStripes="1" showColumnStripes="0"/>
</table>
</file>

<file path=xl/tables/table90.xml><?xml version="1.0" encoding="utf-8"?>
<table xmlns="http://schemas.openxmlformats.org/spreadsheetml/2006/main" id="74" name="_I88" displayName="_I88" ref="B553:G555" totalsRowCount="1" headerRowDxfId="160" dataDxfId="159" totalsRowDxfId="158" dataCellStyle="Standard" totalsRowCellStyle="Standard">
  <autoFilter ref="B553:G554"/>
  <tableColumns count="6">
    <tableColumn id="1" name="No" totalsRowLabel="Résultat" dataDxfId="157" totalsRowDxfId="156" dataCellStyle="Standard">
      <calculatedColumnFormula>$B$551</calculatedColumnFormula>
    </tableColumn>
    <tableColumn id="2" name="Article" dataDxfId="155" totalsRowDxfId="154" dataCellStyle="Standard"/>
    <tableColumn id="4" name="Prix par unité" dataDxfId="153" totalsRowDxfId="152" dataCellStyle="Standard"/>
    <tableColumn id="5" name="Quantité utilisée" totalsRowFunction="sum" dataDxfId="151" totalsRowDxfId="150" dataCellStyle="Standard"/>
    <tableColumn id="7" name="Prix moyen" totalsRowFunction="custom" dataDxfId="149" totalsRowDxfId="148" dataCellStyle="Spaltenebene_1">
      <calculatedColumnFormula>+_I88[Prix par unité]*_I88[Quantité utilisée]</calculatedColumnFormula>
      <totalsRowFormula>IFERROR(SUBTOTAL(109,_I88[Prix moyen])/_I88[[#Totals],[Quantité utilisée]],0)</totalsRowFormula>
    </tableColumn>
    <tableColumn id="3" name="Commentaire" dataDxfId="147" totalsRowDxfId="146" dataCellStyle="Standard"/>
  </tableColumns>
  <tableStyleInfo name="Tabelle Medikamente 2 2" showFirstColumn="0" showLastColumn="0" showRowStripes="1" showColumnStripes="0"/>
</table>
</file>

<file path=xl/tables/table91.xml><?xml version="1.0" encoding="utf-8"?>
<table xmlns="http://schemas.openxmlformats.org/spreadsheetml/2006/main" id="75" name="_I89" displayName="_I89" ref="B559:G561" totalsRowCount="1" headerRowDxfId="145" dataDxfId="144" totalsRowDxfId="143" dataCellStyle="Standard" totalsRowCellStyle="Standard">
  <autoFilter ref="B559:G560"/>
  <tableColumns count="6">
    <tableColumn id="1" name="No" totalsRowLabel="Résultat" dataDxfId="142" totalsRowDxfId="141" dataCellStyle="Standard">
      <calculatedColumnFormula>$B$557</calculatedColumnFormula>
    </tableColumn>
    <tableColumn id="2" name="Article" dataDxfId="140" totalsRowDxfId="139" dataCellStyle="Standard"/>
    <tableColumn id="4" name="Prix par unité" dataDxfId="138" totalsRowDxfId="137" dataCellStyle="Standard"/>
    <tableColumn id="5" name="Quantité utilisée" totalsRowFunction="sum" dataDxfId="136" totalsRowDxfId="135" dataCellStyle="Standard"/>
    <tableColumn id="7" name="Prix moyen" totalsRowFunction="custom" dataDxfId="134" totalsRowDxfId="133" dataCellStyle="Spaltenebene_1">
      <calculatedColumnFormula>+_I89[Prix par unité]*_I89[Quantité utilisée]</calculatedColumnFormula>
      <totalsRowFormula>IFERROR(SUBTOTAL(109,_I89[Prix moyen])/_I89[[#Totals],[Quantité utilisée]],0)</totalsRowFormula>
    </tableColumn>
    <tableColumn id="3" name="Commentaire" dataDxfId="132" totalsRowDxfId="131" dataCellStyle="Standard"/>
  </tableColumns>
  <tableStyleInfo name="Tabelle Medikamente 2 2" showFirstColumn="0" showLastColumn="0" showRowStripes="1" showColumnStripes="0"/>
</table>
</file>

<file path=xl/tables/table92.xml><?xml version="1.0" encoding="utf-8"?>
<table xmlns="http://schemas.openxmlformats.org/spreadsheetml/2006/main" id="76" name="_I90" displayName="_I90" ref="B565:G567" totalsRowCount="1" headerRowDxfId="130" dataDxfId="129" totalsRowDxfId="128" dataCellStyle="Standard" totalsRowCellStyle="Standard">
  <autoFilter ref="B565:G566"/>
  <tableColumns count="6">
    <tableColumn id="1" name="No" totalsRowLabel="Résultat" dataDxfId="127" totalsRowDxfId="126" dataCellStyle="Standard">
      <calculatedColumnFormula>$B$563</calculatedColumnFormula>
    </tableColumn>
    <tableColumn id="2" name="Article" dataDxfId="125" totalsRowDxfId="124" dataCellStyle="Standard"/>
    <tableColumn id="4" name="Prix par unité" dataDxfId="123" totalsRowDxfId="122" dataCellStyle="Standard"/>
    <tableColumn id="5" name="Quantité utilisée" totalsRowFunction="sum" dataDxfId="121" totalsRowDxfId="120" dataCellStyle="Standard"/>
    <tableColumn id="7" name="Prix moyen" totalsRowFunction="custom" dataDxfId="119" totalsRowDxfId="118" dataCellStyle="Spaltenebene_1">
      <calculatedColumnFormula>+_I90[Prix par unité]*_I90[Quantité utilisée]</calculatedColumnFormula>
      <totalsRowFormula>IFERROR(SUBTOTAL(109,_I90[Prix moyen])/_I90[[#Totals],[Quantité utilisée]],0)</totalsRowFormula>
    </tableColumn>
    <tableColumn id="3" name="Commentaire" dataDxfId="117" totalsRowDxfId="116" dataCellStyle="Standard"/>
  </tableColumns>
  <tableStyleInfo name="Tabelle Medikamente 2 2" showFirstColumn="0" showLastColumn="0" showRowStripes="1" showColumnStripes="0"/>
</table>
</file>

<file path=xl/tables/table93.xml><?xml version="1.0" encoding="utf-8"?>
<table xmlns="http://schemas.openxmlformats.org/spreadsheetml/2006/main" id="77" name="_I91" displayName="_I91" ref="B571:G573" totalsRowCount="1" headerRowDxfId="115" dataDxfId="114" totalsRowDxfId="113" dataCellStyle="Standard" totalsRowCellStyle="Standard">
  <autoFilter ref="B571:G572"/>
  <tableColumns count="6">
    <tableColumn id="1" name="No" totalsRowLabel="Résultat" dataDxfId="112" totalsRowDxfId="111" dataCellStyle="Standard">
      <calculatedColumnFormula>$B$569</calculatedColumnFormula>
    </tableColumn>
    <tableColumn id="2" name="Article" dataDxfId="110" totalsRowDxfId="109" dataCellStyle="Standard"/>
    <tableColumn id="4" name="Prix par unité" dataDxfId="108" totalsRowDxfId="107" dataCellStyle="Standard"/>
    <tableColumn id="5" name="Quantité utilisée" totalsRowFunction="sum" dataDxfId="106" totalsRowDxfId="105" dataCellStyle="Standard"/>
    <tableColumn id="7" name="Prix moyen" totalsRowFunction="custom" dataDxfId="104" totalsRowDxfId="103" dataCellStyle="Spaltenebene_1">
      <calculatedColumnFormula>+_I91[Prix par unité]*_I91[Quantité utilisée]</calculatedColumnFormula>
      <totalsRowFormula>IFERROR(SUBTOTAL(109,_I91[Prix moyen])/_I91[[#Totals],[Quantité utilisée]],0)</totalsRowFormula>
    </tableColumn>
    <tableColumn id="3" name="Commentaire" dataDxfId="102" totalsRowDxfId="101" dataCellStyle="Standard"/>
  </tableColumns>
  <tableStyleInfo name="Tabelle Medikamente 2 2" showFirstColumn="0" showLastColumn="0" showRowStripes="1" showColumnStripes="0"/>
</table>
</file>

<file path=xl/tables/table94.xml><?xml version="1.0" encoding="utf-8"?>
<table xmlns="http://schemas.openxmlformats.org/spreadsheetml/2006/main" id="78" name="_I92" displayName="_I92" ref="B577:G579" totalsRowCount="1" headerRowDxfId="100" dataDxfId="99" totalsRowDxfId="98" dataCellStyle="Standard" totalsRowCellStyle="Standard">
  <autoFilter ref="B577:G578"/>
  <tableColumns count="6">
    <tableColumn id="1" name="No" totalsRowLabel="Résultat" dataDxfId="97" totalsRowDxfId="96" dataCellStyle="Standard">
      <calculatedColumnFormula>$B$575</calculatedColumnFormula>
    </tableColumn>
    <tableColumn id="2" name="Article" dataDxfId="95" totalsRowDxfId="94" dataCellStyle="Standard"/>
    <tableColumn id="4" name="Prix par unité" dataDxfId="93" totalsRowDxfId="92" dataCellStyle="Standard"/>
    <tableColumn id="5" name="Quantité utilisée" totalsRowFunction="sum" dataDxfId="91" totalsRowDxfId="90" dataCellStyle="Standard"/>
    <tableColumn id="7" name="Prix moyen" totalsRowFunction="custom" dataDxfId="89" totalsRowDxfId="88" dataCellStyle="Spaltenebene_1">
      <calculatedColumnFormula>+_I92[Prix par unité]*_I92[Quantité utilisée]</calculatedColumnFormula>
      <totalsRowFormula>IFERROR(SUBTOTAL(109,_I92[Prix moyen])/_I92[[#Totals],[Quantité utilisée]],0)</totalsRowFormula>
    </tableColumn>
    <tableColumn id="3" name="Commentaire" dataDxfId="87" totalsRowDxfId="86" dataCellStyle="Standard"/>
  </tableColumns>
  <tableStyleInfo name="Tabelle Medikamente 2 2" showFirstColumn="0" showLastColumn="0" showRowStripes="1" showColumnStripes="0"/>
</table>
</file>

<file path=xl/tables/table95.xml><?xml version="1.0" encoding="utf-8"?>
<table xmlns="http://schemas.openxmlformats.org/spreadsheetml/2006/main" id="79" name="_I93" displayName="_I93" ref="B583:G585" totalsRowCount="1" headerRowDxfId="85" dataDxfId="84" totalsRowDxfId="83" dataCellStyle="Standard" totalsRowCellStyle="Standard">
  <autoFilter ref="B583:G584"/>
  <tableColumns count="6">
    <tableColumn id="1" name="No" totalsRowLabel="Résultat" dataDxfId="82" totalsRowDxfId="81" dataCellStyle="Standard">
      <calculatedColumnFormula>$B$581</calculatedColumnFormula>
    </tableColumn>
    <tableColumn id="2" name="Article" dataDxfId="80" totalsRowDxfId="79" dataCellStyle="Standard"/>
    <tableColumn id="4" name="Prix par unité" dataDxfId="78" totalsRowDxfId="77" dataCellStyle="Standard"/>
    <tableColumn id="5" name="Quantité utilisée" totalsRowFunction="sum" dataDxfId="76" totalsRowDxfId="75" dataCellStyle="Standard"/>
    <tableColumn id="7" name="Prix moyen" totalsRowFunction="custom" dataDxfId="74" totalsRowDxfId="73" dataCellStyle="Spaltenebene_1">
      <calculatedColumnFormula>+_I93[Prix par unité]*_I93[Quantité utilisée]</calculatedColumnFormula>
      <totalsRowFormula>IFERROR(SUBTOTAL(109,_I93[Prix moyen])/_I93[[#Totals],[Quantité utilisée]],0)</totalsRowFormula>
    </tableColumn>
    <tableColumn id="3" name="Commentaire" dataDxfId="72" totalsRowDxfId="71" dataCellStyle="Standard"/>
  </tableColumns>
  <tableStyleInfo name="Tabelle Medikamente 2 2" showFirstColumn="0" showLastColumn="0" showRowStripes="1" showColumnStripes="0"/>
</table>
</file>

<file path=xl/tables/table96.xml><?xml version="1.0" encoding="utf-8"?>
<table xmlns="http://schemas.openxmlformats.org/spreadsheetml/2006/main" id="80" name="_I94" displayName="_I94" ref="B589:G591" totalsRowCount="1" headerRowDxfId="70" dataDxfId="69" totalsRowDxfId="68" dataCellStyle="Standard" totalsRowCellStyle="Standard">
  <autoFilter ref="B589:G590"/>
  <tableColumns count="6">
    <tableColumn id="1" name="No" totalsRowLabel="Résultat" dataDxfId="67" totalsRowDxfId="66" dataCellStyle="Standard">
      <calculatedColumnFormula>$B$587</calculatedColumnFormula>
    </tableColumn>
    <tableColumn id="2" name="Article" dataDxfId="65" totalsRowDxfId="64" dataCellStyle="Standard"/>
    <tableColumn id="4" name="Prix par unité" dataDxfId="63" totalsRowDxfId="62" dataCellStyle="Standard"/>
    <tableColumn id="5" name="Quantité utilisée" totalsRowFunction="sum" dataDxfId="61" totalsRowDxfId="60" dataCellStyle="Standard"/>
    <tableColumn id="7" name="Prix moyen" totalsRowFunction="custom" dataDxfId="59" totalsRowDxfId="58" dataCellStyle="Spaltenebene_1">
      <calculatedColumnFormula>+_I94[Prix par unité]*_I94[Quantité utilisée]</calculatedColumnFormula>
      <totalsRowFormula>IFERROR(SUBTOTAL(109,_I94[Prix moyen])/_I94[[#Totals],[Quantité utilisée]],0)</totalsRowFormula>
    </tableColumn>
    <tableColumn id="3" name="Commentaire" dataDxfId="57" totalsRowDxfId="56" dataCellStyle="Standard"/>
  </tableColumns>
  <tableStyleInfo name="Tabelle Medikamente 2 2" showFirstColumn="0" showLastColumn="0" showRowStripes="1" showColumnStripes="0"/>
</table>
</file>

<file path=xl/tables/table97.xml><?xml version="1.0" encoding="utf-8"?>
<table xmlns="http://schemas.openxmlformats.org/spreadsheetml/2006/main" id="81" name="_I95" displayName="_I95" ref="B595:G597" totalsRowCount="1" headerRowDxfId="55" dataDxfId="54" totalsRowDxfId="53" dataCellStyle="Standard" totalsRowCellStyle="Standard">
  <autoFilter ref="B595:G596"/>
  <tableColumns count="6">
    <tableColumn id="1" name="No" totalsRowLabel="Résultat" dataDxfId="52" totalsRowDxfId="51" dataCellStyle="Standard">
      <calculatedColumnFormula>$B$593</calculatedColumnFormula>
    </tableColumn>
    <tableColumn id="2" name="Article" dataDxfId="50" totalsRowDxfId="49" dataCellStyle="Standard"/>
    <tableColumn id="4" name="Prix par unité" dataDxfId="48" totalsRowDxfId="47" dataCellStyle="Standard"/>
    <tableColumn id="5" name="Quantité utilisée" totalsRowFunction="sum" dataDxfId="46" totalsRowDxfId="45" dataCellStyle="Standard"/>
    <tableColumn id="7" name="Prix moyen" totalsRowFunction="custom" dataDxfId="44" totalsRowDxfId="43" dataCellStyle="Spaltenebene_1">
      <calculatedColumnFormula>+_I95[Prix par unité]*_I95[Quantité utilisée]</calculatedColumnFormula>
      <totalsRowFormula>IFERROR(SUBTOTAL(109,_I95[Prix moyen])/_I95[[#Totals],[Quantité utilisée]],0)</totalsRowFormula>
    </tableColumn>
    <tableColumn id="3" name="Commentaire" dataDxfId="42" totalsRowDxfId="41" dataCellStyle="Standard"/>
  </tableColumns>
  <tableStyleInfo name="Tabelle Medikamente 2 2" showFirstColumn="0" showLastColumn="0" showRowStripes="1" showColumnStripes="0"/>
</table>
</file>

<file path=xl/tables/table98.xml><?xml version="1.0" encoding="utf-8"?>
<table xmlns="http://schemas.openxmlformats.org/spreadsheetml/2006/main" id="82" name="_I96" displayName="_I96" ref="B601:G603" totalsRowCount="1" headerRowDxfId="40" dataDxfId="39" totalsRowDxfId="38" dataCellStyle="Standard" totalsRowCellStyle="Standard">
  <autoFilter ref="B601:G602"/>
  <tableColumns count="6">
    <tableColumn id="1" name="No" totalsRowLabel="Résultat" dataDxfId="37" totalsRowDxfId="36" dataCellStyle="Standard">
      <calculatedColumnFormula>$B$599</calculatedColumnFormula>
    </tableColumn>
    <tableColumn id="2" name="Article" dataDxfId="35" totalsRowDxfId="34" dataCellStyle="Standard"/>
    <tableColumn id="4" name="Prix par unité" dataDxfId="33" totalsRowDxfId="32" dataCellStyle="Standard"/>
    <tableColumn id="5" name="Quantité utilisée" totalsRowFunction="sum" dataDxfId="31" totalsRowDxfId="30" dataCellStyle="Standard"/>
    <tableColumn id="7" name="Prix moyen" totalsRowFunction="custom" dataDxfId="29" totalsRowDxfId="28" dataCellStyle="Spaltenebene_1">
      <calculatedColumnFormula>+_I96[Prix par unité]*_I96[Quantité utilisée]</calculatedColumnFormula>
      <totalsRowFormula>IFERROR(SUBTOTAL(109,_I96[Prix moyen])/_I96[[#Totals],[Quantité utilisée]],0)</totalsRowFormula>
    </tableColumn>
    <tableColumn id="3" name="Commentaire" dataDxfId="27" totalsRowDxfId="26" dataCellStyle="Standard"/>
  </tableColumns>
  <tableStyleInfo name="Tabelle Medikamente 2 2" showFirstColumn="0" showLastColumn="0" showRowStripes="1" showColumnStripes="0"/>
</table>
</file>

<file path=xl/tables/table99.xml><?xml version="1.0" encoding="utf-8"?>
<table xmlns="http://schemas.openxmlformats.org/spreadsheetml/2006/main" id="2" name="Kunstherzen" displayName="Kunstherzen" ref="B19:I76" totalsRowShown="0" headerRowDxfId="25" dataDxfId="24" tableBorderDxfId="23">
  <autoFilter ref="B19:I76"/>
  <tableColumns count="8">
    <tableColumn id="1" name="Clé primaire (Variable 4.6.V01 de la statistique médicale)" dataDxfId="22"/>
    <tableColumn id="2" name="CHOP 2016" dataDxfId="21"/>
    <tableColumn id="3" name="Textes CHOP" dataDxfId="20">
      <calculatedColumnFormula>+IFERROR(VLOOKUP(C20,K:L,2,FALSE),0)</calculatedColumnFormula>
    </tableColumn>
    <tableColumn id="4" name="Désignation/ Nom commercial" dataDxfId="19"/>
    <tableColumn id="5" name="Composants" dataDxfId="18"/>
    <tableColumn id="6" name="Nombre" dataDxfId="17"/>
    <tableColumn id="7" name="PC par composant en CHF" dataDxfId="16"/>
    <tableColumn id="8" name="Commentaire" dataDxfId="15"/>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Detailerhebung">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wissdrg.org/fr/05_swissDRG_erhebung/swissDRG_erhebung.asp?navid=29" TargetMode="External"/><Relationship Id="rId2" Type="http://schemas.openxmlformats.org/officeDocument/2006/relationships/hyperlink" Target="mailto:datenerhebung@swissdrg.org" TargetMode="External"/><Relationship Id="rId1" Type="http://schemas.openxmlformats.org/officeDocument/2006/relationships/hyperlink" Target="mailto:datenerhebung@swissdrg.org"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stv.admin.ch/estv/fr/home/direkte-bundessteuer/wehrpflichtersatzabgabe/dienstleistungen/jahresmittelkurse.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hyperlink" Target="https://compendium.ch/%28X%281%29S%280k1zjysihnawftcvj3fpw2z3%29%29/prod/ancotil-inf-los-1--/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6" Type="http://schemas.openxmlformats.org/officeDocument/2006/relationships/table" Target="../tables/table26.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55" Type="http://schemas.openxmlformats.org/officeDocument/2006/relationships/table" Target="../tables/table55.xml"/><Relationship Id="rId63" Type="http://schemas.openxmlformats.org/officeDocument/2006/relationships/table" Target="../tables/table63.xml"/><Relationship Id="rId68" Type="http://schemas.openxmlformats.org/officeDocument/2006/relationships/table" Target="../tables/table68.xml"/><Relationship Id="rId76" Type="http://schemas.openxmlformats.org/officeDocument/2006/relationships/table" Target="../tables/table76.xml"/><Relationship Id="rId84" Type="http://schemas.openxmlformats.org/officeDocument/2006/relationships/table" Target="../tables/table84.xml"/><Relationship Id="rId89" Type="http://schemas.openxmlformats.org/officeDocument/2006/relationships/table" Target="../tables/table89.xml"/><Relationship Id="rId97" Type="http://schemas.openxmlformats.org/officeDocument/2006/relationships/table" Target="../tables/table97.xml"/><Relationship Id="rId7" Type="http://schemas.openxmlformats.org/officeDocument/2006/relationships/table" Target="../tables/table7.xml"/><Relationship Id="rId71" Type="http://schemas.openxmlformats.org/officeDocument/2006/relationships/table" Target="../tables/table71.xml"/><Relationship Id="rId92" Type="http://schemas.openxmlformats.org/officeDocument/2006/relationships/table" Target="../tables/table92.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74" Type="http://schemas.openxmlformats.org/officeDocument/2006/relationships/table" Target="../tables/table74.xml"/><Relationship Id="rId79" Type="http://schemas.openxmlformats.org/officeDocument/2006/relationships/table" Target="../tables/table79.xml"/><Relationship Id="rId87" Type="http://schemas.openxmlformats.org/officeDocument/2006/relationships/table" Target="../tables/table87.xml"/><Relationship Id="rId5" Type="http://schemas.openxmlformats.org/officeDocument/2006/relationships/table" Target="../tables/table5.xml"/><Relationship Id="rId61" Type="http://schemas.openxmlformats.org/officeDocument/2006/relationships/table" Target="../tables/table61.xml"/><Relationship Id="rId82" Type="http://schemas.openxmlformats.org/officeDocument/2006/relationships/table" Target="../tables/table82.xml"/><Relationship Id="rId90" Type="http://schemas.openxmlformats.org/officeDocument/2006/relationships/table" Target="../tables/table90.xml"/><Relationship Id="rId95" Type="http://schemas.openxmlformats.org/officeDocument/2006/relationships/table" Target="../tables/table95.xml"/><Relationship Id="rId19" Type="http://schemas.openxmlformats.org/officeDocument/2006/relationships/table" Target="../tables/table1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77" Type="http://schemas.openxmlformats.org/officeDocument/2006/relationships/table" Target="../tables/table77.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80" Type="http://schemas.openxmlformats.org/officeDocument/2006/relationships/table" Target="../tables/table80.xml"/><Relationship Id="rId85" Type="http://schemas.openxmlformats.org/officeDocument/2006/relationships/table" Target="../tables/table85.xml"/><Relationship Id="rId93" Type="http://schemas.openxmlformats.org/officeDocument/2006/relationships/table" Target="../tables/table93.xml"/><Relationship Id="rId98" Type="http://schemas.openxmlformats.org/officeDocument/2006/relationships/table" Target="../tables/table98.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75" Type="http://schemas.openxmlformats.org/officeDocument/2006/relationships/table" Target="../tables/table75.xml"/><Relationship Id="rId83" Type="http://schemas.openxmlformats.org/officeDocument/2006/relationships/table" Target="../tables/table83.xml"/><Relationship Id="rId88" Type="http://schemas.openxmlformats.org/officeDocument/2006/relationships/table" Target="../tables/table88.xml"/><Relationship Id="rId91" Type="http://schemas.openxmlformats.org/officeDocument/2006/relationships/table" Target="../tables/table91.xml"/><Relationship Id="rId96" Type="http://schemas.openxmlformats.org/officeDocument/2006/relationships/table" Target="../tables/table96.xml"/><Relationship Id="rId1" Type="http://schemas.openxmlformats.org/officeDocument/2006/relationships/printerSettings" Target="../printerSettings/printerSettings4.bin"/><Relationship Id="rId6" Type="http://schemas.openxmlformats.org/officeDocument/2006/relationships/table" Target="../tables/table6.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10" Type="http://schemas.openxmlformats.org/officeDocument/2006/relationships/table" Target="../tables/table10.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73" Type="http://schemas.openxmlformats.org/officeDocument/2006/relationships/table" Target="../tables/table73.xml"/><Relationship Id="rId78" Type="http://schemas.openxmlformats.org/officeDocument/2006/relationships/table" Target="../tables/table78.xml"/><Relationship Id="rId81" Type="http://schemas.openxmlformats.org/officeDocument/2006/relationships/table" Target="../tables/table81.xml"/><Relationship Id="rId86" Type="http://schemas.openxmlformats.org/officeDocument/2006/relationships/table" Target="../tables/table86.xml"/><Relationship Id="rId94" Type="http://schemas.openxmlformats.org/officeDocument/2006/relationships/table" Target="../tables/table94.xml"/><Relationship Id="rId4" Type="http://schemas.openxmlformats.org/officeDocument/2006/relationships/table" Target="../tables/table4.xml"/><Relationship Id="rId9" Type="http://schemas.openxmlformats.org/officeDocument/2006/relationships/table" Target="../tables/table9.xml"/><Relationship Id="rId13" Type="http://schemas.openxmlformats.org/officeDocument/2006/relationships/table" Target="../tables/table13.xml"/><Relationship Id="rId18" Type="http://schemas.openxmlformats.org/officeDocument/2006/relationships/table" Target="../tables/table18.xml"/><Relationship Id="rId39" Type="http://schemas.openxmlformats.org/officeDocument/2006/relationships/table" Target="../tables/table3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tabSelected="1" zoomScaleNormal="100" workbookViewId="0">
      <selection activeCell="B2" sqref="B2"/>
    </sheetView>
  </sheetViews>
  <sheetFormatPr baseColWidth="10" defaultColWidth="0" defaultRowHeight="14.4" zeroHeight="1"/>
  <cols>
    <col min="1" max="1" width="4.6640625" customWidth="1"/>
    <col min="2" max="2" width="21.44140625" customWidth="1"/>
    <col min="3" max="13" width="11.5546875" customWidth="1"/>
    <col min="14" max="14" width="6.21875" customWidth="1"/>
    <col min="15" max="15" width="4.6640625" hidden="1" customWidth="1"/>
    <col min="16" max="16384" width="11.5546875" hidden="1"/>
  </cols>
  <sheetData>
    <row r="1" spans="1:14" s="209" customFormat="1"/>
    <row r="2" spans="1:14" s="209" customFormat="1" ht="21">
      <c r="B2" s="210" t="s">
        <v>844</v>
      </c>
    </row>
    <row r="3" spans="1:14" s="122" customFormat="1">
      <c r="B3" s="2" t="s">
        <v>755</v>
      </c>
    </row>
    <row r="4" spans="1:14">
      <c r="A4" s="7"/>
      <c r="B4" s="7"/>
      <c r="C4" s="7"/>
      <c r="D4" s="7"/>
      <c r="E4" s="7"/>
      <c r="F4" s="7"/>
      <c r="G4" s="7"/>
      <c r="H4" s="7"/>
    </row>
    <row r="5" spans="1:14" ht="15.6">
      <c r="A5" s="7"/>
      <c r="B5" s="10" t="s">
        <v>2157</v>
      </c>
      <c r="C5" s="7"/>
      <c r="D5" s="7"/>
      <c r="E5" s="7"/>
      <c r="F5" s="7"/>
      <c r="G5" s="7"/>
      <c r="H5" s="7"/>
    </row>
    <row r="6" spans="1:14">
      <c r="A6" s="7"/>
      <c r="B6" s="51" t="s">
        <v>756</v>
      </c>
      <c r="C6" s="7"/>
      <c r="D6" s="7"/>
      <c r="E6" s="7"/>
      <c r="F6" s="7"/>
      <c r="G6" s="7"/>
      <c r="H6" s="7"/>
    </row>
    <row r="7" spans="1:14">
      <c r="A7" s="7"/>
      <c r="B7" s="7"/>
      <c r="C7" s="7"/>
      <c r="D7" s="7"/>
      <c r="E7" s="7"/>
      <c r="F7" s="7"/>
      <c r="G7" s="7"/>
      <c r="H7" s="7"/>
    </row>
    <row r="8" spans="1:14">
      <c r="A8" s="7"/>
      <c r="B8" s="213" t="s">
        <v>399</v>
      </c>
      <c r="C8" s="14"/>
      <c r="D8" s="14"/>
      <c r="E8" s="14"/>
      <c r="F8" s="14"/>
      <c r="G8" s="14"/>
      <c r="H8" s="14"/>
      <c r="I8" s="197"/>
      <c r="J8" s="197"/>
      <c r="K8" s="197"/>
      <c r="L8" s="197"/>
      <c r="M8" s="198"/>
      <c r="N8" s="212"/>
    </row>
    <row r="9" spans="1:14">
      <c r="A9" s="7"/>
      <c r="B9" s="63" t="s">
        <v>400</v>
      </c>
      <c r="C9" s="8"/>
      <c r="D9" s="8"/>
      <c r="E9" s="8"/>
      <c r="F9" s="8"/>
      <c r="G9" s="8"/>
      <c r="H9" s="8"/>
      <c r="I9" s="212"/>
      <c r="J9" s="212"/>
      <c r="K9" s="212"/>
      <c r="L9" s="212"/>
      <c r="M9" s="199"/>
      <c r="N9" s="212"/>
    </row>
    <row r="10" spans="1:14">
      <c r="A10" s="7"/>
      <c r="B10" s="63" t="s">
        <v>401</v>
      </c>
      <c r="C10" s="8"/>
      <c r="D10" s="8"/>
      <c r="E10" s="8"/>
      <c r="F10" s="8"/>
      <c r="G10" s="8"/>
      <c r="H10" s="8"/>
      <c r="I10" s="212"/>
      <c r="J10" s="212"/>
      <c r="K10" s="212"/>
      <c r="L10" s="212"/>
      <c r="M10" s="199"/>
      <c r="N10" s="212"/>
    </row>
    <row r="11" spans="1:14" s="209" customFormat="1">
      <c r="A11" s="51"/>
      <c r="B11" s="63" t="s">
        <v>2282</v>
      </c>
      <c r="C11" s="8"/>
      <c r="D11" s="8"/>
      <c r="E11" s="8"/>
      <c r="F11" s="8"/>
      <c r="G11" s="8"/>
      <c r="H11" s="8"/>
      <c r="I11" s="212"/>
      <c r="J11" s="212"/>
      <c r="K11" s="212"/>
      <c r="L11" s="212"/>
      <c r="M11" s="199"/>
      <c r="N11" s="212"/>
    </row>
    <row r="12" spans="1:14">
      <c r="A12" s="7"/>
      <c r="B12" s="63" t="s">
        <v>397</v>
      </c>
      <c r="C12" s="8"/>
      <c r="D12" s="8"/>
      <c r="E12" s="8"/>
      <c r="F12" s="8"/>
      <c r="G12" s="8"/>
      <c r="H12" s="8"/>
      <c r="I12" s="212"/>
      <c r="J12" s="212"/>
      <c r="K12" s="212"/>
      <c r="L12" s="212"/>
      <c r="M12" s="199"/>
      <c r="N12" s="212"/>
    </row>
    <row r="13" spans="1:14" s="60" customFormat="1">
      <c r="A13" s="51"/>
      <c r="B13" s="63" t="s">
        <v>398</v>
      </c>
      <c r="C13" s="8"/>
      <c r="D13" s="8"/>
      <c r="E13" s="8"/>
      <c r="F13" s="8"/>
      <c r="G13" s="8"/>
      <c r="H13" s="8"/>
      <c r="I13" s="212"/>
      <c r="J13" s="212"/>
      <c r="K13" s="212"/>
      <c r="L13" s="212"/>
      <c r="M13" s="199"/>
      <c r="N13" s="212"/>
    </row>
    <row r="14" spans="1:14">
      <c r="A14" s="7"/>
      <c r="B14" s="63" t="s">
        <v>402</v>
      </c>
      <c r="C14" s="8"/>
      <c r="D14" s="8"/>
      <c r="E14" s="8"/>
      <c r="F14" s="8"/>
      <c r="G14" s="8"/>
      <c r="H14" s="8"/>
      <c r="I14" s="212"/>
      <c r="J14" s="212"/>
      <c r="K14" s="212"/>
      <c r="L14" s="212"/>
      <c r="M14" s="199"/>
      <c r="N14" s="212"/>
    </row>
    <row r="15" spans="1:14" s="155" customFormat="1">
      <c r="A15" s="51"/>
      <c r="B15" s="63"/>
      <c r="C15" s="8"/>
      <c r="D15" s="8"/>
      <c r="E15" s="8"/>
      <c r="F15" s="8"/>
      <c r="G15" s="8"/>
      <c r="H15" s="8"/>
      <c r="I15" s="212"/>
      <c r="J15" s="212"/>
      <c r="K15" s="212"/>
      <c r="L15" s="212"/>
      <c r="M15" s="199"/>
      <c r="N15" s="62"/>
    </row>
    <row r="16" spans="1:14">
      <c r="A16" s="7"/>
      <c r="B16" s="63" t="s">
        <v>1059</v>
      </c>
      <c r="C16" s="8"/>
      <c r="D16" s="8"/>
      <c r="E16" s="8"/>
      <c r="F16" s="8"/>
      <c r="G16" s="8"/>
      <c r="H16" s="8"/>
      <c r="I16" s="212"/>
      <c r="J16" s="212"/>
      <c r="K16" s="212"/>
      <c r="L16" s="212"/>
      <c r="M16" s="199"/>
    </row>
    <row r="17" spans="1:13" s="209" customFormat="1">
      <c r="A17" s="51"/>
      <c r="B17" s="218"/>
      <c r="C17" s="16"/>
      <c r="D17" s="16"/>
      <c r="E17" s="16"/>
      <c r="F17" s="16"/>
      <c r="G17" s="16"/>
      <c r="H17" s="16"/>
      <c r="I17" s="200"/>
      <c r="J17" s="200"/>
      <c r="K17" s="200"/>
      <c r="L17" s="200"/>
      <c r="M17" s="201"/>
    </row>
    <row r="18" spans="1:13" s="209" customFormat="1">
      <c r="A18" s="51"/>
      <c r="B18" s="51"/>
      <c r="C18" s="51"/>
      <c r="D18" s="51"/>
      <c r="E18" s="51"/>
      <c r="F18" s="51"/>
      <c r="G18" s="51"/>
      <c r="H18" s="51"/>
    </row>
    <row r="19" spans="1:13">
      <c r="A19" s="7"/>
      <c r="B19" s="7"/>
      <c r="C19" s="7"/>
      <c r="D19" s="7"/>
      <c r="E19" s="7"/>
      <c r="F19" s="7"/>
      <c r="G19" s="7"/>
      <c r="H19" s="7"/>
    </row>
    <row r="20" spans="1:13" ht="26.4" customHeight="1">
      <c r="A20" s="7"/>
      <c r="B20" s="28" t="s">
        <v>757</v>
      </c>
      <c r="C20" s="1"/>
      <c r="D20" s="406"/>
      <c r="E20" s="406"/>
      <c r="F20" s="406"/>
      <c r="G20" s="406"/>
      <c r="H20" s="406"/>
      <c r="I20" s="406"/>
      <c r="J20" s="406"/>
      <c r="K20" s="406"/>
      <c r="L20" s="407"/>
    </row>
    <row r="21" spans="1:13">
      <c r="A21" s="7"/>
      <c r="B21" s="7"/>
      <c r="C21" s="7"/>
      <c r="D21" s="7"/>
      <c r="E21" s="7"/>
      <c r="F21" s="7"/>
      <c r="G21" s="7"/>
      <c r="H21" s="7"/>
    </row>
    <row r="22" spans="1:13" ht="45" customHeight="1">
      <c r="A22" s="7"/>
      <c r="B22" s="29" t="s">
        <v>751</v>
      </c>
      <c r="C22" s="408"/>
      <c r="D22" s="406"/>
      <c r="E22" s="406"/>
      <c r="F22" s="406"/>
      <c r="G22" s="406"/>
      <c r="H22" s="406"/>
      <c r="I22" s="406"/>
      <c r="J22" s="406"/>
      <c r="K22" s="406"/>
      <c r="L22" s="407"/>
    </row>
    <row r="23" spans="1:13" s="19" customFormat="1">
      <c r="A23" s="7"/>
      <c r="B23" s="7"/>
      <c r="C23" s="7"/>
      <c r="D23" s="7"/>
      <c r="E23" s="57"/>
      <c r="F23" s="7"/>
      <c r="G23" s="7"/>
      <c r="H23" s="7"/>
    </row>
    <row r="24" spans="1:13">
      <c r="A24" s="7"/>
      <c r="B24" s="7"/>
      <c r="C24" s="7"/>
      <c r="D24" s="7"/>
      <c r="E24" s="7"/>
      <c r="F24" s="7"/>
      <c r="G24" s="7"/>
      <c r="H24" s="7"/>
    </row>
    <row r="25" spans="1:13">
      <c r="A25" s="7"/>
      <c r="B25" s="11" t="s">
        <v>836</v>
      </c>
      <c r="C25" s="7"/>
      <c r="D25" s="7"/>
      <c r="E25" s="7"/>
      <c r="F25" s="7"/>
      <c r="G25" s="7"/>
      <c r="H25" s="7"/>
    </row>
    <row r="26" spans="1:13">
      <c r="A26" s="7"/>
      <c r="B26" s="67" t="s">
        <v>755</v>
      </c>
      <c r="C26" s="7"/>
      <c r="D26" s="7"/>
      <c r="E26" s="7"/>
      <c r="F26" s="7"/>
      <c r="G26" s="7"/>
      <c r="H26" s="7"/>
    </row>
    <row r="27" spans="1:13">
      <c r="A27" s="7"/>
      <c r="B27" s="67" t="s">
        <v>746</v>
      </c>
      <c r="C27" s="7"/>
      <c r="D27" s="7"/>
      <c r="E27" s="7"/>
      <c r="F27" s="7"/>
      <c r="G27" s="7"/>
      <c r="H27" s="7"/>
    </row>
    <row r="28" spans="1:13" s="60" customFormat="1">
      <c r="A28" s="51"/>
      <c r="B28" s="67" t="s">
        <v>759</v>
      </c>
      <c r="C28" s="51"/>
      <c r="D28" s="51"/>
      <c r="E28" s="51"/>
      <c r="F28" s="51"/>
      <c r="G28" s="51"/>
      <c r="H28" s="51"/>
    </row>
    <row r="29" spans="1:13" s="60" customFormat="1">
      <c r="A29" s="51"/>
      <c r="B29" s="67" t="s">
        <v>761</v>
      </c>
      <c r="C29" s="51"/>
      <c r="D29" s="51"/>
      <c r="E29" s="51"/>
      <c r="F29" s="51"/>
      <c r="G29" s="51"/>
      <c r="H29" s="51"/>
    </row>
    <row r="30" spans="1:13" s="60" customFormat="1">
      <c r="A30" s="51"/>
      <c r="B30" s="67" t="s">
        <v>764</v>
      </c>
      <c r="D30" s="51"/>
      <c r="E30" s="51"/>
      <c r="F30" s="51"/>
      <c r="G30" s="51"/>
      <c r="H30" s="51"/>
    </row>
    <row r="31" spans="1:13" s="155" customFormat="1">
      <c r="A31" s="51"/>
      <c r="B31" s="67" t="s">
        <v>788</v>
      </c>
      <c r="D31" s="51"/>
      <c r="E31" s="51"/>
      <c r="F31" s="51"/>
      <c r="G31" s="51"/>
      <c r="H31" s="51"/>
    </row>
    <row r="32" spans="1:13">
      <c r="A32" s="7"/>
      <c r="B32" s="67" t="s">
        <v>762</v>
      </c>
      <c r="C32" s="7"/>
      <c r="D32" s="7"/>
      <c r="E32" s="7"/>
      <c r="F32" s="7"/>
      <c r="G32" s="7"/>
      <c r="H32" s="7"/>
    </row>
    <row r="33" spans="1:8" s="155" customFormat="1">
      <c r="A33" s="51"/>
      <c r="B33" s="67" t="s">
        <v>840</v>
      </c>
      <c r="C33" s="51"/>
      <c r="D33" s="51"/>
      <c r="E33" s="51"/>
      <c r="F33" s="51"/>
      <c r="G33" s="51"/>
      <c r="H33" s="51"/>
    </row>
    <row r="34" spans="1:8" s="19" customFormat="1">
      <c r="A34" s="7"/>
      <c r="B34" s="59" t="s">
        <v>839</v>
      </c>
      <c r="C34" s="7"/>
      <c r="D34" s="7"/>
      <c r="E34" s="7"/>
      <c r="F34" s="7"/>
      <c r="G34" s="7"/>
      <c r="H34" s="7"/>
    </row>
    <row r="35" spans="1:8" s="19" customFormat="1">
      <c r="A35" s="7"/>
      <c r="B35" s="67" t="s">
        <v>765</v>
      </c>
      <c r="C35" s="7"/>
      <c r="D35" s="7"/>
      <c r="E35" s="7"/>
      <c r="F35" s="7"/>
      <c r="G35" s="7"/>
      <c r="H35" s="7"/>
    </row>
    <row r="36" spans="1:8" s="155" customFormat="1">
      <c r="A36" s="51"/>
      <c r="B36" s="67" t="s">
        <v>837</v>
      </c>
      <c r="C36" s="51"/>
      <c r="D36" s="51"/>
      <c r="E36" s="51"/>
      <c r="F36" s="51"/>
      <c r="G36" s="51"/>
      <c r="H36" s="51"/>
    </row>
    <row r="37" spans="1:8" s="155" customFormat="1">
      <c r="A37" s="51"/>
      <c r="B37" s="67" t="s">
        <v>838</v>
      </c>
      <c r="C37" s="51"/>
      <c r="D37" s="51"/>
      <c r="E37" s="51"/>
      <c r="F37" s="51"/>
      <c r="G37" s="51"/>
      <c r="H37" s="51"/>
    </row>
    <row r="38" spans="1:8" s="60" customFormat="1">
      <c r="A38" s="51"/>
      <c r="B38" s="67"/>
      <c r="C38" s="51"/>
      <c r="D38" s="51"/>
      <c r="E38" s="51"/>
      <c r="F38" s="51"/>
      <c r="G38" s="51"/>
      <c r="H38" s="51"/>
    </row>
    <row r="39" spans="1:8">
      <c r="A39" s="7"/>
      <c r="B39" s="58" t="s">
        <v>842</v>
      </c>
      <c r="C39" s="7"/>
      <c r="D39" s="7"/>
      <c r="E39" s="7"/>
      <c r="F39" s="7"/>
      <c r="G39" s="7"/>
      <c r="H39" s="7"/>
    </row>
    <row r="40" spans="1:8">
      <c r="A40" s="7"/>
      <c r="B40" s="59" t="s">
        <v>843</v>
      </c>
      <c r="C40" s="7"/>
      <c r="D40" s="7"/>
      <c r="E40" s="7"/>
      <c r="F40" s="7"/>
      <c r="G40" s="7"/>
      <c r="H40" s="7"/>
    </row>
    <row r="41" spans="1:8" s="60" customFormat="1">
      <c r="A41" s="51"/>
      <c r="B41" s="59"/>
      <c r="C41" s="51"/>
      <c r="D41" s="51"/>
      <c r="E41" s="51"/>
      <c r="F41" s="51"/>
      <c r="G41" s="51"/>
      <c r="H41" s="51"/>
    </row>
    <row r="42" spans="1:8">
      <c r="A42" s="7"/>
      <c r="B42" s="11" t="s">
        <v>766</v>
      </c>
      <c r="C42" s="7"/>
      <c r="D42" s="7"/>
      <c r="E42" s="7"/>
      <c r="F42" s="7"/>
      <c r="G42" s="7"/>
      <c r="H42" s="7"/>
    </row>
    <row r="43" spans="1:8">
      <c r="A43" s="7"/>
      <c r="C43" s="7"/>
      <c r="D43" s="7"/>
      <c r="E43" s="7"/>
      <c r="F43" s="7"/>
      <c r="G43" s="7"/>
      <c r="H43" s="7"/>
    </row>
    <row r="44" spans="1:8">
      <c r="A44" s="7"/>
      <c r="B44" s="12" t="s">
        <v>841</v>
      </c>
      <c r="C44" s="7"/>
      <c r="D44" s="7"/>
      <c r="E44" s="7"/>
      <c r="F44" s="7"/>
      <c r="H44" s="7"/>
    </row>
    <row r="45" spans="1:8">
      <c r="A45" s="7"/>
      <c r="B45" s="68" t="s">
        <v>225</v>
      </c>
      <c r="C45" s="7"/>
      <c r="D45" s="7"/>
      <c r="E45" s="7"/>
      <c r="F45" s="7"/>
      <c r="H45" s="7"/>
    </row>
    <row r="46" spans="1:8">
      <c r="A46" s="7"/>
      <c r="B46" s="12" t="s">
        <v>1060</v>
      </c>
      <c r="C46" s="7"/>
      <c r="D46" s="7"/>
      <c r="E46" s="7"/>
      <c r="F46" s="7"/>
      <c r="H46" s="7"/>
    </row>
    <row r="47" spans="1:8">
      <c r="A47" s="7"/>
      <c r="B47" s="7"/>
      <c r="C47" s="7"/>
      <c r="D47" s="7"/>
      <c r="E47" s="7"/>
      <c r="F47" s="7"/>
      <c r="G47" s="7"/>
      <c r="H47" s="7"/>
    </row>
    <row r="48" spans="1:8">
      <c r="B48" s="12" t="s">
        <v>767</v>
      </c>
    </row>
    <row r="49" spans="2:2">
      <c r="B49" s="68" t="s">
        <v>225</v>
      </c>
    </row>
    <row r="50" spans="2:2">
      <c r="B50" s="12" t="s">
        <v>1061</v>
      </c>
    </row>
    <row r="51" spans="2:2" ht="15" customHeight="1"/>
    <row r="52" spans="2:2" ht="13.8" hidden="1" customHeight="1"/>
    <row r="53" spans="2:2" ht="12.6" hidden="1" customHeight="1"/>
    <row r="54" spans="2:2" ht="15.6" hidden="1" customHeight="1"/>
    <row r="55" spans="2:2" ht="13.2" hidden="1" customHeight="1"/>
    <row r="56" spans="2:2" ht="16.2" hidden="1" customHeight="1"/>
    <row r="57" spans="2:2" ht="12" hidden="1" customHeight="1"/>
    <row r="58" spans="2:2" ht="13.2" hidden="1" customHeight="1"/>
    <row r="59" spans="2:2" ht="13.2" hidden="1" customHeight="1"/>
    <row r="60" spans="2:2" ht="13.8" hidden="1" customHeight="1"/>
    <row r="61" spans="2:2" ht="14.4" hidden="1" customHeight="1"/>
    <row r="62" spans="2:2" hidden="1"/>
  </sheetData>
  <sheetProtection password="E067" sheet="1" objects="1" scenarios="1" formatCells="0" formatColumns="0" formatRows="0"/>
  <mergeCells count="2">
    <mergeCell ref="C20:L20"/>
    <mergeCell ref="C22:L22"/>
  </mergeCells>
  <hyperlinks>
    <hyperlink ref="B45" r:id="rId1"/>
    <hyperlink ref="B49" r:id="rId2"/>
    <hyperlink ref="B26" location="'Page d''accueil'!A1" display="Page d'accueil"/>
    <hyperlink ref="B27" location="Médicaments!A1" display="Médicaments"/>
    <hyperlink ref="B40" r:id="rId3" display="Lien site SwissDRG relevé 2016"/>
    <hyperlink ref="B28" location="'Médicaments manquants'!A1" display="Médicaments manquants"/>
    <hyperlink ref="B29" location="'Implants - Schéma produits'!A1" display="Implants - schéma produits"/>
    <hyperlink ref="B30" location="'Procédés onéreux - schéma frais'!A1" display="Procédés onéreux - schéma coûts"/>
    <hyperlink ref="B32" location="'Coeurs artificiels'!A1" display="Coeurs artificiels"/>
    <hyperlink ref="B35" location="'cours annuel moyen'!A1" display="Cours annuel moyen"/>
    <hyperlink ref="B31" location="'Produits sanguins'!A1" display="Produits sanguins"/>
    <hyperlink ref="B33" location="'Cas régime pénitentiaire'!A1" display="Pénitencier"/>
    <hyperlink ref="B34" location="'cas financés par tiers'!A1" display="Prestation financée par un tiers"/>
    <hyperlink ref="B36" location="'Implants-annexe'!A1" display="Implants- annexe"/>
    <hyperlink ref="B37" location="'Procédés onéreux-annexe'!A1" display="Procédés onéreux - annexe"/>
  </hyperlinks>
  <pageMargins left="0.7" right="0.7" top="0.78740157499999996" bottom="0.78740157499999996" header="0.3" footer="0.3"/>
  <pageSetup paperSize="9" scale="76"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baseColWidth="10" defaultColWidth="0" defaultRowHeight="14.4" zeroHeight="1"/>
  <cols>
    <col min="1" max="1" width="4.33203125" style="160" customWidth="1"/>
    <col min="2" max="2" width="24" style="160" customWidth="1"/>
    <col min="3" max="3" width="26.5546875" style="160" customWidth="1"/>
    <col min="4" max="4" width="21.33203125" style="160" customWidth="1"/>
    <col min="5" max="5" width="32.88671875" style="160" customWidth="1"/>
    <col min="6" max="9" width="11.5546875" style="160" customWidth="1"/>
    <col min="10" max="10" width="8" style="160" customWidth="1"/>
    <col min="11" max="16384" width="11.5546875" style="160" hidden="1"/>
  </cols>
  <sheetData>
    <row r="1" spans="2:13"/>
    <row r="2" spans="2:13" ht="21">
      <c r="B2" s="66" t="s">
        <v>844</v>
      </c>
    </row>
    <row r="3" spans="2:13" ht="21">
      <c r="B3" s="161" t="s">
        <v>953</v>
      </c>
    </row>
    <row r="4" spans="2:13"/>
    <row r="5" spans="2:13">
      <c r="B5" s="162" t="s">
        <v>954</v>
      </c>
    </row>
    <row r="6" spans="2:13"/>
    <row r="7" spans="2:13">
      <c r="B7" s="163" t="s">
        <v>955</v>
      </c>
      <c r="C7" s="164"/>
      <c r="D7" s="164"/>
      <c r="E7" s="164"/>
      <c r="F7" s="164"/>
      <c r="G7" s="164"/>
      <c r="H7" s="164"/>
      <c r="I7" s="178"/>
      <c r="J7" s="166"/>
      <c r="K7" s="166"/>
      <c r="L7" s="166"/>
      <c r="M7" s="166"/>
    </row>
    <row r="8" spans="2:13">
      <c r="B8" s="214" t="s">
        <v>1082</v>
      </c>
      <c r="C8" s="165"/>
      <c r="D8" s="165"/>
      <c r="E8" s="165"/>
      <c r="F8" s="165"/>
      <c r="G8" s="165"/>
      <c r="H8" s="165"/>
      <c r="I8" s="179"/>
      <c r="J8" s="166"/>
      <c r="K8" s="166"/>
      <c r="L8" s="166"/>
      <c r="M8" s="166"/>
    </row>
    <row r="9" spans="2:13">
      <c r="B9" s="214" t="s">
        <v>1084</v>
      </c>
      <c r="C9" s="165"/>
      <c r="D9" s="165"/>
      <c r="E9" s="165"/>
      <c r="F9" s="165"/>
      <c r="G9" s="165"/>
      <c r="H9" s="165"/>
      <c r="I9" s="179"/>
      <c r="J9" s="166"/>
      <c r="K9" s="166"/>
      <c r="L9" s="166"/>
      <c r="M9" s="166"/>
    </row>
    <row r="10" spans="2:13">
      <c r="B10" s="214" t="s">
        <v>1083</v>
      </c>
      <c r="C10" s="165"/>
      <c r="D10" s="165"/>
      <c r="E10" s="165"/>
      <c r="F10" s="165"/>
      <c r="G10" s="165"/>
      <c r="H10" s="165"/>
      <c r="I10" s="179"/>
      <c r="J10" s="166"/>
      <c r="K10" s="166"/>
      <c r="L10" s="166"/>
      <c r="M10" s="166"/>
    </row>
    <row r="11" spans="2:13">
      <c r="B11" s="6"/>
      <c r="C11" s="165"/>
      <c r="D11" s="165"/>
      <c r="E11" s="165"/>
      <c r="F11" s="165"/>
      <c r="G11" s="165"/>
      <c r="H11" s="165"/>
      <c r="I11" s="179"/>
      <c r="J11" s="166"/>
      <c r="K11" s="166"/>
      <c r="L11" s="166"/>
      <c r="M11" s="166"/>
    </row>
    <row r="12" spans="2:13">
      <c r="B12" s="214" t="s">
        <v>959</v>
      </c>
      <c r="C12" s="165"/>
      <c r="D12" s="165"/>
      <c r="E12" s="165"/>
      <c r="F12" s="165"/>
      <c r="G12" s="165"/>
      <c r="H12" s="165"/>
      <c r="I12" s="179"/>
      <c r="J12" s="166"/>
      <c r="K12" s="166"/>
      <c r="L12" s="166"/>
      <c r="M12" s="166"/>
    </row>
    <row r="13" spans="2:13">
      <c r="B13" s="214" t="s">
        <v>1085</v>
      </c>
      <c r="C13" s="165"/>
      <c r="D13" s="165"/>
      <c r="E13" s="165"/>
      <c r="F13" s="165"/>
      <c r="G13" s="165"/>
      <c r="H13" s="165"/>
      <c r="I13" s="179"/>
      <c r="J13" s="166"/>
      <c r="K13" s="166"/>
      <c r="L13" s="166"/>
      <c r="M13" s="166"/>
    </row>
    <row r="14" spans="2:13">
      <c r="B14" s="214" t="s">
        <v>1086</v>
      </c>
      <c r="C14" s="165"/>
      <c r="D14" s="165"/>
      <c r="E14" s="165"/>
      <c r="F14" s="165"/>
      <c r="G14" s="165"/>
      <c r="H14" s="165"/>
      <c r="I14" s="179"/>
      <c r="J14" s="166"/>
      <c r="K14" s="166"/>
      <c r="L14" s="166"/>
      <c r="M14" s="166"/>
    </row>
    <row r="15" spans="2:13">
      <c r="B15" s="217" t="s">
        <v>1087</v>
      </c>
      <c r="C15" s="167"/>
      <c r="D15" s="167"/>
      <c r="E15" s="167"/>
      <c r="F15" s="167"/>
      <c r="G15" s="167"/>
      <c r="H15" s="167"/>
      <c r="I15" s="180"/>
      <c r="J15" s="166"/>
      <c r="K15" s="166"/>
      <c r="L15" s="166"/>
      <c r="M15" s="166"/>
    </row>
    <row r="16" spans="2:13">
      <c r="B16" s="166"/>
      <c r="C16" s="166"/>
      <c r="D16" s="166"/>
      <c r="E16" s="166"/>
      <c r="F16" s="166"/>
      <c r="G16" s="166"/>
      <c r="H16" s="166"/>
      <c r="I16" s="166"/>
      <c r="J16" s="166"/>
      <c r="K16" s="166"/>
      <c r="L16" s="166"/>
    </row>
    <row r="17" spans="2:11">
      <c r="C17" s="165"/>
      <c r="D17" s="165"/>
      <c r="E17" s="165"/>
      <c r="F17" s="165"/>
      <c r="G17" s="165"/>
      <c r="H17" s="165"/>
      <c r="I17" s="165"/>
    </row>
    <row r="18" spans="2:11" ht="43.2">
      <c r="B18" s="33" t="s">
        <v>956</v>
      </c>
      <c r="C18" s="33" t="s">
        <v>958</v>
      </c>
      <c r="D18" s="33" t="s">
        <v>957</v>
      </c>
      <c r="E18" s="31" t="s">
        <v>751</v>
      </c>
      <c r="K18" s="50" t="s">
        <v>2171</v>
      </c>
    </row>
    <row r="19" spans="2:11">
      <c r="B19" s="222"/>
      <c r="C19" s="222"/>
      <c r="D19" s="222"/>
      <c r="E19" s="222"/>
      <c r="K19" s="382">
        <f>N(NOT(ISBLANK(Kunstherzen6438[[#This Row],[Composantes de coûts concernées]])))</f>
        <v>0</v>
      </c>
    </row>
    <row r="20" spans="2:11">
      <c r="B20" s="34"/>
      <c r="C20" s="34"/>
      <c r="D20" s="34"/>
      <c r="E20" s="34"/>
      <c r="K20" s="383">
        <f>N(NOT(ISBLANK(Kunstherzen6438[[#This Row],[Composantes de coûts concernées]])))</f>
        <v>0</v>
      </c>
    </row>
    <row r="21" spans="2:11">
      <c r="B21" s="34"/>
      <c r="C21" s="34"/>
      <c r="D21" s="34"/>
      <c r="E21" s="34"/>
      <c r="K21" s="383">
        <f>N(NOT(ISBLANK(Kunstherzen6438[[#This Row],[Composantes de coûts concernées]])))</f>
        <v>0</v>
      </c>
    </row>
    <row r="22" spans="2:11">
      <c r="B22" s="34"/>
      <c r="C22" s="34"/>
      <c r="D22" s="34"/>
      <c r="E22" s="34"/>
      <c r="K22" s="383">
        <f>N(NOT(ISBLANK(Kunstherzen6438[[#This Row],[Composantes de coûts concernées]])))</f>
        <v>0</v>
      </c>
    </row>
    <row r="23" spans="2:11">
      <c r="B23" s="34"/>
      <c r="C23" s="34"/>
      <c r="D23" s="34"/>
      <c r="E23" s="34"/>
      <c r="K23" s="383">
        <f>N(NOT(ISBLANK(Kunstherzen6438[[#This Row],[Composantes de coûts concernées]])))</f>
        <v>0</v>
      </c>
    </row>
    <row r="24" spans="2:11">
      <c r="B24" s="34"/>
      <c r="C24" s="34"/>
      <c r="D24" s="34"/>
      <c r="E24" s="34"/>
      <c r="K24" s="383">
        <f>N(NOT(ISBLANK(Kunstherzen6438[[#This Row],[Composantes de coûts concernées]])))</f>
        <v>0</v>
      </c>
    </row>
    <row r="25" spans="2:11">
      <c r="B25" s="34"/>
      <c r="C25" s="34"/>
      <c r="D25" s="34"/>
      <c r="E25" s="34"/>
      <c r="K25" s="383">
        <f>N(NOT(ISBLANK(Kunstherzen6438[[#This Row],[Composantes de coûts concernées]])))</f>
        <v>0</v>
      </c>
    </row>
    <row r="26" spans="2:11">
      <c r="B26" s="34"/>
      <c r="C26" s="34"/>
      <c r="D26" s="34"/>
      <c r="E26" s="34"/>
      <c r="K26" s="383">
        <f>N(NOT(ISBLANK(Kunstherzen6438[[#This Row],[Composantes de coûts concernées]])))</f>
        <v>0</v>
      </c>
    </row>
    <row r="27" spans="2:11">
      <c r="B27" s="34"/>
      <c r="C27" s="34"/>
      <c r="D27" s="34"/>
      <c r="E27" s="34"/>
      <c r="K27" s="383">
        <f>N(NOT(ISBLANK(Kunstherzen6438[[#This Row],[Composantes de coûts concernées]])))</f>
        <v>0</v>
      </c>
    </row>
    <row r="28" spans="2:11">
      <c r="B28" s="34"/>
      <c r="C28" s="34"/>
      <c r="D28" s="34"/>
      <c r="E28" s="34"/>
      <c r="K28" s="383">
        <f>N(NOT(ISBLANK(Kunstherzen6438[[#This Row],[Composantes de coûts concernées]])))</f>
        <v>0</v>
      </c>
    </row>
    <row r="29" spans="2:11">
      <c r="B29" s="34"/>
      <c r="C29" s="34"/>
      <c r="D29" s="34"/>
      <c r="E29" s="34"/>
      <c r="K29" s="383">
        <f>N(NOT(ISBLANK(Kunstherzen6438[[#This Row],[Composantes de coûts concernées]])))</f>
        <v>0</v>
      </c>
    </row>
    <row r="30" spans="2:11">
      <c r="B30" s="34"/>
      <c r="C30" s="34"/>
      <c r="D30" s="34"/>
      <c r="E30" s="34"/>
      <c r="K30" s="383">
        <f>N(NOT(ISBLANK(Kunstherzen6438[[#This Row],[Composantes de coûts concernées]])))</f>
        <v>0</v>
      </c>
    </row>
    <row r="31" spans="2:11">
      <c r="B31" s="34"/>
      <c r="C31" s="34"/>
      <c r="D31" s="34"/>
      <c r="E31" s="34"/>
      <c r="K31" s="383">
        <f>N(NOT(ISBLANK(Kunstherzen6438[[#This Row],[Composantes de coûts concernées]])))</f>
        <v>0</v>
      </c>
    </row>
    <row r="32" spans="2:11">
      <c r="B32" s="34"/>
      <c r="C32" s="34"/>
      <c r="D32" s="34"/>
      <c r="E32" s="34"/>
      <c r="K32" s="383">
        <f>N(NOT(ISBLANK(Kunstherzen6438[[#This Row],[Composantes de coûts concernées]])))</f>
        <v>0</v>
      </c>
    </row>
    <row r="33" spans="2:11">
      <c r="B33" s="34"/>
      <c r="C33" s="34"/>
      <c r="D33" s="34"/>
      <c r="E33" s="34"/>
      <c r="K33" s="383">
        <f>N(NOT(ISBLANK(Kunstherzen6438[[#This Row],[Composantes de coûts concernées]])))</f>
        <v>0</v>
      </c>
    </row>
    <row r="34" spans="2:11">
      <c r="B34" s="34"/>
      <c r="C34" s="34"/>
      <c r="D34" s="34"/>
      <c r="E34" s="34"/>
      <c r="K34" s="383">
        <f>N(NOT(ISBLANK(Kunstherzen6438[[#This Row],[Composantes de coûts concernées]])))</f>
        <v>0</v>
      </c>
    </row>
    <row r="35" spans="2:11">
      <c r="B35" s="34"/>
      <c r="C35" s="34"/>
      <c r="D35" s="34"/>
      <c r="E35" s="34"/>
      <c r="K35" s="383">
        <f>N(NOT(ISBLANK(Kunstherzen6438[[#This Row],[Composantes de coûts concernées]])))</f>
        <v>0</v>
      </c>
    </row>
    <row r="36" spans="2:11">
      <c r="B36" s="34"/>
      <c r="C36" s="34"/>
      <c r="D36" s="34"/>
      <c r="E36" s="34"/>
      <c r="K36" s="383">
        <f>N(NOT(ISBLANK(Kunstherzen6438[[#This Row],[Composantes de coûts concernées]])))</f>
        <v>0</v>
      </c>
    </row>
    <row r="37" spans="2:11">
      <c r="B37" s="34"/>
      <c r="C37" s="34"/>
      <c r="D37" s="34"/>
      <c r="E37" s="34"/>
      <c r="K37" s="383">
        <f>N(NOT(ISBLANK(Kunstherzen6438[[#This Row],[Composantes de coûts concernées]])))</f>
        <v>0</v>
      </c>
    </row>
    <row r="38" spans="2:11">
      <c r="B38" s="34"/>
      <c r="C38" s="34"/>
      <c r="D38" s="34"/>
      <c r="E38" s="34"/>
      <c r="K38" s="383">
        <f>N(NOT(ISBLANK(Kunstherzen6438[[#This Row],[Composantes de coûts concernées]])))</f>
        <v>0</v>
      </c>
    </row>
    <row r="39" spans="2:11">
      <c r="B39" s="34"/>
      <c r="C39" s="34"/>
      <c r="D39" s="34"/>
      <c r="E39" s="34"/>
      <c r="K39" s="383">
        <f>N(NOT(ISBLANK(Kunstherzen6438[[#This Row],[Composantes de coûts concernées]])))</f>
        <v>0</v>
      </c>
    </row>
    <row r="40" spans="2:11">
      <c r="B40" s="34"/>
      <c r="C40" s="34"/>
      <c r="D40" s="34"/>
      <c r="E40" s="34"/>
      <c r="K40" s="383">
        <f>N(NOT(ISBLANK(Kunstherzen6438[[#This Row],[Composantes de coûts concernées]])))</f>
        <v>0</v>
      </c>
    </row>
    <row r="41" spans="2:11">
      <c r="B41" s="34"/>
      <c r="C41" s="34"/>
      <c r="D41" s="34"/>
      <c r="E41" s="34"/>
      <c r="K41" s="383">
        <f>N(NOT(ISBLANK(Kunstherzen6438[[#This Row],[Composantes de coûts concernées]])))</f>
        <v>0</v>
      </c>
    </row>
    <row r="42" spans="2:11">
      <c r="B42" s="34"/>
      <c r="C42" s="34"/>
      <c r="D42" s="34"/>
      <c r="E42" s="34"/>
      <c r="K42" s="383">
        <f>N(NOT(ISBLANK(Kunstherzen6438[[#This Row],[Composantes de coûts concernées]])))</f>
        <v>0</v>
      </c>
    </row>
    <row r="43" spans="2:11">
      <c r="B43" s="34"/>
      <c r="C43" s="34"/>
      <c r="D43" s="34"/>
      <c r="E43" s="34"/>
      <c r="K43" s="383">
        <f>N(NOT(ISBLANK(Kunstherzen6438[[#This Row],[Composantes de coûts concernées]])))</f>
        <v>0</v>
      </c>
    </row>
    <row r="44" spans="2:11">
      <c r="B44" s="34"/>
      <c r="C44" s="34"/>
      <c r="D44" s="34"/>
      <c r="E44" s="34"/>
      <c r="K44" s="383">
        <f>N(NOT(ISBLANK(Kunstherzen6438[[#This Row],[Composantes de coûts concernées]])))</f>
        <v>0</v>
      </c>
    </row>
    <row r="45" spans="2:11">
      <c r="B45" s="34"/>
      <c r="C45" s="34"/>
      <c r="D45" s="34"/>
      <c r="E45" s="34"/>
      <c r="K45" s="383">
        <f>N(NOT(ISBLANK(Kunstherzen6438[[#This Row],[Composantes de coûts concernées]])))</f>
        <v>0</v>
      </c>
    </row>
    <row r="46" spans="2:11">
      <c r="B46" s="34"/>
      <c r="C46" s="34"/>
      <c r="D46" s="34"/>
      <c r="E46" s="34"/>
      <c r="K46" s="383">
        <f>N(NOT(ISBLANK(Kunstherzen6438[[#This Row],[Composantes de coûts concernées]])))</f>
        <v>0</v>
      </c>
    </row>
    <row r="47" spans="2:11">
      <c r="B47" s="34"/>
      <c r="C47" s="34"/>
      <c r="D47" s="34"/>
      <c r="E47" s="34"/>
      <c r="K47" s="383">
        <f>N(NOT(ISBLANK(Kunstherzen6438[[#This Row],[Composantes de coûts concernées]])))</f>
        <v>0</v>
      </c>
    </row>
    <row r="48" spans="2:11">
      <c r="B48" s="34"/>
      <c r="C48" s="34"/>
      <c r="D48" s="34"/>
      <c r="E48" s="34"/>
      <c r="K48" s="383">
        <f>N(NOT(ISBLANK(Kunstherzen6438[[#This Row],[Composantes de coûts concernées]])))</f>
        <v>0</v>
      </c>
    </row>
    <row r="49" spans="2:11">
      <c r="B49" s="34"/>
      <c r="C49" s="34"/>
      <c r="D49" s="34"/>
      <c r="E49" s="34"/>
      <c r="K49" s="383">
        <f>N(NOT(ISBLANK(Kunstherzen6438[[#This Row],[Composantes de coûts concernées]])))</f>
        <v>0</v>
      </c>
    </row>
    <row r="50" spans="2:11">
      <c r="B50" s="34"/>
      <c r="C50" s="34"/>
      <c r="D50" s="34"/>
      <c r="E50" s="34"/>
      <c r="K50" s="383">
        <f>N(NOT(ISBLANK(Kunstherzen6438[[#This Row],[Composantes de coûts concernées]])))</f>
        <v>0</v>
      </c>
    </row>
    <row r="51" spans="2:11">
      <c r="B51" s="34"/>
      <c r="C51" s="34"/>
      <c r="D51" s="34"/>
      <c r="E51" s="34"/>
      <c r="K51" s="383">
        <f>N(NOT(ISBLANK(Kunstherzen6438[[#This Row],[Composantes de coûts concernées]])))</f>
        <v>0</v>
      </c>
    </row>
    <row r="52" spans="2:11">
      <c r="B52" s="34"/>
      <c r="C52" s="34"/>
      <c r="D52" s="34"/>
      <c r="E52" s="34"/>
      <c r="K52" s="383">
        <f>N(NOT(ISBLANK(Kunstherzen6438[[#This Row],[Composantes de coûts concernées]])))</f>
        <v>0</v>
      </c>
    </row>
    <row r="53" spans="2:11">
      <c r="B53" s="34"/>
      <c r="C53" s="34"/>
      <c r="D53" s="34"/>
      <c r="E53" s="34"/>
      <c r="K53" s="383">
        <f>N(NOT(ISBLANK(Kunstherzen6438[[#This Row],[Composantes de coûts concernées]])))</f>
        <v>0</v>
      </c>
    </row>
    <row r="54" spans="2:11">
      <c r="B54" s="34"/>
      <c r="C54" s="34"/>
      <c r="D54" s="34"/>
      <c r="E54" s="34"/>
      <c r="K54" s="383">
        <f>N(NOT(ISBLANK(Kunstherzen6438[[#This Row],[Composantes de coûts concernées]])))</f>
        <v>0</v>
      </c>
    </row>
    <row r="55" spans="2:11">
      <c r="B55" s="34"/>
      <c r="C55" s="34"/>
      <c r="D55" s="34"/>
      <c r="E55" s="34"/>
      <c r="K55" s="383">
        <f>N(NOT(ISBLANK(Kunstherzen6438[[#This Row],[Composantes de coûts concernées]])))</f>
        <v>0</v>
      </c>
    </row>
    <row r="56" spans="2:11">
      <c r="B56" s="34"/>
      <c r="C56" s="34"/>
      <c r="D56" s="34"/>
      <c r="E56" s="34"/>
      <c r="K56" s="383">
        <f>N(NOT(ISBLANK(Kunstherzen6438[[#This Row],[Composantes de coûts concernées]])))</f>
        <v>0</v>
      </c>
    </row>
    <row r="57" spans="2:11">
      <c r="B57" s="34"/>
      <c r="C57" s="34"/>
      <c r="D57" s="34"/>
      <c r="E57" s="34"/>
      <c r="K57" s="383">
        <f>N(NOT(ISBLANK(Kunstherzen6438[[#This Row],[Composantes de coûts concernées]])))</f>
        <v>0</v>
      </c>
    </row>
    <row r="58" spans="2:11">
      <c r="B58" s="34"/>
      <c r="C58" s="34"/>
      <c r="D58" s="34"/>
      <c r="E58" s="34"/>
      <c r="K58" s="383">
        <f>N(NOT(ISBLANK(Kunstherzen6438[[#This Row],[Composantes de coûts concernées]])))</f>
        <v>0</v>
      </c>
    </row>
    <row r="59" spans="2:11">
      <c r="B59" s="34"/>
      <c r="C59" s="34"/>
      <c r="D59" s="34"/>
      <c r="E59" s="34"/>
      <c r="K59" s="383">
        <f>N(NOT(ISBLANK(Kunstherzen6438[[#This Row],[Composantes de coûts concernées]])))</f>
        <v>0</v>
      </c>
    </row>
    <row r="60" spans="2:11">
      <c r="B60" s="34"/>
      <c r="C60" s="34"/>
      <c r="D60" s="34"/>
      <c r="E60" s="34"/>
      <c r="K60" s="383">
        <f>N(NOT(ISBLANK(Kunstherzen6438[[#This Row],[Composantes de coûts concernées]])))</f>
        <v>0</v>
      </c>
    </row>
    <row r="61" spans="2:11">
      <c r="B61" s="34"/>
      <c r="C61" s="34"/>
      <c r="D61" s="34"/>
      <c r="E61" s="34"/>
      <c r="K61" s="383">
        <f>N(NOT(ISBLANK(Kunstherzen6438[[#This Row],[Composantes de coûts concernées]])))</f>
        <v>0</v>
      </c>
    </row>
    <row r="62" spans="2:11">
      <c r="B62" s="34"/>
      <c r="C62" s="34"/>
      <c r="D62" s="34"/>
      <c r="E62" s="34"/>
      <c r="K62" s="383">
        <f>N(NOT(ISBLANK(Kunstherzen6438[[#This Row],[Composantes de coûts concernées]])))</f>
        <v>0</v>
      </c>
    </row>
    <row r="63" spans="2:11">
      <c r="B63" s="34"/>
      <c r="C63" s="34"/>
      <c r="D63" s="34"/>
      <c r="E63" s="34"/>
      <c r="K63" s="383">
        <f>N(NOT(ISBLANK(Kunstherzen6438[[#This Row],[Composantes de coûts concernées]])))</f>
        <v>0</v>
      </c>
    </row>
    <row r="64" spans="2:11">
      <c r="B64" s="34"/>
      <c r="C64" s="34"/>
      <c r="D64" s="34"/>
      <c r="E64" s="34"/>
      <c r="K64" s="383">
        <f>N(NOT(ISBLANK(Kunstherzen6438[[#This Row],[Composantes de coûts concernées]])))</f>
        <v>0</v>
      </c>
    </row>
    <row r="65" spans="2:11">
      <c r="B65" s="34"/>
      <c r="C65" s="34"/>
      <c r="D65" s="34"/>
      <c r="E65" s="34"/>
      <c r="K65" s="383">
        <f>N(NOT(ISBLANK(Kunstherzen6438[[#This Row],[Composantes de coûts concernées]])))</f>
        <v>0</v>
      </c>
    </row>
    <row r="66" spans="2:11">
      <c r="B66" s="34"/>
      <c r="C66" s="34"/>
      <c r="D66" s="34"/>
      <c r="E66" s="34"/>
      <c r="K66" s="383">
        <f>N(NOT(ISBLANK(Kunstherzen6438[[#This Row],[Composantes de coûts concernées]])))</f>
        <v>0</v>
      </c>
    </row>
    <row r="67" spans="2:11">
      <c r="B67" s="34"/>
      <c r="C67" s="34"/>
      <c r="D67" s="34"/>
      <c r="E67" s="34"/>
      <c r="K67" s="383">
        <f>N(NOT(ISBLANK(Kunstherzen6438[[#This Row],[Composantes de coûts concernées]])))</f>
        <v>0</v>
      </c>
    </row>
    <row r="68" spans="2:11">
      <c r="B68" s="34"/>
      <c r="C68" s="34"/>
      <c r="D68" s="34"/>
      <c r="E68" s="34"/>
      <c r="K68" s="383">
        <f>N(NOT(ISBLANK(Kunstherzen6438[[#This Row],[Composantes de coûts concernées]])))</f>
        <v>0</v>
      </c>
    </row>
    <row r="69" spans="2:11">
      <c r="B69" s="34"/>
      <c r="C69" s="34"/>
      <c r="D69" s="34"/>
      <c r="E69" s="34"/>
      <c r="K69" s="383">
        <f>N(NOT(ISBLANK(Kunstherzen6438[[#This Row],[Composantes de coûts concernées]])))</f>
        <v>0</v>
      </c>
    </row>
    <row r="70" spans="2:11">
      <c r="B70" s="34"/>
      <c r="C70" s="34"/>
      <c r="D70" s="34"/>
      <c r="E70" s="34"/>
      <c r="K70" s="383">
        <f>N(NOT(ISBLANK(Kunstherzen6438[[#This Row],[Composantes de coûts concernées]])))</f>
        <v>0</v>
      </c>
    </row>
    <row r="71" spans="2:11">
      <c r="B71" s="34"/>
      <c r="C71" s="34"/>
      <c r="D71" s="34"/>
      <c r="E71" s="34"/>
      <c r="K71" s="383">
        <f>N(NOT(ISBLANK(Kunstherzen6438[[#This Row],[Composantes de coûts concernées]])))</f>
        <v>0</v>
      </c>
    </row>
    <row r="72" spans="2:11">
      <c r="B72" s="34"/>
      <c r="C72" s="34"/>
      <c r="D72" s="34"/>
      <c r="E72" s="34"/>
      <c r="K72" s="383">
        <f>N(NOT(ISBLANK(Kunstherzen6438[[#This Row],[Composantes de coûts concernées]])))</f>
        <v>0</v>
      </c>
    </row>
    <row r="73" spans="2:11">
      <c r="B73" s="34"/>
      <c r="C73" s="34"/>
      <c r="D73" s="34"/>
      <c r="E73" s="34"/>
      <c r="K73" s="383">
        <f>N(NOT(ISBLANK(Kunstherzen6438[[#This Row],[Composantes de coûts concernées]])))</f>
        <v>0</v>
      </c>
    </row>
    <row r="74" spans="2:11">
      <c r="B74" s="34"/>
      <c r="C74" s="34"/>
      <c r="D74" s="34"/>
      <c r="E74" s="34"/>
      <c r="K74" s="383">
        <f>N(NOT(ISBLANK(Kunstherzen6438[[#This Row],[Composantes de coûts concernées]])))</f>
        <v>0</v>
      </c>
    </row>
    <row r="75" spans="2:11">
      <c r="B75" s="34"/>
      <c r="C75" s="34"/>
      <c r="D75" s="34"/>
      <c r="E75" s="34"/>
      <c r="K75" s="383">
        <f>N(NOT(ISBLANK(Kunstherzen6438[[#This Row],[Composantes de coûts concernées]])))</f>
        <v>0</v>
      </c>
    </row>
    <row r="76" spans="2:11">
      <c r="B76" s="34"/>
      <c r="C76" s="34"/>
      <c r="D76" s="34"/>
      <c r="E76" s="34"/>
      <c r="K76" s="384">
        <f>N(NOT(ISBLANK(Kunstherzen6438[[#This Row],[Composantes de coûts concernées]])))</f>
        <v>0</v>
      </c>
    </row>
    <row r="77" spans="2:11"/>
  </sheetData>
  <sheetProtection password="E067" sheet="1" objects="1" scenarios="1" formatCells="0" formatColumns="0" insertRows="0" deleteRows="0"/>
  <dataValidations count="1">
    <dataValidation type="whole" allowBlank="1" showInputMessage="1" showErrorMessage="1" errorTitle="Anzahl" error="Bitte geben Sie eine gültige Anzahl zwischen 1 und 100 ein" sqref="E18:E76">
      <formula1>1</formula1>
      <formula2>100</formula2>
    </dataValidation>
  </dataValidations>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baseColWidth="10" defaultColWidth="0" defaultRowHeight="14.4" zeroHeight="1"/>
  <cols>
    <col min="1" max="1" width="4.6640625" style="35" customWidth="1"/>
    <col min="2" max="2" width="29.21875" style="35" customWidth="1"/>
    <col min="3" max="3" width="22.44140625" style="35" bestFit="1" customWidth="1"/>
    <col min="4" max="4" width="17.6640625" style="35" bestFit="1" customWidth="1"/>
    <col min="5" max="5" width="16.44140625" style="35" bestFit="1" customWidth="1"/>
    <col min="6" max="6" width="23" style="35" customWidth="1"/>
    <col min="7" max="7" width="16.44140625" style="35" customWidth="1"/>
    <col min="8" max="8" width="29.44140625" style="35" bestFit="1" customWidth="1"/>
    <col min="9" max="9" width="7.77734375" style="35" customWidth="1"/>
    <col min="10" max="10" width="4.6640625" style="35" hidden="1" customWidth="1"/>
    <col min="11" max="11" width="11.5546875" style="75" hidden="1" customWidth="1"/>
    <col min="12" max="12" width="13.6640625" style="75" hidden="1" customWidth="1"/>
    <col min="13" max="13" width="13.33203125" style="75" hidden="1" customWidth="1"/>
    <col min="14" max="16384" width="11.5546875" style="75" hidden="1"/>
  </cols>
  <sheetData>
    <row r="1" spans="1:12">
      <c r="A1" s="155"/>
      <c r="B1" s="155"/>
      <c r="C1" s="155"/>
      <c r="D1" s="155"/>
      <c r="E1" s="155"/>
      <c r="F1" s="155"/>
      <c r="G1" s="155"/>
      <c r="H1" s="155"/>
      <c r="I1" s="51"/>
      <c r="J1" s="155"/>
    </row>
    <row r="2" spans="1:12" ht="21">
      <c r="A2" s="155"/>
      <c r="B2" s="66" t="s">
        <v>844</v>
      </c>
      <c r="C2" s="126"/>
      <c r="D2" s="126"/>
      <c r="E2" s="126"/>
      <c r="F2" s="126"/>
      <c r="G2" s="126"/>
      <c r="H2" s="126"/>
      <c r="I2" s="126"/>
      <c r="J2" s="155"/>
    </row>
    <row r="3" spans="1:12" ht="21">
      <c r="A3" s="155"/>
      <c r="B3" s="65" t="s">
        <v>960</v>
      </c>
      <c r="C3" s="126"/>
      <c r="D3" s="126"/>
      <c r="E3" s="126"/>
      <c r="F3" s="126"/>
      <c r="G3" s="126"/>
      <c r="H3" s="126"/>
      <c r="I3" s="126"/>
      <c r="J3" s="155"/>
    </row>
    <row r="4" spans="1:12" ht="15.6">
      <c r="A4" s="155"/>
      <c r="B4" s="3"/>
      <c r="C4" s="126"/>
      <c r="D4" s="126"/>
      <c r="E4" s="126"/>
      <c r="F4" s="126"/>
      <c r="G4" s="126"/>
      <c r="H4" s="126"/>
      <c r="I4" s="126"/>
      <c r="J4" s="155"/>
    </row>
    <row r="5" spans="1:12" ht="15.6">
      <c r="A5" s="155"/>
      <c r="B5" s="223" t="s">
        <v>961</v>
      </c>
      <c r="C5" s="124"/>
      <c r="D5" s="124"/>
      <c r="E5" s="124"/>
      <c r="F5" s="124"/>
      <c r="G5" s="124"/>
      <c r="H5" s="125"/>
      <c r="I5" s="126"/>
      <c r="J5" s="155"/>
    </row>
    <row r="6" spans="1:12">
      <c r="A6" s="155"/>
      <c r="B6" s="224"/>
      <c r="C6" s="126"/>
      <c r="D6" s="126"/>
      <c r="E6" s="126"/>
      <c r="F6" s="126"/>
      <c r="G6" s="126"/>
      <c r="H6" s="171"/>
      <c r="I6" s="126"/>
      <c r="J6" s="155"/>
    </row>
    <row r="7" spans="1:12">
      <c r="A7" s="155"/>
      <c r="B7" s="225" t="s">
        <v>962</v>
      </c>
      <c r="C7" s="126"/>
      <c r="D7" s="126"/>
      <c r="E7" s="126"/>
      <c r="F7" s="126"/>
      <c r="G7" s="126"/>
      <c r="H7" s="171"/>
      <c r="I7" s="126"/>
      <c r="J7" s="155"/>
      <c r="K7" s="169"/>
      <c r="L7" s="170"/>
    </row>
    <row r="8" spans="1:12">
      <c r="A8" s="155"/>
      <c r="B8" s="214" t="s">
        <v>1088</v>
      </c>
      <c r="C8" s="126"/>
      <c r="D8" s="126"/>
      <c r="E8" s="126"/>
      <c r="F8" s="126"/>
      <c r="G8" s="126"/>
      <c r="H8" s="171"/>
      <c r="I8" s="126"/>
      <c r="J8" s="155"/>
      <c r="K8" s="172"/>
      <c r="L8" s="173"/>
    </row>
    <row r="9" spans="1:12">
      <c r="A9" s="155"/>
      <c r="B9" s="174" t="s">
        <v>964</v>
      </c>
      <c r="C9" s="126"/>
      <c r="D9" s="126"/>
      <c r="E9" s="126"/>
      <c r="F9" s="126"/>
      <c r="G9" s="126"/>
      <c r="H9" s="171"/>
      <c r="I9" s="126"/>
      <c r="J9" s="155"/>
      <c r="K9" s="172"/>
      <c r="L9" s="173"/>
    </row>
    <row r="10" spans="1:12">
      <c r="A10" s="155"/>
      <c r="B10" s="174" t="s">
        <v>965</v>
      </c>
      <c r="C10" s="126"/>
      <c r="D10" s="126"/>
      <c r="E10" s="126"/>
      <c r="F10" s="126"/>
      <c r="G10" s="126"/>
      <c r="H10" s="171"/>
      <c r="I10" s="126"/>
      <c r="J10" s="155"/>
      <c r="K10" s="172"/>
    </row>
    <row r="11" spans="1:12">
      <c r="A11" s="155"/>
      <c r="B11" s="174" t="s">
        <v>1090</v>
      </c>
      <c r="C11" s="126"/>
      <c r="D11" s="126"/>
      <c r="E11" s="126"/>
      <c r="F11" s="126"/>
      <c r="G11" s="126"/>
      <c r="H11" s="171"/>
      <c r="I11" s="126"/>
      <c r="J11" s="155"/>
      <c r="K11" s="172"/>
    </row>
    <row r="12" spans="1:12">
      <c r="A12" s="155"/>
      <c r="B12" s="214" t="s">
        <v>405</v>
      </c>
      <c r="C12" s="126"/>
      <c r="D12" s="126"/>
      <c r="E12" s="126"/>
      <c r="F12" s="126"/>
      <c r="G12" s="126"/>
      <c r="H12" s="171"/>
      <c r="I12" s="126"/>
      <c r="J12" s="155"/>
      <c r="K12" s="172"/>
    </row>
    <row r="13" spans="1:12">
      <c r="A13" s="155"/>
      <c r="B13" s="214"/>
      <c r="C13" s="126"/>
      <c r="D13" s="126"/>
      <c r="E13" s="126"/>
      <c r="F13" s="126"/>
      <c r="G13" s="126"/>
      <c r="H13" s="171"/>
      <c r="I13" s="126"/>
      <c r="J13" s="155"/>
      <c r="K13" s="172"/>
      <c r="L13" s="173"/>
    </row>
    <row r="14" spans="1:12">
      <c r="A14" s="155"/>
      <c r="B14" s="214" t="s">
        <v>959</v>
      </c>
      <c r="C14" s="165"/>
      <c r="D14" s="165"/>
      <c r="E14" s="165"/>
      <c r="F14" s="165"/>
      <c r="G14" s="126"/>
      <c r="H14" s="171"/>
      <c r="I14" s="126"/>
      <c r="J14" s="155"/>
      <c r="K14" s="172"/>
      <c r="L14" s="173"/>
    </row>
    <row r="15" spans="1:12">
      <c r="A15" s="155"/>
      <c r="B15" s="214" t="s">
        <v>1085</v>
      </c>
      <c r="C15" s="165"/>
      <c r="D15" s="165"/>
      <c r="E15" s="165"/>
      <c r="F15" s="165"/>
      <c r="G15" s="126"/>
      <c r="H15" s="171"/>
      <c r="I15" s="126"/>
      <c r="J15" s="155"/>
    </row>
    <row r="16" spans="1:12">
      <c r="A16" s="155"/>
      <c r="B16" s="214" t="s">
        <v>1086</v>
      </c>
      <c r="C16" s="165"/>
      <c r="D16" s="165"/>
      <c r="E16" s="165"/>
      <c r="F16" s="165"/>
      <c r="G16" s="126"/>
      <c r="H16" s="171"/>
      <c r="I16" s="126"/>
      <c r="J16" s="155"/>
    </row>
    <row r="17" spans="1:11">
      <c r="A17" s="209"/>
      <c r="B17" s="217" t="s">
        <v>1087</v>
      </c>
      <c r="C17" s="167"/>
      <c r="D17" s="167"/>
      <c r="E17" s="167"/>
      <c r="F17" s="167"/>
      <c r="G17" s="175"/>
      <c r="H17" s="176"/>
      <c r="I17" s="126"/>
      <c r="J17" s="209"/>
    </row>
    <row r="18" spans="1:11">
      <c r="A18" s="155"/>
      <c r="B18" s="177"/>
      <c r="C18" s="126"/>
      <c r="D18" s="126"/>
      <c r="E18" s="126"/>
      <c r="F18" s="126"/>
      <c r="G18" s="126"/>
      <c r="H18" s="126"/>
      <c r="I18" s="126"/>
      <c r="J18" s="155"/>
    </row>
    <row r="19" spans="1:11">
      <c r="B19" s="9"/>
      <c r="C19" s="155"/>
      <c r="D19" s="155"/>
      <c r="E19" s="155"/>
      <c r="F19" s="155"/>
      <c r="G19" s="155"/>
      <c r="H19" s="155"/>
      <c r="I19" s="155"/>
    </row>
    <row r="20" spans="1:11" ht="28.8">
      <c r="B20" s="33" t="s">
        <v>956</v>
      </c>
      <c r="C20" s="168" t="s">
        <v>963</v>
      </c>
      <c r="D20" s="33" t="s">
        <v>1091</v>
      </c>
      <c r="E20" s="33" t="s">
        <v>1089</v>
      </c>
      <c r="F20" s="31" t="s">
        <v>751</v>
      </c>
      <c r="H20" s="75"/>
      <c r="I20" s="75"/>
      <c r="J20" s="75"/>
      <c r="K20" s="388" t="s">
        <v>2171</v>
      </c>
    </row>
    <row r="21" spans="1:11">
      <c r="B21" s="34"/>
      <c r="C21" s="34"/>
      <c r="D21" s="34"/>
      <c r="E21" s="70"/>
      <c r="F21" s="34"/>
      <c r="H21" s="75"/>
      <c r="I21" s="75"/>
      <c r="J21" s="75"/>
      <c r="K21" s="385">
        <f>N(NOT(ISBLANK(D21)))</f>
        <v>0</v>
      </c>
    </row>
    <row r="22" spans="1:11">
      <c r="B22" s="34"/>
      <c r="C22" s="34"/>
      <c r="D22" s="34"/>
      <c r="E22" s="34"/>
      <c r="F22" s="34"/>
      <c r="H22" s="75"/>
      <c r="I22" s="75"/>
      <c r="J22" s="75"/>
      <c r="K22" s="386">
        <f t="shared" ref="K22:K77" si="0">N(NOT(ISBLANK(D22)))</f>
        <v>0</v>
      </c>
    </row>
    <row r="23" spans="1:11">
      <c r="B23" s="34"/>
      <c r="C23" s="34"/>
      <c r="D23" s="34"/>
      <c r="E23" s="34"/>
      <c r="F23" s="34"/>
      <c r="H23" s="75"/>
      <c r="I23" s="75"/>
      <c r="J23" s="75"/>
      <c r="K23" s="386">
        <f t="shared" si="0"/>
        <v>0</v>
      </c>
    </row>
    <row r="24" spans="1:11">
      <c r="B24" s="34"/>
      <c r="C24" s="34"/>
      <c r="D24" s="34"/>
      <c r="E24" s="34"/>
      <c r="F24" s="34"/>
      <c r="H24" s="75"/>
      <c r="I24" s="75"/>
      <c r="J24" s="75"/>
      <c r="K24" s="386">
        <f t="shared" si="0"/>
        <v>0</v>
      </c>
    </row>
    <row r="25" spans="1:11">
      <c r="B25" s="34"/>
      <c r="C25" s="34"/>
      <c r="D25" s="34"/>
      <c r="E25" s="34"/>
      <c r="F25" s="34"/>
      <c r="H25" s="75"/>
      <c r="I25" s="75"/>
      <c r="J25" s="75"/>
      <c r="K25" s="386">
        <f t="shared" si="0"/>
        <v>0</v>
      </c>
    </row>
    <row r="26" spans="1:11">
      <c r="B26" s="34"/>
      <c r="C26" s="34"/>
      <c r="D26" s="34"/>
      <c r="E26" s="34"/>
      <c r="F26" s="34"/>
      <c r="H26" s="75"/>
      <c r="I26" s="75"/>
      <c r="J26" s="75"/>
      <c r="K26" s="386">
        <f t="shared" si="0"/>
        <v>0</v>
      </c>
    </row>
    <row r="27" spans="1:11">
      <c r="B27" s="34"/>
      <c r="C27" s="34"/>
      <c r="D27" s="34"/>
      <c r="E27" s="34"/>
      <c r="F27" s="34"/>
      <c r="H27" s="75"/>
      <c r="I27" s="75"/>
      <c r="J27" s="75"/>
      <c r="K27" s="386">
        <f t="shared" si="0"/>
        <v>0</v>
      </c>
    </row>
    <row r="28" spans="1:11">
      <c r="B28" s="34"/>
      <c r="C28" s="34"/>
      <c r="D28" s="34"/>
      <c r="E28" s="34"/>
      <c r="F28" s="34"/>
      <c r="H28" s="75"/>
      <c r="I28" s="75"/>
      <c r="J28" s="75"/>
      <c r="K28" s="386">
        <f t="shared" si="0"/>
        <v>0</v>
      </c>
    </row>
    <row r="29" spans="1:11">
      <c r="B29" s="34"/>
      <c r="C29" s="34"/>
      <c r="D29" s="34"/>
      <c r="E29" s="34"/>
      <c r="F29" s="34"/>
      <c r="H29" s="75"/>
      <c r="I29" s="75"/>
      <c r="J29" s="75"/>
      <c r="K29" s="386">
        <f t="shared" si="0"/>
        <v>0</v>
      </c>
    </row>
    <row r="30" spans="1:11">
      <c r="B30" s="34"/>
      <c r="C30" s="34"/>
      <c r="D30" s="34"/>
      <c r="E30" s="34"/>
      <c r="F30" s="34"/>
      <c r="H30" s="75"/>
      <c r="I30" s="75"/>
      <c r="J30" s="75"/>
      <c r="K30" s="386">
        <f t="shared" si="0"/>
        <v>0</v>
      </c>
    </row>
    <row r="31" spans="1:11">
      <c r="B31" s="34"/>
      <c r="C31" s="34"/>
      <c r="D31" s="34"/>
      <c r="E31" s="34"/>
      <c r="F31" s="34"/>
      <c r="H31" s="75"/>
      <c r="I31" s="75"/>
      <c r="J31" s="75"/>
      <c r="K31" s="386">
        <f t="shared" si="0"/>
        <v>0</v>
      </c>
    </row>
    <row r="32" spans="1:11">
      <c r="B32" s="34"/>
      <c r="C32" s="34"/>
      <c r="D32" s="34"/>
      <c r="E32" s="34"/>
      <c r="F32" s="34"/>
      <c r="H32" s="75"/>
      <c r="I32" s="75"/>
      <c r="J32" s="75"/>
      <c r="K32" s="386">
        <f t="shared" si="0"/>
        <v>0</v>
      </c>
    </row>
    <row r="33" spans="1:11">
      <c r="B33" s="34"/>
      <c r="C33" s="34"/>
      <c r="D33" s="34"/>
      <c r="E33" s="34"/>
      <c r="F33" s="34"/>
      <c r="H33" s="75"/>
      <c r="I33" s="75"/>
      <c r="J33" s="75"/>
      <c r="K33" s="386">
        <f t="shared" si="0"/>
        <v>0</v>
      </c>
    </row>
    <row r="34" spans="1:11">
      <c r="A34" s="75"/>
      <c r="B34" s="34"/>
      <c r="C34" s="34"/>
      <c r="D34" s="34"/>
      <c r="E34" s="34"/>
      <c r="F34" s="34"/>
      <c r="H34" s="75"/>
      <c r="I34" s="75"/>
      <c r="J34" s="75"/>
      <c r="K34" s="386">
        <f t="shared" si="0"/>
        <v>0</v>
      </c>
    </row>
    <row r="35" spans="1:11">
      <c r="A35" s="75"/>
      <c r="B35" s="34"/>
      <c r="C35" s="34"/>
      <c r="D35" s="34"/>
      <c r="E35" s="34"/>
      <c r="F35" s="34"/>
      <c r="H35" s="75"/>
      <c r="I35" s="75"/>
      <c r="J35" s="75"/>
      <c r="K35" s="386">
        <f t="shared" si="0"/>
        <v>0</v>
      </c>
    </row>
    <row r="36" spans="1:11">
      <c r="A36" s="75"/>
      <c r="B36" s="34"/>
      <c r="C36" s="34"/>
      <c r="D36" s="34"/>
      <c r="E36" s="34"/>
      <c r="F36" s="34"/>
      <c r="H36" s="75"/>
      <c r="I36" s="75"/>
      <c r="J36" s="75"/>
      <c r="K36" s="386">
        <f t="shared" si="0"/>
        <v>0</v>
      </c>
    </row>
    <row r="37" spans="1:11">
      <c r="A37" s="75"/>
      <c r="B37" s="34"/>
      <c r="C37" s="34"/>
      <c r="D37" s="34"/>
      <c r="E37" s="34"/>
      <c r="F37" s="34"/>
      <c r="H37" s="75"/>
      <c r="I37" s="75"/>
      <c r="J37" s="75"/>
      <c r="K37" s="386">
        <f t="shared" si="0"/>
        <v>0</v>
      </c>
    </row>
    <row r="38" spans="1:11">
      <c r="A38" s="75"/>
      <c r="B38" s="34"/>
      <c r="C38" s="34"/>
      <c r="D38" s="34"/>
      <c r="E38" s="34"/>
      <c r="F38" s="34"/>
      <c r="H38" s="75"/>
      <c r="I38" s="75"/>
      <c r="J38" s="75"/>
      <c r="K38" s="386">
        <f t="shared" si="0"/>
        <v>0</v>
      </c>
    </row>
    <row r="39" spans="1:11">
      <c r="A39" s="75"/>
      <c r="B39" s="34"/>
      <c r="C39" s="34"/>
      <c r="D39" s="34"/>
      <c r="E39" s="34"/>
      <c r="F39" s="34"/>
      <c r="H39" s="75"/>
      <c r="I39" s="75"/>
      <c r="J39" s="75"/>
      <c r="K39" s="386">
        <f t="shared" si="0"/>
        <v>0</v>
      </c>
    </row>
    <row r="40" spans="1:11">
      <c r="A40" s="75"/>
      <c r="B40" s="34"/>
      <c r="C40" s="34"/>
      <c r="D40" s="34"/>
      <c r="E40" s="34"/>
      <c r="F40" s="34"/>
      <c r="H40" s="75"/>
      <c r="I40" s="75"/>
      <c r="J40" s="75"/>
      <c r="K40" s="386">
        <f t="shared" si="0"/>
        <v>0</v>
      </c>
    </row>
    <row r="41" spans="1:11">
      <c r="A41" s="75"/>
      <c r="B41" s="34"/>
      <c r="C41" s="34"/>
      <c r="D41" s="34"/>
      <c r="E41" s="34"/>
      <c r="F41" s="34"/>
      <c r="H41" s="75"/>
      <c r="I41" s="75"/>
      <c r="J41" s="75"/>
      <c r="K41" s="386">
        <f t="shared" si="0"/>
        <v>0</v>
      </c>
    </row>
    <row r="42" spans="1:11">
      <c r="A42" s="75"/>
      <c r="B42" s="34"/>
      <c r="C42" s="34"/>
      <c r="D42" s="34"/>
      <c r="E42" s="34"/>
      <c r="F42" s="34"/>
      <c r="H42" s="75"/>
      <c r="I42" s="75"/>
      <c r="J42" s="75"/>
      <c r="K42" s="386">
        <f t="shared" si="0"/>
        <v>0</v>
      </c>
    </row>
    <row r="43" spans="1:11">
      <c r="A43" s="75"/>
      <c r="B43" s="34"/>
      <c r="C43" s="34"/>
      <c r="D43" s="34"/>
      <c r="E43" s="34"/>
      <c r="F43" s="34"/>
      <c r="H43" s="75"/>
      <c r="I43" s="75"/>
      <c r="J43" s="75"/>
      <c r="K43" s="386">
        <f t="shared" si="0"/>
        <v>0</v>
      </c>
    </row>
    <row r="44" spans="1:11">
      <c r="A44" s="75"/>
      <c r="B44" s="34"/>
      <c r="C44" s="34"/>
      <c r="D44" s="34"/>
      <c r="E44" s="34"/>
      <c r="F44" s="34"/>
      <c r="H44" s="75"/>
      <c r="I44" s="75"/>
      <c r="J44" s="75"/>
      <c r="K44" s="386">
        <f t="shared" si="0"/>
        <v>0</v>
      </c>
    </row>
    <row r="45" spans="1:11">
      <c r="A45" s="75"/>
      <c r="B45" s="34"/>
      <c r="C45" s="34"/>
      <c r="D45" s="34"/>
      <c r="E45" s="34"/>
      <c r="F45" s="34"/>
      <c r="H45" s="75"/>
      <c r="I45" s="75"/>
      <c r="J45" s="75"/>
      <c r="K45" s="386">
        <f t="shared" si="0"/>
        <v>0</v>
      </c>
    </row>
    <row r="46" spans="1:11">
      <c r="A46" s="75"/>
      <c r="B46" s="34"/>
      <c r="C46" s="34"/>
      <c r="D46" s="34"/>
      <c r="E46" s="34"/>
      <c r="F46" s="34"/>
      <c r="H46" s="75"/>
      <c r="I46" s="75"/>
      <c r="J46" s="75"/>
      <c r="K46" s="386">
        <f t="shared" si="0"/>
        <v>0</v>
      </c>
    </row>
    <row r="47" spans="1:11">
      <c r="A47" s="75"/>
      <c r="B47" s="34"/>
      <c r="C47" s="34"/>
      <c r="D47" s="34"/>
      <c r="E47" s="34"/>
      <c r="F47" s="34"/>
      <c r="H47" s="75"/>
      <c r="I47" s="75"/>
      <c r="J47" s="75"/>
      <c r="K47" s="386">
        <f t="shared" si="0"/>
        <v>0</v>
      </c>
    </row>
    <row r="48" spans="1:11">
      <c r="A48" s="75"/>
      <c r="B48" s="34"/>
      <c r="C48" s="34"/>
      <c r="D48" s="34"/>
      <c r="E48" s="34"/>
      <c r="F48" s="34"/>
      <c r="H48" s="75"/>
      <c r="I48" s="75"/>
      <c r="J48" s="75"/>
      <c r="K48" s="386">
        <f t="shared" si="0"/>
        <v>0</v>
      </c>
    </row>
    <row r="49" spans="1:11">
      <c r="A49" s="75"/>
      <c r="B49" s="34"/>
      <c r="C49" s="34"/>
      <c r="D49" s="34"/>
      <c r="E49" s="34"/>
      <c r="F49" s="34"/>
      <c r="H49" s="75"/>
      <c r="I49" s="75"/>
      <c r="J49" s="75"/>
      <c r="K49" s="386">
        <f t="shared" si="0"/>
        <v>0</v>
      </c>
    </row>
    <row r="50" spans="1:11">
      <c r="A50" s="75"/>
      <c r="B50" s="34"/>
      <c r="C50" s="34"/>
      <c r="D50" s="34"/>
      <c r="E50" s="34"/>
      <c r="F50" s="34"/>
      <c r="H50" s="75"/>
      <c r="I50" s="75"/>
      <c r="J50" s="75"/>
      <c r="K50" s="386">
        <f t="shared" si="0"/>
        <v>0</v>
      </c>
    </row>
    <row r="51" spans="1:11">
      <c r="A51" s="75"/>
      <c r="B51" s="34"/>
      <c r="C51" s="34"/>
      <c r="D51" s="34"/>
      <c r="E51" s="34"/>
      <c r="F51" s="34"/>
      <c r="H51" s="75"/>
      <c r="I51" s="75"/>
      <c r="J51" s="75"/>
      <c r="K51" s="386">
        <f t="shared" si="0"/>
        <v>0</v>
      </c>
    </row>
    <row r="52" spans="1:11">
      <c r="A52" s="75"/>
      <c r="B52" s="34"/>
      <c r="C52" s="34"/>
      <c r="D52" s="34"/>
      <c r="E52" s="34"/>
      <c r="F52" s="34"/>
      <c r="H52" s="75"/>
      <c r="I52" s="75"/>
      <c r="J52" s="75"/>
      <c r="K52" s="386">
        <f t="shared" si="0"/>
        <v>0</v>
      </c>
    </row>
    <row r="53" spans="1:11">
      <c r="A53" s="75"/>
      <c r="B53" s="34"/>
      <c r="C53" s="34"/>
      <c r="D53" s="34"/>
      <c r="E53" s="34"/>
      <c r="F53" s="34"/>
      <c r="H53" s="75"/>
      <c r="I53" s="75"/>
      <c r="J53" s="75"/>
      <c r="K53" s="386">
        <f t="shared" si="0"/>
        <v>0</v>
      </c>
    </row>
    <row r="54" spans="1:11">
      <c r="A54" s="75"/>
      <c r="B54" s="34"/>
      <c r="C54" s="34"/>
      <c r="D54" s="34"/>
      <c r="E54" s="34"/>
      <c r="F54" s="34"/>
      <c r="H54" s="75"/>
      <c r="I54" s="75"/>
      <c r="J54" s="75"/>
      <c r="K54" s="386">
        <f t="shared" si="0"/>
        <v>0</v>
      </c>
    </row>
    <row r="55" spans="1:11">
      <c r="A55" s="75"/>
      <c r="B55" s="34"/>
      <c r="C55" s="34"/>
      <c r="D55" s="34"/>
      <c r="E55" s="34"/>
      <c r="F55" s="34"/>
      <c r="H55" s="75"/>
      <c r="I55" s="75"/>
      <c r="J55" s="75"/>
      <c r="K55" s="386">
        <f t="shared" si="0"/>
        <v>0</v>
      </c>
    </row>
    <row r="56" spans="1:11">
      <c r="A56" s="75"/>
      <c r="B56" s="34"/>
      <c r="C56" s="34"/>
      <c r="D56" s="34"/>
      <c r="E56" s="34"/>
      <c r="F56" s="34"/>
      <c r="H56" s="75"/>
      <c r="I56" s="75"/>
      <c r="J56" s="75"/>
      <c r="K56" s="386">
        <f t="shared" si="0"/>
        <v>0</v>
      </c>
    </row>
    <row r="57" spans="1:11">
      <c r="A57" s="75"/>
      <c r="B57" s="34"/>
      <c r="C57" s="34"/>
      <c r="D57" s="34"/>
      <c r="E57" s="34"/>
      <c r="F57" s="34"/>
      <c r="H57" s="75"/>
      <c r="I57" s="75"/>
      <c r="J57" s="75"/>
      <c r="K57" s="386">
        <f t="shared" si="0"/>
        <v>0</v>
      </c>
    </row>
    <row r="58" spans="1:11">
      <c r="A58" s="75"/>
      <c r="B58" s="34"/>
      <c r="C58" s="34"/>
      <c r="D58" s="34"/>
      <c r="E58" s="34"/>
      <c r="F58" s="34"/>
      <c r="H58" s="75"/>
      <c r="I58" s="75"/>
      <c r="J58" s="75"/>
      <c r="K58" s="386">
        <f t="shared" si="0"/>
        <v>0</v>
      </c>
    </row>
    <row r="59" spans="1:11">
      <c r="A59" s="75"/>
      <c r="B59" s="34"/>
      <c r="C59" s="34"/>
      <c r="D59" s="34"/>
      <c r="E59" s="34"/>
      <c r="F59" s="34"/>
      <c r="H59" s="75"/>
      <c r="I59" s="75"/>
      <c r="J59" s="75"/>
      <c r="K59" s="386">
        <f t="shared" si="0"/>
        <v>0</v>
      </c>
    </row>
    <row r="60" spans="1:11">
      <c r="A60" s="75"/>
      <c r="B60" s="34"/>
      <c r="C60" s="34"/>
      <c r="D60" s="34"/>
      <c r="E60" s="34"/>
      <c r="F60" s="34"/>
      <c r="H60" s="75"/>
      <c r="I60" s="75"/>
      <c r="J60" s="75"/>
      <c r="K60" s="386">
        <f t="shared" si="0"/>
        <v>0</v>
      </c>
    </row>
    <row r="61" spans="1:11">
      <c r="A61" s="75"/>
      <c r="B61" s="34"/>
      <c r="C61" s="34"/>
      <c r="D61" s="34"/>
      <c r="E61" s="34"/>
      <c r="F61" s="34"/>
      <c r="H61" s="75"/>
      <c r="I61" s="75"/>
      <c r="J61" s="75"/>
      <c r="K61" s="386">
        <f t="shared" si="0"/>
        <v>0</v>
      </c>
    </row>
    <row r="62" spans="1:11">
      <c r="A62" s="75"/>
      <c r="B62" s="34"/>
      <c r="C62" s="34"/>
      <c r="D62" s="34"/>
      <c r="E62" s="34"/>
      <c r="F62" s="34"/>
      <c r="H62" s="75"/>
      <c r="I62" s="75"/>
      <c r="J62" s="75"/>
      <c r="K62" s="386">
        <f t="shared" si="0"/>
        <v>0</v>
      </c>
    </row>
    <row r="63" spans="1:11">
      <c r="A63" s="75"/>
      <c r="B63" s="34"/>
      <c r="C63" s="34"/>
      <c r="D63" s="34"/>
      <c r="E63" s="34"/>
      <c r="F63" s="34"/>
      <c r="H63" s="75"/>
      <c r="I63" s="75"/>
      <c r="J63" s="75"/>
      <c r="K63" s="386">
        <f t="shared" si="0"/>
        <v>0</v>
      </c>
    </row>
    <row r="64" spans="1:11">
      <c r="A64" s="75"/>
      <c r="B64" s="34"/>
      <c r="C64" s="34"/>
      <c r="D64" s="34"/>
      <c r="E64" s="34"/>
      <c r="F64" s="34"/>
      <c r="H64" s="75"/>
      <c r="I64" s="75"/>
      <c r="J64" s="75"/>
      <c r="K64" s="386">
        <f t="shared" si="0"/>
        <v>0</v>
      </c>
    </row>
    <row r="65" spans="1:11">
      <c r="A65" s="75"/>
      <c r="B65" s="34"/>
      <c r="C65" s="34"/>
      <c r="D65" s="34"/>
      <c r="E65" s="34"/>
      <c r="F65" s="34"/>
      <c r="H65" s="75"/>
      <c r="I65" s="75"/>
      <c r="J65" s="75"/>
      <c r="K65" s="386">
        <f t="shared" si="0"/>
        <v>0</v>
      </c>
    </row>
    <row r="66" spans="1:11">
      <c r="A66" s="75"/>
      <c r="B66" s="34"/>
      <c r="C66" s="34"/>
      <c r="D66" s="34"/>
      <c r="E66" s="34"/>
      <c r="F66" s="34"/>
      <c r="H66" s="75"/>
      <c r="I66" s="75"/>
      <c r="J66" s="75"/>
      <c r="K66" s="386">
        <f t="shared" si="0"/>
        <v>0</v>
      </c>
    </row>
    <row r="67" spans="1:11">
      <c r="A67" s="75"/>
      <c r="B67" s="34"/>
      <c r="C67" s="34"/>
      <c r="D67" s="34"/>
      <c r="E67" s="34"/>
      <c r="F67" s="34"/>
      <c r="H67" s="75"/>
      <c r="I67" s="75"/>
      <c r="J67" s="75"/>
      <c r="K67" s="386">
        <f t="shared" si="0"/>
        <v>0</v>
      </c>
    </row>
    <row r="68" spans="1:11">
      <c r="A68" s="75"/>
      <c r="B68" s="34"/>
      <c r="C68" s="34"/>
      <c r="D68" s="34"/>
      <c r="E68" s="34"/>
      <c r="F68" s="34"/>
      <c r="H68" s="75"/>
      <c r="I68" s="75"/>
      <c r="J68" s="75"/>
      <c r="K68" s="386">
        <f t="shared" si="0"/>
        <v>0</v>
      </c>
    </row>
    <row r="69" spans="1:11">
      <c r="A69" s="75"/>
      <c r="B69" s="34"/>
      <c r="C69" s="34"/>
      <c r="D69" s="34"/>
      <c r="E69" s="34"/>
      <c r="F69" s="34"/>
      <c r="H69" s="75"/>
      <c r="I69" s="75"/>
      <c r="J69" s="75"/>
      <c r="K69" s="386">
        <f t="shared" si="0"/>
        <v>0</v>
      </c>
    </row>
    <row r="70" spans="1:11">
      <c r="A70" s="75"/>
      <c r="B70" s="34"/>
      <c r="C70" s="34"/>
      <c r="D70" s="34"/>
      <c r="E70" s="34"/>
      <c r="F70" s="34"/>
      <c r="H70" s="75"/>
      <c r="I70" s="75"/>
      <c r="J70" s="75"/>
      <c r="K70" s="386">
        <f t="shared" si="0"/>
        <v>0</v>
      </c>
    </row>
    <row r="71" spans="1:11">
      <c r="A71" s="75"/>
      <c r="B71" s="34"/>
      <c r="C71" s="34"/>
      <c r="D71" s="34"/>
      <c r="E71" s="34"/>
      <c r="F71" s="34"/>
      <c r="H71" s="75"/>
      <c r="I71" s="75"/>
      <c r="J71" s="75"/>
      <c r="K71" s="386">
        <f t="shared" si="0"/>
        <v>0</v>
      </c>
    </row>
    <row r="72" spans="1:11">
      <c r="A72" s="75"/>
      <c r="B72" s="34"/>
      <c r="C72" s="34"/>
      <c r="D72" s="34"/>
      <c r="E72" s="34"/>
      <c r="F72" s="34"/>
      <c r="H72" s="75"/>
      <c r="I72" s="75"/>
      <c r="J72" s="75"/>
      <c r="K72" s="386">
        <f t="shared" si="0"/>
        <v>0</v>
      </c>
    </row>
    <row r="73" spans="1:11">
      <c r="A73" s="75"/>
      <c r="B73" s="34"/>
      <c r="C73" s="34"/>
      <c r="D73" s="34"/>
      <c r="E73" s="34"/>
      <c r="F73" s="34"/>
      <c r="H73" s="75"/>
      <c r="I73" s="75"/>
      <c r="J73" s="75"/>
      <c r="K73" s="386">
        <f t="shared" si="0"/>
        <v>0</v>
      </c>
    </row>
    <row r="74" spans="1:11">
      <c r="A74" s="75"/>
      <c r="B74" s="34"/>
      <c r="C74" s="34"/>
      <c r="D74" s="34"/>
      <c r="E74" s="34"/>
      <c r="F74" s="34"/>
      <c r="H74" s="75"/>
      <c r="I74" s="75"/>
      <c r="J74" s="75"/>
      <c r="K74" s="386">
        <f t="shared" si="0"/>
        <v>0</v>
      </c>
    </row>
    <row r="75" spans="1:11">
      <c r="A75" s="75"/>
      <c r="B75" s="34"/>
      <c r="C75" s="34"/>
      <c r="D75" s="34"/>
      <c r="E75" s="34"/>
      <c r="F75" s="34"/>
      <c r="H75" s="75"/>
      <c r="I75" s="75"/>
      <c r="J75" s="75"/>
      <c r="K75" s="386">
        <f t="shared" si="0"/>
        <v>0</v>
      </c>
    </row>
    <row r="76" spans="1:11">
      <c r="A76" s="75"/>
      <c r="B76" s="34"/>
      <c r="C76" s="34"/>
      <c r="D76" s="34"/>
      <c r="E76" s="34"/>
      <c r="F76" s="34"/>
      <c r="H76" s="75"/>
      <c r="I76" s="75"/>
      <c r="J76" s="75"/>
      <c r="K76" s="386">
        <f t="shared" si="0"/>
        <v>0</v>
      </c>
    </row>
    <row r="77" spans="1:11">
      <c r="A77" s="75"/>
      <c r="B77" s="34"/>
      <c r="C77" s="34"/>
      <c r="D77" s="34"/>
      <c r="E77" s="34"/>
      <c r="F77" s="34"/>
      <c r="H77" s="75"/>
      <c r="I77" s="75"/>
      <c r="J77" s="75"/>
      <c r="K77" s="387">
        <f t="shared" si="0"/>
        <v>0</v>
      </c>
    </row>
    <row r="78" spans="1:11" ht="18" customHeight="1">
      <c r="A78" s="75"/>
    </row>
  </sheetData>
  <sheetProtection password="E067" sheet="1" objects="1" scenarios="1" formatCells="0" formatRows="0" insertRows="0" deleteRows="0"/>
  <dataValidations count="1">
    <dataValidation type="whole" allowBlank="1" showInputMessage="1" showErrorMessage="1" errorTitle="Anzahl" error="Bitte geben Sie eine gültige Anzahl zwischen 1 und 100 ein" sqref="F21:F77">
      <formula1>1</formula1>
      <formula2>100</formula2>
    </dataValidation>
  </dataValidations>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showGridLines="0" workbookViewId="0"/>
  </sheetViews>
  <sheetFormatPr baseColWidth="10" defaultColWidth="0" defaultRowHeight="14.4" zeroHeight="1"/>
  <cols>
    <col min="1" max="1" width="4.6640625" customWidth="1"/>
    <col min="2" max="2" width="30" customWidth="1"/>
    <col min="3" max="3" width="21.44140625" customWidth="1"/>
    <col min="4" max="4" width="12.5546875" customWidth="1"/>
    <col min="5" max="5" width="10" customWidth="1"/>
    <col min="6" max="6" width="21.44140625" customWidth="1"/>
    <col min="7" max="7" width="12.5546875" customWidth="1"/>
    <col min="8" max="8" width="4.77734375" hidden="1" customWidth="1"/>
    <col min="9" max="16384" width="11.5546875" hidden="1"/>
  </cols>
  <sheetData>
    <row r="1" spans="2:13"/>
    <row r="2" spans="2:13" ht="21">
      <c r="B2" s="66" t="s">
        <v>844</v>
      </c>
    </row>
    <row r="3" spans="2:13" ht="21">
      <c r="B3" s="65" t="s">
        <v>765</v>
      </c>
    </row>
    <row r="4" spans="2:13"/>
    <row r="5" spans="2:13" ht="17.399999999999999">
      <c r="B5" s="36" t="s">
        <v>828</v>
      </c>
      <c r="I5" s="60"/>
    </row>
    <row r="6" spans="2:13" s="60" customFormat="1"/>
    <row r="7" spans="2:13">
      <c r="B7" s="157" t="s">
        <v>827</v>
      </c>
      <c r="C7" s="20"/>
      <c r="D7" s="20"/>
      <c r="E7" s="20"/>
      <c r="F7" s="22"/>
    </row>
    <row r="8" spans="2:13">
      <c r="B8" s="63" t="s">
        <v>824</v>
      </c>
      <c r="C8" s="62"/>
      <c r="D8" s="62"/>
      <c r="E8" s="62"/>
      <c r="F8" s="61"/>
    </row>
    <row r="9" spans="2:13">
      <c r="B9" s="64" t="s">
        <v>825</v>
      </c>
      <c r="C9" s="62"/>
      <c r="D9" s="62"/>
      <c r="E9" s="62"/>
      <c r="F9" s="61"/>
      <c r="J9" s="60"/>
      <c r="K9" s="60"/>
      <c r="L9" s="60"/>
      <c r="M9" s="60"/>
    </row>
    <row r="10" spans="2:13" s="60" customFormat="1">
      <c r="B10" s="5" t="s">
        <v>826</v>
      </c>
      <c r="C10" s="25"/>
      <c r="D10" s="25"/>
      <c r="E10" s="25"/>
      <c r="F10" s="26"/>
    </row>
    <row r="11" spans="2:13"/>
    <row r="12" spans="2:13">
      <c r="B12" s="143" t="s">
        <v>382</v>
      </c>
      <c r="C12" s="143" t="s">
        <v>385</v>
      </c>
      <c r="D12" s="143" t="s">
        <v>383</v>
      </c>
      <c r="E12" s="143" t="s">
        <v>369</v>
      </c>
      <c r="F12" s="143" t="s">
        <v>384</v>
      </c>
    </row>
    <row r="13" spans="2:13">
      <c r="B13" s="53" t="s">
        <v>1096</v>
      </c>
      <c r="C13" s="153" t="s">
        <v>1097</v>
      </c>
      <c r="D13" s="53" t="s">
        <v>1098</v>
      </c>
      <c r="E13" s="53">
        <v>100</v>
      </c>
      <c r="F13" s="53">
        <v>1.45625</v>
      </c>
    </row>
    <row r="14" spans="2:13">
      <c r="B14" s="153" t="s">
        <v>1099</v>
      </c>
      <c r="C14" s="153" t="s">
        <v>1100</v>
      </c>
      <c r="D14" s="53" t="s">
        <v>1101</v>
      </c>
      <c r="E14" s="53">
        <v>1</v>
      </c>
      <c r="F14" s="53">
        <v>6.7216479999999995E-2</v>
      </c>
    </row>
    <row r="15" spans="2:13">
      <c r="B15" s="153" t="s">
        <v>1102</v>
      </c>
      <c r="C15" s="153" t="s">
        <v>1103</v>
      </c>
      <c r="D15" s="53" t="s">
        <v>1104</v>
      </c>
      <c r="E15" s="53">
        <v>100</v>
      </c>
      <c r="F15" s="53">
        <v>0.79374999999999996</v>
      </c>
    </row>
    <row r="16" spans="2:13">
      <c r="B16" s="153" t="s">
        <v>1105</v>
      </c>
      <c r="C16" s="153" t="s">
        <v>1106</v>
      </c>
      <c r="D16" s="53" t="s">
        <v>1107</v>
      </c>
      <c r="E16" s="53">
        <v>100</v>
      </c>
      <c r="F16" s="53">
        <v>0.90541700000000003</v>
      </c>
    </row>
    <row r="17" spans="2:6">
      <c r="B17" s="153" t="s">
        <v>1108</v>
      </c>
      <c r="C17" s="153" t="s">
        <v>1109</v>
      </c>
      <c r="D17" s="53" t="s">
        <v>1110</v>
      </c>
      <c r="E17" s="53">
        <v>1</v>
      </c>
      <c r="F17" s="53">
        <v>1.09008992</v>
      </c>
    </row>
    <row r="18" spans="2:6">
      <c r="B18" s="153" t="s">
        <v>1111</v>
      </c>
      <c r="C18" s="153" t="s">
        <v>1109</v>
      </c>
      <c r="D18" s="53" t="s">
        <v>1110</v>
      </c>
      <c r="E18" s="53">
        <v>1</v>
      </c>
      <c r="F18" s="53">
        <v>1.09008992</v>
      </c>
    </row>
    <row r="19" spans="2:6">
      <c r="B19" s="153" t="s">
        <v>1112</v>
      </c>
      <c r="C19" s="153" t="s">
        <v>1113</v>
      </c>
      <c r="D19" s="53" t="s">
        <v>1114</v>
      </c>
      <c r="E19" s="53">
        <v>1</v>
      </c>
      <c r="F19" s="53">
        <v>1.3348524900000001</v>
      </c>
    </row>
    <row r="20" spans="2:6">
      <c r="B20" s="153" t="s">
        <v>1115</v>
      </c>
      <c r="C20" s="153" t="s">
        <v>1116</v>
      </c>
      <c r="D20" s="53" t="s">
        <v>1117</v>
      </c>
      <c r="E20" s="53">
        <v>100</v>
      </c>
      <c r="F20" s="53">
        <v>0.60375000000000001</v>
      </c>
    </row>
    <row r="21" spans="2:6">
      <c r="B21" s="153" t="s">
        <v>1118</v>
      </c>
      <c r="C21" s="153" t="s">
        <v>1119</v>
      </c>
      <c r="D21" s="53" t="s">
        <v>1120</v>
      </c>
      <c r="E21" s="53">
        <v>100</v>
      </c>
      <c r="F21" s="53">
        <v>55.427917000000001</v>
      </c>
    </row>
    <row r="22" spans="2:6">
      <c r="B22" s="153" t="s">
        <v>1121</v>
      </c>
      <c r="C22" s="153" t="s">
        <v>1122</v>
      </c>
      <c r="D22" s="53" t="s">
        <v>1123</v>
      </c>
      <c r="E22" s="53">
        <v>100</v>
      </c>
      <c r="F22" s="53">
        <v>26.305416999999998</v>
      </c>
    </row>
    <row r="23" spans="2:6">
      <c r="B23" s="153" t="s">
        <v>1124</v>
      </c>
      <c r="C23" s="153" t="s">
        <v>1125</v>
      </c>
      <c r="D23" s="53" t="s">
        <v>1126</v>
      </c>
      <c r="E23" s="53">
        <v>1</v>
      </c>
      <c r="F23" s="53">
        <v>6.6857849999999996E-2</v>
      </c>
    </row>
    <row r="24" spans="2:6">
      <c r="B24" s="153" t="s">
        <v>1127</v>
      </c>
      <c r="C24" s="153" t="s">
        <v>1128</v>
      </c>
      <c r="D24" s="53" t="s">
        <v>1129</v>
      </c>
      <c r="E24" s="53">
        <v>1</v>
      </c>
      <c r="F24" s="53">
        <v>0.73285747000000001</v>
      </c>
    </row>
    <row r="25" spans="2:6">
      <c r="B25" s="153" t="s">
        <v>1130</v>
      </c>
      <c r="C25" s="153" t="s">
        <v>1109</v>
      </c>
      <c r="D25" s="53" t="s">
        <v>1110</v>
      </c>
      <c r="E25" s="53">
        <v>1</v>
      </c>
      <c r="F25" s="53">
        <v>1.09008992</v>
      </c>
    </row>
    <row r="26" spans="2:6">
      <c r="B26" s="153" t="s">
        <v>1131</v>
      </c>
      <c r="C26" s="153" t="s">
        <v>1128</v>
      </c>
      <c r="D26" s="53" t="s">
        <v>1132</v>
      </c>
      <c r="E26" s="53">
        <v>1</v>
      </c>
      <c r="F26" s="53">
        <v>0.98666699999999996</v>
      </c>
    </row>
    <row r="27" spans="2:6">
      <c r="B27" s="153" t="s">
        <v>1133</v>
      </c>
      <c r="C27" s="153" t="s">
        <v>1134</v>
      </c>
      <c r="D27" s="53" t="s">
        <v>1135</v>
      </c>
      <c r="E27" s="53">
        <v>1</v>
      </c>
      <c r="F27" s="53">
        <v>2.6166670000000001</v>
      </c>
    </row>
    <row r="28" spans="2:6">
      <c r="B28" s="153" t="s">
        <v>1136</v>
      </c>
      <c r="C28" s="153" t="s">
        <v>1137</v>
      </c>
      <c r="D28" s="53" t="s">
        <v>1138</v>
      </c>
      <c r="E28" s="53">
        <v>100</v>
      </c>
      <c r="F28" s="53">
        <v>1.255417</v>
      </c>
    </row>
    <row r="29" spans="2:6">
      <c r="B29" s="153" t="s">
        <v>1139</v>
      </c>
      <c r="C29" s="153" t="s">
        <v>1128</v>
      </c>
      <c r="D29" s="53" t="s">
        <v>1140</v>
      </c>
      <c r="E29" s="53">
        <v>1</v>
      </c>
      <c r="F29" s="53">
        <v>0.49249999999999999</v>
      </c>
    </row>
    <row r="30" spans="2:6">
      <c r="B30" s="153" t="s">
        <v>1141</v>
      </c>
      <c r="C30" s="153" t="s">
        <v>1109</v>
      </c>
      <c r="D30" s="53" t="s">
        <v>1110</v>
      </c>
      <c r="E30" s="53">
        <v>1</v>
      </c>
      <c r="F30" s="53">
        <v>1.09008992</v>
      </c>
    </row>
    <row r="31" spans="2:6">
      <c r="B31" s="153" t="s">
        <v>1142</v>
      </c>
      <c r="C31" s="153" t="s">
        <v>1128</v>
      </c>
      <c r="D31" s="53" t="s">
        <v>1143</v>
      </c>
      <c r="E31" s="53">
        <v>100</v>
      </c>
      <c r="F31" s="53">
        <v>49.255000000000003</v>
      </c>
    </row>
    <row r="32" spans="2:6">
      <c r="B32" s="153" t="s">
        <v>1144</v>
      </c>
      <c r="C32" s="153" t="s">
        <v>1145</v>
      </c>
      <c r="D32" s="53" t="s">
        <v>1146</v>
      </c>
      <c r="E32" s="53">
        <v>100</v>
      </c>
      <c r="F32" s="53">
        <v>0.16583300000000001</v>
      </c>
    </row>
    <row r="33" spans="2:9">
      <c r="B33" s="153" t="s">
        <v>1147</v>
      </c>
      <c r="C33" s="153" t="s">
        <v>1128</v>
      </c>
      <c r="D33" s="53" t="s">
        <v>1148</v>
      </c>
      <c r="E33" s="53">
        <v>1</v>
      </c>
      <c r="F33" s="53">
        <v>0.98666699999999996</v>
      </c>
    </row>
    <row r="34" spans="2:9">
      <c r="B34" s="153" t="s">
        <v>1149</v>
      </c>
      <c r="C34" s="153" t="s">
        <v>1150</v>
      </c>
      <c r="D34" s="53" t="s">
        <v>1151</v>
      </c>
      <c r="E34" s="53">
        <v>100</v>
      </c>
      <c r="F34" s="53">
        <v>14.2925</v>
      </c>
    </row>
    <row r="35" spans="2:9">
      <c r="B35" s="153" t="s">
        <v>1152</v>
      </c>
      <c r="C35" s="153" t="s">
        <v>1153</v>
      </c>
      <c r="D35" s="53" t="s">
        <v>1154</v>
      </c>
      <c r="E35" s="53">
        <v>100</v>
      </c>
      <c r="F35" s="53">
        <v>55.638333000000003</v>
      </c>
    </row>
    <row r="36" spans="2:9">
      <c r="B36" s="153" t="s">
        <v>1155</v>
      </c>
      <c r="C36" s="153" t="s">
        <v>1156</v>
      </c>
      <c r="D36" s="53" t="s">
        <v>1157</v>
      </c>
      <c r="E36" s="53">
        <v>1</v>
      </c>
      <c r="F36" s="53">
        <v>9.0620999999999993E-2</v>
      </c>
    </row>
    <row r="37" spans="2:9">
      <c r="B37" s="153" t="s">
        <v>1158</v>
      </c>
      <c r="C37" s="153" t="s">
        <v>1159</v>
      </c>
      <c r="D37" s="53" t="s">
        <v>1160</v>
      </c>
      <c r="E37" s="53">
        <v>1</v>
      </c>
      <c r="F37" s="53">
        <v>0.28402604999999997</v>
      </c>
    </row>
    <row r="38" spans="2:9">
      <c r="B38" s="153" t="s">
        <v>1161</v>
      </c>
      <c r="C38" s="153" t="s">
        <v>1128</v>
      </c>
      <c r="D38" s="53" t="s">
        <v>1162</v>
      </c>
      <c r="E38" s="53">
        <v>100</v>
      </c>
      <c r="F38" s="53">
        <v>71.330832999999998</v>
      </c>
    </row>
    <row r="39" spans="2:9">
      <c r="B39" s="153" t="s">
        <v>1163</v>
      </c>
      <c r="C39" s="153" t="s">
        <v>1164</v>
      </c>
      <c r="D39" s="53" t="s">
        <v>1165</v>
      </c>
      <c r="E39" s="53">
        <v>1</v>
      </c>
      <c r="F39" s="53">
        <v>0.55708299999999999</v>
      </c>
    </row>
    <row r="40" spans="2:9">
      <c r="B40" s="153" t="s">
        <v>1166</v>
      </c>
      <c r="C40" s="153" t="s">
        <v>1145</v>
      </c>
      <c r="D40" s="53" t="s">
        <v>1146</v>
      </c>
      <c r="E40" s="53">
        <v>100</v>
      </c>
      <c r="F40" s="53">
        <v>0.16583300000000001</v>
      </c>
    </row>
    <row r="41" spans="2:9">
      <c r="B41" s="153" t="s">
        <v>1167</v>
      </c>
      <c r="C41" s="153" t="s">
        <v>1168</v>
      </c>
      <c r="D41" s="53" t="s">
        <v>1169</v>
      </c>
      <c r="E41" s="53">
        <v>100</v>
      </c>
      <c r="F41" s="53">
        <v>6.0416999999999998E-2</v>
      </c>
    </row>
    <row r="42" spans="2:9">
      <c r="B42" s="153" t="s">
        <v>1170</v>
      </c>
      <c r="C42" s="153" t="s">
        <v>1171</v>
      </c>
      <c r="D42" s="53" t="s">
        <v>1172</v>
      </c>
      <c r="E42" s="53">
        <v>100</v>
      </c>
      <c r="F42" s="53">
        <v>2.435E-2</v>
      </c>
    </row>
    <row r="43" spans="2:9">
      <c r="B43" s="153" t="s">
        <v>1173</v>
      </c>
      <c r="C43" s="153" t="s">
        <v>1174</v>
      </c>
      <c r="D43" s="53" t="s">
        <v>1146</v>
      </c>
      <c r="E43" s="53">
        <v>100</v>
      </c>
      <c r="F43" s="53">
        <v>0.16583300000000001</v>
      </c>
      <c r="I43" s="60"/>
    </row>
    <row r="44" spans="2:9">
      <c r="B44" s="153" t="s">
        <v>1175</v>
      </c>
      <c r="C44" s="153" t="s">
        <v>1128</v>
      </c>
      <c r="D44" s="53" t="s">
        <v>1176</v>
      </c>
      <c r="E44" s="53">
        <v>1</v>
      </c>
      <c r="F44" s="53">
        <v>0.74365440999999999</v>
      </c>
    </row>
    <row r="45" spans="2:9">
      <c r="B45" s="153" t="s">
        <v>1177</v>
      </c>
      <c r="C45" s="153" t="s">
        <v>1178</v>
      </c>
      <c r="D45" s="53" t="s">
        <v>1179</v>
      </c>
      <c r="E45" s="53">
        <v>100</v>
      </c>
      <c r="F45" s="53">
        <v>0.99166699999999997</v>
      </c>
    </row>
    <row r="46" spans="2:9">
      <c r="B46" s="153" t="s">
        <v>1180</v>
      </c>
      <c r="C46" s="153" t="s">
        <v>1128</v>
      </c>
      <c r="D46" s="53" t="s">
        <v>1181</v>
      </c>
      <c r="E46" s="53">
        <v>1</v>
      </c>
      <c r="F46" s="53">
        <v>1.195417</v>
      </c>
    </row>
    <row r="47" spans="2:9">
      <c r="B47" s="153" t="s">
        <v>1182</v>
      </c>
      <c r="C47" s="153" t="s">
        <v>1183</v>
      </c>
      <c r="D47" s="53" t="s">
        <v>1184</v>
      </c>
      <c r="E47" s="53">
        <v>100</v>
      </c>
      <c r="F47" s="53">
        <v>0.16666700000000001</v>
      </c>
    </row>
    <row r="48" spans="2:9">
      <c r="B48" s="153" t="s">
        <v>1185</v>
      </c>
      <c r="C48" s="153" t="s">
        <v>1125</v>
      </c>
      <c r="D48" s="53" t="s">
        <v>1186</v>
      </c>
      <c r="E48" s="53">
        <v>100</v>
      </c>
      <c r="F48" s="53">
        <v>0.14611299999999999</v>
      </c>
    </row>
    <row r="49" spans="2:9" s="60" customFormat="1">
      <c r="B49" s="153" t="s">
        <v>1187</v>
      </c>
      <c r="C49" s="153" t="s">
        <v>1188</v>
      </c>
      <c r="D49" s="53" t="s">
        <v>1189</v>
      </c>
      <c r="E49" s="53">
        <v>100</v>
      </c>
      <c r="F49" s="53">
        <v>14.84015709</v>
      </c>
      <c r="I49"/>
    </row>
    <row r="50" spans="2:9">
      <c r="B50" s="153" t="s">
        <v>1190</v>
      </c>
      <c r="C50" s="153" t="s">
        <v>1109</v>
      </c>
      <c r="D50" s="53" t="s">
        <v>1110</v>
      </c>
      <c r="E50" s="53">
        <v>1</v>
      </c>
      <c r="F50" s="53">
        <v>1.09008992</v>
      </c>
      <c r="G50" s="60"/>
    </row>
    <row r="51" spans="2:9">
      <c r="B51" s="153" t="s">
        <v>1191</v>
      </c>
      <c r="C51" s="153" t="s">
        <v>1125</v>
      </c>
      <c r="D51" s="53" t="s">
        <v>1192</v>
      </c>
      <c r="E51" s="53">
        <v>100</v>
      </c>
      <c r="F51" s="53">
        <v>3.2363000000000003E-2</v>
      </c>
      <c r="G51" s="60"/>
    </row>
    <row r="52" spans="2:9">
      <c r="B52" s="153" t="s">
        <v>1193</v>
      </c>
      <c r="C52" s="153" t="s">
        <v>1183</v>
      </c>
      <c r="D52" s="53" t="s">
        <v>1184</v>
      </c>
      <c r="E52" s="53">
        <v>100</v>
      </c>
      <c r="F52" s="53">
        <v>0.16666700000000001</v>
      </c>
      <c r="G52" s="60"/>
    </row>
    <row r="53" spans="2:9">
      <c r="B53" s="153" t="s">
        <v>1194</v>
      </c>
      <c r="C53" s="153" t="s">
        <v>1195</v>
      </c>
      <c r="D53" s="53" t="s">
        <v>1196</v>
      </c>
      <c r="E53" s="53">
        <v>100</v>
      </c>
      <c r="F53" s="53">
        <v>0.10291699999999999</v>
      </c>
      <c r="G53" s="60"/>
    </row>
    <row r="54" spans="2:9">
      <c r="B54" s="153" t="s">
        <v>1197</v>
      </c>
      <c r="C54" s="153" t="s">
        <v>1198</v>
      </c>
      <c r="D54" s="53" t="s">
        <v>1199</v>
      </c>
      <c r="E54" s="53">
        <v>100</v>
      </c>
      <c r="F54" s="53">
        <v>0.69</v>
      </c>
      <c r="G54" s="60"/>
    </row>
    <row r="55" spans="2:9">
      <c r="B55" s="153" t="s">
        <v>1200</v>
      </c>
      <c r="C55" s="153" t="s">
        <v>1198</v>
      </c>
      <c r="D55" s="53" t="s">
        <v>1201</v>
      </c>
      <c r="E55" s="53">
        <v>100</v>
      </c>
      <c r="F55" s="53">
        <v>8.4878159999999994E-2</v>
      </c>
      <c r="G55" s="60"/>
    </row>
    <row r="56" spans="2:9">
      <c r="B56" s="153" t="s">
        <v>1202</v>
      </c>
      <c r="C56" s="153" t="s">
        <v>1203</v>
      </c>
      <c r="D56" s="53" t="s">
        <v>1204</v>
      </c>
      <c r="E56" s="53">
        <v>100</v>
      </c>
      <c r="F56" s="53">
        <v>0.18148800000000001</v>
      </c>
      <c r="G56" s="60"/>
    </row>
    <row r="57" spans="2:9">
      <c r="B57" s="153" t="s">
        <v>1205</v>
      </c>
      <c r="C57" s="153" t="s">
        <v>1145</v>
      </c>
      <c r="D57" s="53" t="s">
        <v>1146</v>
      </c>
      <c r="E57" s="53">
        <v>100</v>
      </c>
      <c r="F57" s="53">
        <v>0.16583300000000001</v>
      </c>
      <c r="G57" s="60"/>
    </row>
    <row r="58" spans="2:9">
      <c r="B58" s="153" t="s">
        <v>1206</v>
      </c>
      <c r="C58" s="153" t="s">
        <v>1207</v>
      </c>
      <c r="D58" s="53" t="s">
        <v>1208</v>
      </c>
      <c r="E58" s="53">
        <v>100</v>
      </c>
      <c r="F58" s="53">
        <v>14.468332999999999</v>
      </c>
      <c r="G58" s="60"/>
    </row>
    <row r="59" spans="2:9">
      <c r="B59" s="153" t="s">
        <v>1209</v>
      </c>
      <c r="C59" s="153" t="s">
        <v>1125</v>
      </c>
      <c r="D59" s="53" t="s">
        <v>1210</v>
      </c>
      <c r="E59" s="53">
        <v>1</v>
      </c>
      <c r="F59" s="53">
        <v>0.98666699999999996</v>
      </c>
      <c r="G59" s="60"/>
    </row>
    <row r="60" spans="2:9">
      <c r="B60" s="153" t="s">
        <v>1211</v>
      </c>
      <c r="C60" s="153" t="s">
        <v>1212</v>
      </c>
      <c r="D60" s="53" t="s">
        <v>1213</v>
      </c>
      <c r="E60" s="53">
        <v>100</v>
      </c>
      <c r="F60" s="53">
        <v>14.64030651</v>
      </c>
      <c r="G60" s="60"/>
    </row>
    <row r="61" spans="2:9">
      <c r="B61" s="153" t="s">
        <v>1214</v>
      </c>
      <c r="C61" s="153" t="s">
        <v>1215</v>
      </c>
      <c r="D61" s="53" t="s">
        <v>1216</v>
      </c>
      <c r="E61" s="53">
        <v>100</v>
      </c>
      <c r="F61" s="53">
        <v>0.55541700000000005</v>
      </c>
      <c r="G61" s="60"/>
    </row>
    <row r="62" spans="2:9">
      <c r="B62" s="153" t="s">
        <v>1217</v>
      </c>
      <c r="C62" s="153" t="s">
        <v>1218</v>
      </c>
      <c r="D62" s="53" t="s">
        <v>1219</v>
      </c>
      <c r="E62" s="53">
        <v>100</v>
      </c>
      <c r="F62" s="53">
        <v>36.479999999999997</v>
      </c>
      <c r="G62" s="60"/>
    </row>
    <row r="63" spans="2:9">
      <c r="B63" s="153" t="s">
        <v>1220</v>
      </c>
      <c r="C63" s="153" t="s">
        <v>1125</v>
      </c>
      <c r="D63" s="53" t="s">
        <v>1221</v>
      </c>
      <c r="E63" s="53">
        <v>1</v>
      </c>
      <c r="F63" s="53">
        <v>2.1545999999999999E-2</v>
      </c>
      <c r="G63" s="60"/>
    </row>
    <row r="64" spans="2:9">
      <c r="B64" s="153" t="s">
        <v>1222</v>
      </c>
      <c r="C64" s="153" t="s">
        <v>1113</v>
      </c>
      <c r="D64" s="53" t="s">
        <v>1114</v>
      </c>
      <c r="E64" s="53">
        <v>1</v>
      </c>
      <c r="F64" s="53">
        <v>1.3348524900000001</v>
      </c>
      <c r="G64" s="60"/>
    </row>
    <row r="65" spans="2:7">
      <c r="B65" s="153" t="s">
        <v>1223</v>
      </c>
      <c r="C65" s="153" t="s">
        <v>1113</v>
      </c>
      <c r="D65" s="53" t="s">
        <v>1224</v>
      </c>
      <c r="E65" s="53">
        <v>1</v>
      </c>
      <c r="F65" s="53">
        <v>0.105713</v>
      </c>
      <c r="G65" s="60"/>
    </row>
    <row r="66" spans="2:7">
      <c r="B66" s="153" t="s">
        <v>1225</v>
      </c>
      <c r="C66" s="153" t="s">
        <v>1226</v>
      </c>
      <c r="D66" s="53" t="s">
        <v>1227</v>
      </c>
      <c r="E66" s="53">
        <v>100</v>
      </c>
      <c r="F66" s="53">
        <v>26.86</v>
      </c>
      <c r="G66" s="60"/>
    </row>
    <row r="67" spans="2:7">
      <c r="B67" s="153" t="s">
        <v>1228</v>
      </c>
      <c r="C67" s="153" t="s">
        <v>1128</v>
      </c>
      <c r="D67" s="53" t="s">
        <v>1229</v>
      </c>
      <c r="E67" s="53">
        <v>1</v>
      </c>
      <c r="F67" s="53">
        <v>0.98503945999999998</v>
      </c>
      <c r="G67" s="60"/>
    </row>
    <row r="68" spans="2:7">
      <c r="B68" s="153" t="s">
        <v>1230</v>
      </c>
      <c r="C68" s="153" t="s">
        <v>1231</v>
      </c>
      <c r="D68" s="53" t="s">
        <v>1232</v>
      </c>
      <c r="E68" s="53">
        <v>100</v>
      </c>
      <c r="F68" s="53">
        <v>6.5774999999999997</v>
      </c>
      <c r="G68" s="60"/>
    </row>
    <row r="69" spans="2:7">
      <c r="B69" s="153" t="s">
        <v>1233</v>
      </c>
      <c r="C69" s="153" t="s">
        <v>1109</v>
      </c>
      <c r="D69" s="53" t="s">
        <v>1110</v>
      </c>
      <c r="E69" s="53">
        <v>1</v>
      </c>
      <c r="F69" s="53">
        <v>1.09008992</v>
      </c>
      <c r="G69" s="60"/>
    </row>
    <row r="70" spans="2:7">
      <c r="B70" s="153" t="s">
        <v>1234</v>
      </c>
      <c r="C70" s="153" t="s">
        <v>1109</v>
      </c>
      <c r="D70" s="53" t="s">
        <v>1110</v>
      </c>
      <c r="E70" s="53">
        <v>1</v>
      </c>
      <c r="F70" s="53">
        <v>1.09008992</v>
      </c>
      <c r="G70" s="60"/>
    </row>
    <row r="71" spans="2:7">
      <c r="B71" s="153" t="s">
        <v>1235</v>
      </c>
      <c r="C71" s="153" t="s">
        <v>1128</v>
      </c>
      <c r="D71" s="53" t="s">
        <v>1229</v>
      </c>
      <c r="E71" s="53">
        <v>1</v>
      </c>
      <c r="F71" s="53">
        <v>0.98503945999999998</v>
      </c>
      <c r="G71" s="60"/>
    </row>
    <row r="72" spans="2:7">
      <c r="B72" s="153" t="s">
        <v>1236</v>
      </c>
      <c r="C72" s="153" t="s">
        <v>1237</v>
      </c>
      <c r="D72" s="53" t="s">
        <v>1238</v>
      </c>
      <c r="E72" s="53">
        <v>100</v>
      </c>
      <c r="F72" s="53">
        <v>4.5225</v>
      </c>
      <c r="G72" s="60"/>
    </row>
    <row r="73" spans="2:7">
      <c r="B73" s="153" t="s">
        <v>1239</v>
      </c>
      <c r="C73" s="153" t="s">
        <v>1128</v>
      </c>
      <c r="D73" s="53" t="s">
        <v>1240</v>
      </c>
      <c r="E73" s="53">
        <v>1</v>
      </c>
      <c r="F73" s="53">
        <v>0.47375</v>
      </c>
      <c r="G73" s="60"/>
    </row>
    <row r="74" spans="2:7">
      <c r="B74" s="153" t="s">
        <v>1241</v>
      </c>
      <c r="C74" s="153" t="s">
        <v>1109</v>
      </c>
      <c r="D74" s="53" t="s">
        <v>1110</v>
      </c>
      <c r="E74" s="53">
        <v>1</v>
      </c>
      <c r="F74" s="53">
        <v>1.09008992</v>
      </c>
      <c r="G74" s="60"/>
    </row>
    <row r="75" spans="2:7">
      <c r="B75" s="153" t="s">
        <v>1242</v>
      </c>
      <c r="C75" s="153" t="s">
        <v>1109</v>
      </c>
      <c r="D75" s="53" t="s">
        <v>1110</v>
      </c>
      <c r="E75" s="53">
        <v>1</v>
      </c>
      <c r="F75" s="53">
        <v>1.09008992</v>
      </c>
      <c r="G75" s="60"/>
    </row>
    <row r="76" spans="2:7">
      <c r="B76" s="153" t="s">
        <v>1243</v>
      </c>
      <c r="C76" s="153" t="s">
        <v>1183</v>
      </c>
      <c r="D76" s="53" t="s">
        <v>1184</v>
      </c>
      <c r="E76" s="53">
        <v>100</v>
      </c>
      <c r="F76" s="53">
        <v>0.16666700000000001</v>
      </c>
      <c r="G76" s="60"/>
    </row>
    <row r="77" spans="2:7">
      <c r="B77" s="153" t="s">
        <v>1244</v>
      </c>
      <c r="C77" s="153" t="s">
        <v>1245</v>
      </c>
      <c r="D77" s="53" t="s">
        <v>1246</v>
      </c>
      <c r="E77" s="53">
        <v>100</v>
      </c>
      <c r="F77" s="53">
        <v>2.3624999999999998</v>
      </c>
      <c r="G77" s="60"/>
    </row>
    <row r="78" spans="2:7">
      <c r="B78" s="153" t="s">
        <v>1247</v>
      </c>
      <c r="C78" s="153" t="s">
        <v>1248</v>
      </c>
      <c r="D78" s="53" t="s">
        <v>1249</v>
      </c>
      <c r="E78" s="53">
        <v>100</v>
      </c>
      <c r="F78" s="53">
        <v>24.863821000000002</v>
      </c>
      <c r="G78" s="60"/>
    </row>
    <row r="79" spans="2:7">
      <c r="B79" s="153" t="s">
        <v>1250</v>
      </c>
      <c r="C79" s="153" t="s">
        <v>1113</v>
      </c>
      <c r="D79" s="53" t="s">
        <v>1251</v>
      </c>
      <c r="E79" s="53">
        <v>1</v>
      </c>
      <c r="F79" s="53">
        <v>1.5359830000000001</v>
      </c>
      <c r="G79" s="60"/>
    </row>
    <row r="80" spans="2:7">
      <c r="B80" s="153" t="s">
        <v>1252</v>
      </c>
      <c r="C80" s="153" t="s">
        <v>1109</v>
      </c>
      <c r="D80" s="53" t="s">
        <v>1110</v>
      </c>
      <c r="E80" s="53">
        <v>1</v>
      </c>
      <c r="F80" s="53">
        <v>1.09008992</v>
      </c>
      <c r="G80" s="60"/>
    </row>
    <row r="81" spans="2:7">
      <c r="B81" s="153" t="s">
        <v>1253</v>
      </c>
      <c r="C81" s="153" t="s">
        <v>1109</v>
      </c>
      <c r="D81" s="53" t="s">
        <v>1110</v>
      </c>
      <c r="E81" s="53">
        <v>1</v>
      </c>
      <c r="F81" s="53">
        <v>1.09008992</v>
      </c>
      <c r="G81" s="60"/>
    </row>
    <row r="82" spans="2:7">
      <c r="B82" s="153" t="s">
        <v>1254</v>
      </c>
      <c r="C82" s="153" t="s">
        <v>1255</v>
      </c>
      <c r="D82" s="53" t="s">
        <v>1256</v>
      </c>
      <c r="E82" s="53">
        <v>1</v>
      </c>
      <c r="F82" s="53">
        <v>0.12987499999999999</v>
      </c>
      <c r="G82" s="60"/>
    </row>
    <row r="83" spans="2:7">
      <c r="B83" s="153" t="s">
        <v>1257</v>
      </c>
      <c r="C83" s="153" t="s">
        <v>1168</v>
      </c>
      <c r="D83" s="53" t="s">
        <v>1258</v>
      </c>
      <c r="E83" s="53">
        <v>100</v>
      </c>
      <c r="F83" s="53">
        <v>0.01</v>
      </c>
      <c r="G83" s="60"/>
    </row>
    <row r="84" spans="2:7">
      <c r="B84" s="153" t="s">
        <v>1259</v>
      </c>
      <c r="C84" s="153" t="s">
        <v>1145</v>
      </c>
      <c r="D84" s="53" t="s">
        <v>1146</v>
      </c>
      <c r="E84" s="53">
        <v>100</v>
      </c>
      <c r="F84" s="53">
        <v>0.16583300000000001</v>
      </c>
      <c r="G84" s="60"/>
    </row>
    <row r="85" spans="2:7">
      <c r="B85" s="153" t="s">
        <v>1260</v>
      </c>
      <c r="C85" s="153" t="s">
        <v>1128</v>
      </c>
      <c r="D85" s="53" t="s">
        <v>1261</v>
      </c>
      <c r="E85" s="53">
        <v>100</v>
      </c>
      <c r="F85" s="53">
        <v>0.47541699999999998</v>
      </c>
      <c r="G85" s="60"/>
    </row>
    <row r="86" spans="2:7">
      <c r="B86" s="153" t="s">
        <v>1262</v>
      </c>
      <c r="C86" s="153" t="s">
        <v>1109</v>
      </c>
      <c r="D86" s="53" t="s">
        <v>1110</v>
      </c>
      <c r="E86" s="53">
        <v>1</v>
      </c>
      <c r="F86" s="53">
        <v>1.09008992</v>
      </c>
      <c r="G86" s="60"/>
    </row>
    <row r="87" spans="2:7">
      <c r="B87" s="153" t="s">
        <v>1263</v>
      </c>
      <c r="C87" s="153" t="s">
        <v>1264</v>
      </c>
      <c r="D87" s="53" t="s">
        <v>1265</v>
      </c>
      <c r="E87" s="53">
        <v>100</v>
      </c>
      <c r="F87" s="53">
        <v>1.5575000000000001</v>
      </c>
      <c r="G87" s="60"/>
    </row>
    <row r="88" spans="2:7">
      <c r="B88" s="153" t="s">
        <v>1266</v>
      </c>
      <c r="C88" s="153" t="s">
        <v>1267</v>
      </c>
      <c r="D88" s="53" t="s">
        <v>1268</v>
      </c>
      <c r="E88" s="53">
        <v>100</v>
      </c>
      <c r="F88" s="53">
        <v>4.3412499999999996</v>
      </c>
      <c r="G88" s="60"/>
    </row>
    <row r="89" spans="2:7">
      <c r="B89" s="153" t="s">
        <v>1269</v>
      </c>
      <c r="C89" s="153" t="s">
        <v>1270</v>
      </c>
      <c r="D89" s="53" t="s">
        <v>1271</v>
      </c>
      <c r="E89" s="53">
        <v>100</v>
      </c>
      <c r="F89" s="53">
        <v>12.69095287</v>
      </c>
      <c r="G89" s="60"/>
    </row>
    <row r="90" spans="2:7">
      <c r="B90" s="153" t="s">
        <v>1272</v>
      </c>
      <c r="C90" s="153" t="s">
        <v>1273</v>
      </c>
      <c r="D90" s="53" t="s">
        <v>1274</v>
      </c>
      <c r="E90" s="53">
        <v>100</v>
      </c>
      <c r="F90" s="53">
        <v>0.35010805</v>
      </c>
      <c r="G90" s="60"/>
    </row>
    <row r="91" spans="2:7">
      <c r="B91" s="153" t="s">
        <v>1275</v>
      </c>
      <c r="C91" s="153" t="s">
        <v>1276</v>
      </c>
      <c r="D91" s="53" t="s">
        <v>1277</v>
      </c>
      <c r="E91" s="53">
        <v>100</v>
      </c>
      <c r="F91" s="53">
        <v>1.4656705000000001</v>
      </c>
      <c r="G91" s="60"/>
    </row>
    <row r="92" spans="2:7">
      <c r="B92" s="153" t="s">
        <v>1278</v>
      </c>
      <c r="C92" s="153" t="s">
        <v>1279</v>
      </c>
      <c r="D92" s="53" t="s">
        <v>1280</v>
      </c>
      <c r="E92" s="53">
        <v>100</v>
      </c>
      <c r="F92" s="53">
        <v>7.4310000000000001E-3</v>
      </c>
      <c r="G92" s="60"/>
    </row>
    <row r="93" spans="2:7">
      <c r="B93" s="153" t="s">
        <v>1281</v>
      </c>
      <c r="C93" s="153" t="s">
        <v>1134</v>
      </c>
      <c r="D93" s="53" t="s">
        <v>1282</v>
      </c>
      <c r="E93" s="53">
        <v>1</v>
      </c>
      <c r="F93" s="53">
        <v>8.4199999999999998E-4</v>
      </c>
      <c r="G93" s="60"/>
    </row>
    <row r="94" spans="2:7">
      <c r="B94" s="153" t="s">
        <v>1283</v>
      </c>
      <c r="C94" s="153" t="s">
        <v>1284</v>
      </c>
      <c r="D94" s="53" t="s">
        <v>1285</v>
      </c>
      <c r="E94" s="53">
        <v>100</v>
      </c>
      <c r="F94" s="53">
        <v>3.042E-3</v>
      </c>
      <c r="G94" s="60"/>
    </row>
    <row r="95" spans="2:7">
      <c r="B95" s="153" t="s">
        <v>1286</v>
      </c>
      <c r="C95" s="153" t="s">
        <v>1109</v>
      </c>
      <c r="D95" s="53" t="s">
        <v>1110</v>
      </c>
      <c r="E95" s="53">
        <v>1</v>
      </c>
      <c r="F95" s="53">
        <v>1.09008992</v>
      </c>
      <c r="G95" s="60"/>
    </row>
    <row r="96" spans="2:7">
      <c r="B96" s="153" t="s">
        <v>1287</v>
      </c>
      <c r="C96" s="153" t="s">
        <v>1113</v>
      </c>
      <c r="D96" s="53" t="s">
        <v>1114</v>
      </c>
      <c r="E96" s="53">
        <v>1</v>
      </c>
      <c r="F96" s="53">
        <v>1.3348524900000001</v>
      </c>
      <c r="G96" s="60"/>
    </row>
    <row r="97" spans="2:8">
      <c r="B97" s="153" t="s">
        <v>1288</v>
      </c>
      <c r="C97" s="153" t="s">
        <v>1212</v>
      </c>
      <c r="D97" s="53" t="s">
        <v>1289</v>
      </c>
      <c r="E97" s="53">
        <v>100</v>
      </c>
      <c r="F97" s="53">
        <v>0.55541700000000005</v>
      </c>
      <c r="H97" s="60"/>
    </row>
    <row r="98" spans="2:8">
      <c r="B98" s="153" t="s">
        <v>1290</v>
      </c>
      <c r="C98" s="153" t="s">
        <v>1291</v>
      </c>
      <c r="D98" s="53" t="s">
        <v>1292</v>
      </c>
      <c r="E98" s="53">
        <v>100</v>
      </c>
      <c r="F98" s="53">
        <v>25.719583</v>
      </c>
      <c r="H98" s="60"/>
    </row>
    <row r="99" spans="2:8">
      <c r="B99" s="153" t="s">
        <v>1293</v>
      </c>
      <c r="C99" s="153" t="s">
        <v>1109</v>
      </c>
      <c r="D99" s="53" t="s">
        <v>1110</v>
      </c>
      <c r="E99" s="53">
        <v>1</v>
      </c>
      <c r="F99" s="53">
        <v>1.09008992</v>
      </c>
      <c r="H99" s="60"/>
    </row>
    <row r="100" spans="2:8">
      <c r="B100" s="153" t="s">
        <v>1294</v>
      </c>
      <c r="C100" s="153" t="s">
        <v>1128</v>
      </c>
      <c r="D100" s="53" t="s">
        <v>1295</v>
      </c>
      <c r="E100" s="53">
        <v>100</v>
      </c>
      <c r="F100" s="53">
        <v>0.785833</v>
      </c>
      <c r="H100" s="60"/>
    </row>
    <row r="101" spans="2:8">
      <c r="B101" s="153" t="s">
        <v>1296</v>
      </c>
      <c r="C101" s="153" t="s">
        <v>1297</v>
      </c>
      <c r="D101" s="53" t="s">
        <v>1298</v>
      </c>
      <c r="E101" s="53">
        <v>100</v>
      </c>
      <c r="F101" s="53">
        <v>0.90755286999999996</v>
      </c>
      <c r="H101" s="60"/>
    </row>
    <row r="102" spans="2:8">
      <c r="B102" s="153" t="s">
        <v>1299</v>
      </c>
      <c r="C102" s="153" t="s">
        <v>1134</v>
      </c>
      <c r="D102" s="53" t="s">
        <v>1300</v>
      </c>
      <c r="E102" s="53">
        <v>1</v>
      </c>
      <c r="F102" s="53">
        <v>1.390833</v>
      </c>
      <c r="H102" s="60"/>
    </row>
    <row r="103" spans="2:8">
      <c r="B103" s="153" t="s">
        <v>1301</v>
      </c>
      <c r="C103" s="153" t="s">
        <v>1302</v>
      </c>
      <c r="D103" s="53" t="s">
        <v>1303</v>
      </c>
      <c r="E103" s="53">
        <v>100</v>
      </c>
      <c r="F103" s="53">
        <v>0.97708300000000003</v>
      </c>
      <c r="H103" s="60"/>
    </row>
    <row r="104" spans="2:8">
      <c r="B104" s="153" t="s">
        <v>1304</v>
      </c>
      <c r="C104" s="153" t="s">
        <v>1134</v>
      </c>
      <c r="D104" s="53" t="s">
        <v>1305</v>
      </c>
      <c r="E104" s="53">
        <v>1</v>
      </c>
      <c r="F104" s="53">
        <v>3.2625000000000002</v>
      </c>
      <c r="H104" s="60"/>
    </row>
    <row r="105" spans="2:8">
      <c r="B105" s="153" t="s">
        <v>1306</v>
      </c>
      <c r="C105" s="153" t="s">
        <v>1307</v>
      </c>
      <c r="D105" s="53" t="s">
        <v>1308</v>
      </c>
      <c r="E105" s="53">
        <v>1</v>
      </c>
      <c r="F105" s="53">
        <v>9.6000000000000002E-5</v>
      </c>
      <c r="H105" s="60"/>
    </row>
    <row r="106" spans="2:8">
      <c r="B106" s="153" t="s">
        <v>1309</v>
      </c>
      <c r="C106" s="153" t="s">
        <v>1109</v>
      </c>
      <c r="D106" s="53" t="s">
        <v>1110</v>
      </c>
      <c r="E106" s="53">
        <v>1</v>
      </c>
      <c r="F106" s="53">
        <v>1.09008992</v>
      </c>
      <c r="H106" s="60"/>
    </row>
    <row r="107" spans="2:8">
      <c r="B107" s="153" t="s">
        <v>1310</v>
      </c>
      <c r="C107" s="153" t="s">
        <v>1113</v>
      </c>
      <c r="D107" s="53" t="s">
        <v>1311</v>
      </c>
      <c r="E107" s="53">
        <v>100</v>
      </c>
      <c r="F107" s="53">
        <v>6.5507999999999997E-2</v>
      </c>
      <c r="H107" s="60"/>
    </row>
    <row r="108" spans="2:8">
      <c r="B108" s="153" t="s">
        <v>1312</v>
      </c>
      <c r="C108" s="153" t="s">
        <v>1128</v>
      </c>
      <c r="D108" s="53" t="s">
        <v>1313</v>
      </c>
      <c r="E108" s="53">
        <v>1</v>
      </c>
      <c r="F108" s="53">
        <v>1.0792E-2</v>
      </c>
      <c r="H108" s="60"/>
    </row>
    <row r="109" spans="2:8">
      <c r="B109" s="153" t="s">
        <v>1314</v>
      </c>
      <c r="C109" s="153" t="s">
        <v>1106</v>
      </c>
      <c r="D109" s="53" t="s">
        <v>1315</v>
      </c>
      <c r="E109" s="53">
        <v>1</v>
      </c>
      <c r="F109" s="53">
        <v>0.70874999999999999</v>
      </c>
      <c r="H109" s="60"/>
    </row>
    <row r="110" spans="2:8">
      <c r="B110" s="153" t="s">
        <v>1316</v>
      </c>
      <c r="C110" s="153" t="s">
        <v>1109</v>
      </c>
      <c r="D110" s="53" t="s">
        <v>1110</v>
      </c>
      <c r="E110" s="53">
        <v>1</v>
      </c>
      <c r="F110" s="53">
        <v>1.09008992</v>
      </c>
      <c r="H110" s="60"/>
    </row>
    <row r="111" spans="2:8">
      <c r="B111" s="153" t="s">
        <v>1317</v>
      </c>
      <c r="C111" s="153" t="s">
        <v>1109</v>
      </c>
      <c r="D111" s="53" t="s">
        <v>1110</v>
      </c>
      <c r="E111" s="53">
        <v>1</v>
      </c>
      <c r="F111" s="53">
        <v>1.09008992</v>
      </c>
      <c r="H111" s="60"/>
    </row>
    <row r="112" spans="2:8">
      <c r="B112" s="153" t="s">
        <v>1318</v>
      </c>
      <c r="C112" s="153" t="s">
        <v>1319</v>
      </c>
      <c r="D112" s="53" t="s">
        <v>1320</v>
      </c>
      <c r="E112" s="53">
        <v>1</v>
      </c>
      <c r="F112" s="53">
        <v>0.122083</v>
      </c>
      <c r="H112" s="60"/>
    </row>
    <row r="113" spans="2:8">
      <c r="B113" s="153" t="s">
        <v>1321</v>
      </c>
      <c r="C113" s="153" t="s">
        <v>1322</v>
      </c>
      <c r="D113" s="53" t="s">
        <v>1323</v>
      </c>
      <c r="E113" s="53">
        <v>100</v>
      </c>
      <c r="F113" s="53">
        <v>1.7683329999999999</v>
      </c>
      <c r="H113" s="60"/>
    </row>
    <row r="114" spans="2:8">
      <c r="B114" s="153" t="s">
        <v>1324</v>
      </c>
      <c r="C114" s="153" t="s">
        <v>1325</v>
      </c>
      <c r="D114" s="53" t="s">
        <v>1326</v>
      </c>
      <c r="E114" s="53">
        <v>100</v>
      </c>
      <c r="F114" s="53">
        <v>3.1133000000000001E-2</v>
      </c>
      <c r="H114" s="60"/>
    </row>
    <row r="115" spans="2:8">
      <c r="B115" s="153" t="s">
        <v>1327</v>
      </c>
      <c r="C115" s="153" t="s">
        <v>1328</v>
      </c>
      <c r="D115" s="53" t="s">
        <v>1329</v>
      </c>
      <c r="E115" s="53">
        <v>100</v>
      </c>
      <c r="F115" s="53">
        <v>23.77517241</v>
      </c>
      <c r="H115" s="60"/>
    </row>
    <row r="116" spans="2:8">
      <c r="B116" s="153" t="s">
        <v>1330</v>
      </c>
      <c r="C116" s="153" t="s">
        <v>1331</v>
      </c>
      <c r="D116" s="53" t="s">
        <v>1332</v>
      </c>
      <c r="E116" s="53">
        <v>1</v>
      </c>
      <c r="F116" s="53">
        <v>1.4419999999999999E-3</v>
      </c>
      <c r="H116" s="60"/>
    </row>
    <row r="117" spans="2:8">
      <c r="B117" s="153" t="s">
        <v>1333</v>
      </c>
      <c r="C117" s="153" t="s">
        <v>1334</v>
      </c>
      <c r="D117" s="53" t="s">
        <v>1335</v>
      </c>
      <c r="E117" s="53">
        <v>100</v>
      </c>
      <c r="F117" s="53">
        <v>6.4366669999999999</v>
      </c>
      <c r="H117" s="60"/>
    </row>
    <row r="118" spans="2:8">
      <c r="B118" s="153" t="s">
        <v>1336</v>
      </c>
      <c r="C118" s="153" t="s">
        <v>1145</v>
      </c>
      <c r="D118" s="53" t="s">
        <v>1146</v>
      </c>
      <c r="E118" s="53">
        <v>100</v>
      </c>
      <c r="F118" s="53">
        <v>0.16583300000000001</v>
      </c>
      <c r="H118" s="60"/>
    </row>
    <row r="119" spans="2:8">
      <c r="B119" s="153" t="s">
        <v>1337</v>
      </c>
      <c r="C119" s="153" t="s">
        <v>1113</v>
      </c>
      <c r="D119" s="53" t="s">
        <v>1338</v>
      </c>
      <c r="E119" s="53">
        <v>100</v>
      </c>
      <c r="F119" s="53">
        <v>133.09375</v>
      </c>
      <c r="H119" s="60"/>
    </row>
    <row r="120" spans="2:8">
      <c r="B120" s="153" t="s">
        <v>1339</v>
      </c>
      <c r="C120" s="153" t="s">
        <v>1109</v>
      </c>
      <c r="D120" s="53" t="s">
        <v>1110</v>
      </c>
      <c r="E120" s="53">
        <v>1</v>
      </c>
      <c r="F120" s="53">
        <v>1.09008992</v>
      </c>
      <c r="H120" s="60"/>
    </row>
    <row r="121" spans="2:8">
      <c r="B121" s="153" t="s">
        <v>1340</v>
      </c>
      <c r="C121" s="153" t="s">
        <v>1341</v>
      </c>
      <c r="D121" s="53" t="s">
        <v>1342</v>
      </c>
      <c r="E121" s="53">
        <v>100</v>
      </c>
      <c r="F121" s="53">
        <v>10.05625</v>
      </c>
      <c r="H121" s="60"/>
    </row>
    <row r="122" spans="2:8">
      <c r="B122" s="153" t="s">
        <v>1343</v>
      </c>
      <c r="C122" s="153" t="s">
        <v>1109</v>
      </c>
      <c r="D122" s="53" t="s">
        <v>1110</v>
      </c>
      <c r="E122" s="53">
        <v>1</v>
      </c>
      <c r="F122" s="53">
        <v>1.09008992</v>
      </c>
      <c r="H122" s="60"/>
    </row>
    <row r="123" spans="2:8">
      <c r="B123" s="153" t="s">
        <v>1344</v>
      </c>
      <c r="C123" s="153" t="s">
        <v>1276</v>
      </c>
      <c r="D123" s="53" t="s">
        <v>1345</v>
      </c>
      <c r="E123" s="53">
        <v>100</v>
      </c>
      <c r="F123" s="53">
        <v>2.7766670000000002</v>
      </c>
      <c r="H123" s="60"/>
    </row>
    <row r="124" spans="2:8">
      <c r="B124" s="153" t="s">
        <v>1346</v>
      </c>
      <c r="C124" s="153" t="s">
        <v>1347</v>
      </c>
      <c r="D124" s="53" t="s">
        <v>1348</v>
      </c>
      <c r="E124" s="53">
        <v>100</v>
      </c>
      <c r="F124" s="53">
        <v>0.28000000000000003</v>
      </c>
      <c r="H124" s="60"/>
    </row>
    <row r="125" spans="2:8">
      <c r="B125" s="153" t="s">
        <v>1349</v>
      </c>
      <c r="C125" s="153" t="s">
        <v>1350</v>
      </c>
      <c r="D125" s="53" t="s">
        <v>1351</v>
      </c>
      <c r="E125" s="53">
        <v>100</v>
      </c>
      <c r="F125" s="53">
        <v>5.2848658999999998</v>
      </c>
      <c r="H125" s="60"/>
    </row>
    <row r="126" spans="2:8">
      <c r="B126" s="153" t="s">
        <v>1352</v>
      </c>
      <c r="C126" s="153" t="s">
        <v>1353</v>
      </c>
      <c r="D126" s="53" t="s">
        <v>1354</v>
      </c>
      <c r="E126" s="53">
        <v>100</v>
      </c>
      <c r="F126" s="53">
        <v>4.6121000000000002E-2</v>
      </c>
      <c r="H126" s="60"/>
    </row>
    <row r="127" spans="2:8">
      <c r="B127" s="153" t="s">
        <v>1355</v>
      </c>
      <c r="C127" s="153" t="s">
        <v>1356</v>
      </c>
      <c r="D127" s="53" t="s">
        <v>1357</v>
      </c>
      <c r="E127" s="53">
        <v>100</v>
      </c>
      <c r="F127" s="53">
        <v>1.6238919999999999</v>
      </c>
      <c r="H127" s="60"/>
    </row>
    <row r="128" spans="2:8">
      <c r="B128" s="153" t="s">
        <v>1358</v>
      </c>
      <c r="C128" s="153" t="s">
        <v>1359</v>
      </c>
      <c r="D128" s="53" t="s">
        <v>1360</v>
      </c>
      <c r="E128" s="53">
        <v>100</v>
      </c>
      <c r="F128" s="53">
        <v>7.9833000000000001E-2</v>
      </c>
      <c r="H128" s="60"/>
    </row>
    <row r="129" spans="2:8">
      <c r="B129" s="153" t="s">
        <v>1361</v>
      </c>
      <c r="C129" s="153" t="s">
        <v>1128</v>
      </c>
      <c r="D129" s="53" t="s">
        <v>1362</v>
      </c>
      <c r="E129" s="53">
        <v>100</v>
      </c>
      <c r="F129" s="53">
        <v>6.7254170000000002</v>
      </c>
      <c r="H129" s="60"/>
    </row>
    <row r="130" spans="2:8">
      <c r="B130" s="153" t="s">
        <v>1363</v>
      </c>
      <c r="C130" s="153" t="s">
        <v>1276</v>
      </c>
      <c r="D130" s="53" t="s">
        <v>1364</v>
      </c>
      <c r="E130" s="53">
        <v>100</v>
      </c>
      <c r="F130" s="53">
        <v>0.91666700000000001</v>
      </c>
      <c r="H130" s="60"/>
    </row>
    <row r="131" spans="2:8">
      <c r="B131" s="153" t="s">
        <v>1365</v>
      </c>
      <c r="C131" s="153" t="s">
        <v>1366</v>
      </c>
      <c r="D131" s="53" t="s">
        <v>1367</v>
      </c>
      <c r="E131" s="53">
        <v>100</v>
      </c>
      <c r="F131" s="53">
        <v>3.443333</v>
      </c>
      <c r="H131" s="60"/>
    </row>
    <row r="132" spans="2:8">
      <c r="B132" s="153" t="s">
        <v>1368</v>
      </c>
      <c r="C132" s="153" t="s">
        <v>1145</v>
      </c>
      <c r="D132" s="53" t="s">
        <v>1146</v>
      </c>
      <c r="E132" s="53">
        <v>100</v>
      </c>
      <c r="F132" s="53">
        <v>0.16583300000000001</v>
      </c>
      <c r="H132" s="60"/>
    </row>
    <row r="133" spans="2:8">
      <c r="B133" s="153" t="s">
        <v>1369</v>
      </c>
      <c r="C133" s="153" t="s">
        <v>1370</v>
      </c>
      <c r="D133" s="53" t="s">
        <v>1371</v>
      </c>
      <c r="E133" s="53">
        <v>1</v>
      </c>
      <c r="F133" s="53">
        <v>3.9750000000000002E-3</v>
      </c>
      <c r="H133" s="60"/>
    </row>
    <row r="134" spans="2:8">
      <c r="B134" s="153" t="s">
        <v>1372</v>
      </c>
      <c r="C134" s="153" t="s">
        <v>1212</v>
      </c>
      <c r="D134" s="53" t="s">
        <v>1373</v>
      </c>
      <c r="E134" s="53">
        <v>100</v>
      </c>
      <c r="F134" s="53">
        <v>11.7310728</v>
      </c>
      <c r="H134" s="60"/>
    </row>
    <row r="135" spans="2:8">
      <c r="B135" s="153" t="s">
        <v>1374</v>
      </c>
      <c r="C135" s="153" t="s">
        <v>1375</v>
      </c>
      <c r="D135" s="53" t="s">
        <v>1376</v>
      </c>
      <c r="E135" s="53">
        <v>100</v>
      </c>
      <c r="F135" s="53">
        <v>0.91416699999999995</v>
      </c>
    </row>
    <row r="136" spans="2:8">
      <c r="B136" s="153" t="s">
        <v>1377</v>
      </c>
      <c r="C136" s="153" t="s">
        <v>1128</v>
      </c>
      <c r="D136" s="53" t="s">
        <v>1378</v>
      </c>
      <c r="E136" s="53">
        <v>1</v>
      </c>
      <c r="F136" s="53">
        <v>0.68678620999999995</v>
      </c>
      <c r="H136" s="60"/>
    </row>
    <row r="137" spans="2:8">
      <c r="B137" s="153" t="s">
        <v>1379</v>
      </c>
      <c r="C137" s="153" t="s">
        <v>1284</v>
      </c>
      <c r="D137" s="53" t="s">
        <v>1380</v>
      </c>
      <c r="E137" s="53">
        <v>1</v>
      </c>
      <c r="F137" s="53">
        <v>2.5637500000000002</v>
      </c>
      <c r="H137" s="60"/>
    </row>
    <row r="138" spans="2:8">
      <c r="B138" s="153" t="s">
        <v>1381</v>
      </c>
      <c r="C138" s="153" t="s">
        <v>1382</v>
      </c>
      <c r="D138" s="53" t="s">
        <v>1383</v>
      </c>
      <c r="E138" s="53">
        <v>100</v>
      </c>
      <c r="F138" s="53">
        <v>2.8858000000000002E-2</v>
      </c>
      <c r="H138" s="60"/>
    </row>
    <row r="139" spans="2:8">
      <c r="B139" s="153" t="s">
        <v>1384</v>
      </c>
      <c r="C139" s="153" t="s">
        <v>1276</v>
      </c>
      <c r="D139" s="53" t="s">
        <v>1385</v>
      </c>
      <c r="E139" s="53">
        <v>100</v>
      </c>
      <c r="F139" s="53">
        <v>0.94125000000000003</v>
      </c>
      <c r="H139" s="60"/>
    </row>
    <row r="140" spans="2:8">
      <c r="B140" s="153" t="s">
        <v>1386</v>
      </c>
      <c r="C140" s="153" t="s">
        <v>1387</v>
      </c>
      <c r="D140" s="53" t="s">
        <v>1388</v>
      </c>
      <c r="E140" s="53">
        <v>1</v>
      </c>
      <c r="F140" s="53">
        <v>0.98666699999999996</v>
      </c>
      <c r="H140" s="60"/>
    </row>
    <row r="141" spans="2:8">
      <c r="B141" s="153" t="s">
        <v>1389</v>
      </c>
      <c r="C141" s="153" t="s">
        <v>1390</v>
      </c>
      <c r="D141" s="53" t="s">
        <v>1391</v>
      </c>
      <c r="E141" s="53">
        <v>1</v>
      </c>
      <c r="F141" s="53">
        <v>0.315</v>
      </c>
      <c r="H141" s="60"/>
    </row>
    <row r="142" spans="2:8">
      <c r="B142" s="153" t="s">
        <v>1392</v>
      </c>
      <c r="C142" s="153" t="s">
        <v>1393</v>
      </c>
      <c r="D142" s="53" t="s">
        <v>1394</v>
      </c>
      <c r="E142" s="53">
        <v>100</v>
      </c>
      <c r="F142" s="53">
        <v>1.7408E-2</v>
      </c>
      <c r="H142" s="60"/>
    </row>
    <row r="143" spans="2:8">
      <c r="B143" s="153" t="s">
        <v>1395</v>
      </c>
      <c r="C143" s="153" t="s">
        <v>1109</v>
      </c>
      <c r="D143" s="53" t="s">
        <v>1110</v>
      </c>
      <c r="E143" s="53">
        <v>1</v>
      </c>
      <c r="F143" s="53">
        <v>1.09008992</v>
      </c>
      <c r="H143" s="60"/>
    </row>
    <row r="144" spans="2:8">
      <c r="B144" s="153" t="s">
        <v>1396</v>
      </c>
      <c r="C144" s="153" t="s">
        <v>1397</v>
      </c>
      <c r="D144" s="53" t="s">
        <v>1398</v>
      </c>
      <c r="E144" s="53">
        <v>100</v>
      </c>
      <c r="F144" s="53">
        <v>29.224167000000001</v>
      </c>
      <c r="H144" s="60"/>
    </row>
    <row r="145" spans="2:8">
      <c r="B145" s="153" t="s">
        <v>1399</v>
      </c>
      <c r="C145" s="153" t="s">
        <v>1350</v>
      </c>
      <c r="D145" s="53" t="s">
        <v>1400</v>
      </c>
      <c r="E145" s="53">
        <v>100</v>
      </c>
      <c r="F145" s="53">
        <v>2.0745830000000001</v>
      </c>
      <c r="H145" s="60"/>
    </row>
    <row r="146" spans="2:8">
      <c r="B146" s="153" t="s">
        <v>1401</v>
      </c>
      <c r="C146" s="153" t="s">
        <v>1402</v>
      </c>
      <c r="D146" s="53" t="s">
        <v>1403</v>
      </c>
      <c r="E146" s="53">
        <v>100</v>
      </c>
      <c r="F146" s="53">
        <v>24.988275860000002</v>
      </c>
      <c r="H146" s="60"/>
    </row>
    <row r="147" spans="2:8">
      <c r="B147" s="153" t="s">
        <v>1404</v>
      </c>
      <c r="C147" s="153" t="s">
        <v>1375</v>
      </c>
      <c r="D147" s="53" t="s">
        <v>1376</v>
      </c>
      <c r="E147" s="53">
        <v>100</v>
      </c>
      <c r="F147" s="53">
        <v>0.91416699999999995</v>
      </c>
      <c r="H147" s="60"/>
    </row>
    <row r="148" spans="2:8">
      <c r="B148" s="153" t="s">
        <v>1405</v>
      </c>
      <c r="C148" s="153" t="s">
        <v>1109</v>
      </c>
      <c r="D148" s="53" t="s">
        <v>1110</v>
      </c>
      <c r="E148" s="53">
        <v>1</v>
      </c>
      <c r="F148" s="53">
        <v>1.09008992</v>
      </c>
      <c r="H148" s="60"/>
    </row>
    <row r="149" spans="2:8">
      <c r="B149" s="153" t="s">
        <v>1406</v>
      </c>
      <c r="C149" s="153" t="s">
        <v>1122</v>
      </c>
      <c r="D149" s="53" t="s">
        <v>1407</v>
      </c>
      <c r="E149" s="53">
        <v>100</v>
      </c>
      <c r="F149" s="53">
        <v>27.097083000000001</v>
      </c>
      <c r="H149" s="60"/>
    </row>
    <row r="150" spans="2:8">
      <c r="B150" s="153" t="s">
        <v>1408</v>
      </c>
      <c r="C150" s="153" t="s">
        <v>1212</v>
      </c>
      <c r="D150" s="53" t="s">
        <v>1409</v>
      </c>
      <c r="E150" s="53">
        <v>100</v>
      </c>
      <c r="F150" s="53">
        <v>4.0317567099999998</v>
      </c>
      <c r="H150" s="60"/>
    </row>
    <row r="151" spans="2:8">
      <c r="B151" s="153" t="s">
        <v>1410</v>
      </c>
      <c r="C151" s="153" t="s">
        <v>1109</v>
      </c>
      <c r="D151" s="53" t="s">
        <v>1110</v>
      </c>
      <c r="E151" s="53">
        <v>1</v>
      </c>
      <c r="F151" s="53">
        <v>1.09008992</v>
      </c>
      <c r="H151" s="60"/>
    </row>
    <row r="152" spans="2:8">
      <c r="B152" s="153" t="s">
        <v>1411</v>
      </c>
      <c r="C152" s="153" t="s">
        <v>1412</v>
      </c>
      <c r="D152" s="53" t="s">
        <v>1413</v>
      </c>
      <c r="E152" s="53">
        <v>100</v>
      </c>
      <c r="F152" s="53">
        <v>24.266249999999999</v>
      </c>
      <c r="H152" s="60"/>
    </row>
    <row r="153" spans="2:8">
      <c r="B153" s="153" t="s">
        <v>1414</v>
      </c>
      <c r="C153" s="153" t="s">
        <v>1415</v>
      </c>
      <c r="D153" s="53" t="s">
        <v>1416</v>
      </c>
      <c r="E153" s="53">
        <v>100</v>
      </c>
      <c r="F153" s="53">
        <v>1.47762452</v>
      </c>
      <c r="H153" s="60"/>
    </row>
    <row r="154" spans="2:8">
      <c r="B154" s="153" t="s">
        <v>1417</v>
      </c>
      <c r="C154" s="153" t="s">
        <v>1168</v>
      </c>
      <c r="D154" s="53" t="s">
        <v>1418</v>
      </c>
      <c r="E154" s="53">
        <v>100</v>
      </c>
      <c r="F154" s="53">
        <v>0.126667</v>
      </c>
      <c r="H154" s="60"/>
    </row>
    <row r="155" spans="2:8">
      <c r="B155" s="153" t="s">
        <v>1419</v>
      </c>
      <c r="C155" s="153" t="s">
        <v>1203</v>
      </c>
      <c r="D155" s="53" t="s">
        <v>1420</v>
      </c>
      <c r="E155" s="53">
        <v>100</v>
      </c>
      <c r="F155" s="53">
        <v>11.305417</v>
      </c>
      <c r="H155" s="60"/>
    </row>
    <row r="156" spans="2:8">
      <c r="B156" s="153" t="s">
        <v>1421</v>
      </c>
      <c r="C156" s="153" t="s">
        <v>1128</v>
      </c>
      <c r="D156" s="53" t="s">
        <v>1229</v>
      </c>
      <c r="E156" s="53">
        <v>1</v>
      </c>
      <c r="F156" s="53">
        <v>0.98503945999999998</v>
      </c>
      <c r="H156" s="60"/>
    </row>
    <row r="157" spans="2:8">
      <c r="B157" s="153" t="s">
        <v>1422</v>
      </c>
      <c r="C157" s="153" t="s">
        <v>1423</v>
      </c>
      <c r="D157" s="53" t="s">
        <v>1424</v>
      </c>
      <c r="E157" s="53">
        <v>1</v>
      </c>
      <c r="F157" s="53">
        <v>0.38708300000000001</v>
      </c>
      <c r="H157" s="60"/>
    </row>
    <row r="158" spans="2:8">
      <c r="B158" s="153" t="s">
        <v>1425</v>
      </c>
      <c r="C158" s="153" t="s">
        <v>1426</v>
      </c>
      <c r="D158" s="53" t="s">
        <v>1427</v>
      </c>
      <c r="E158" s="53">
        <v>100</v>
      </c>
      <c r="F158" s="53">
        <v>4.463E-3</v>
      </c>
      <c r="H158" s="60"/>
    </row>
    <row r="159" spans="2:8">
      <c r="B159" s="153" t="s">
        <v>1428</v>
      </c>
      <c r="C159" s="153" t="s">
        <v>1145</v>
      </c>
      <c r="D159" s="53" t="s">
        <v>1146</v>
      </c>
      <c r="E159" s="53">
        <v>100</v>
      </c>
      <c r="F159" s="53">
        <v>0.16583300000000001</v>
      </c>
      <c r="H159" s="60"/>
    </row>
    <row r="160" spans="2:8">
      <c r="B160" s="153" t="s">
        <v>1429</v>
      </c>
      <c r="C160" s="153" t="s">
        <v>1430</v>
      </c>
      <c r="D160" s="53" t="s">
        <v>1431</v>
      </c>
      <c r="E160" s="53">
        <v>100</v>
      </c>
      <c r="F160" s="53">
        <v>0.88541700000000001</v>
      </c>
      <c r="H160" s="60"/>
    </row>
    <row r="161" spans="2:8">
      <c r="B161" s="153" t="s">
        <v>1432</v>
      </c>
      <c r="C161" s="153" t="s">
        <v>1276</v>
      </c>
      <c r="D161" s="53" t="s">
        <v>1433</v>
      </c>
      <c r="E161" s="53">
        <v>100</v>
      </c>
      <c r="F161" s="53">
        <v>7.4808329999999996</v>
      </c>
      <c r="H161" s="60"/>
    </row>
    <row r="162" spans="2:8">
      <c r="B162" s="153" t="s">
        <v>1434</v>
      </c>
      <c r="C162" s="153" t="s">
        <v>1435</v>
      </c>
      <c r="D162" s="53" t="s">
        <v>1436</v>
      </c>
      <c r="E162" s="53">
        <v>1</v>
      </c>
      <c r="F162" s="53">
        <v>2.04E-4</v>
      </c>
      <c r="H162" s="60"/>
    </row>
    <row r="163" spans="2:8">
      <c r="B163" s="153" t="s">
        <v>1437</v>
      </c>
      <c r="C163" s="153" t="s">
        <v>1128</v>
      </c>
      <c r="D163" s="53" t="s">
        <v>1438</v>
      </c>
      <c r="E163" s="53">
        <v>100</v>
      </c>
      <c r="F163" s="53">
        <v>71.340957849999995</v>
      </c>
      <c r="H163" s="60"/>
    </row>
    <row r="164" spans="2:8">
      <c r="B164" s="153" t="s">
        <v>1439</v>
      </c>
      <c r="C164" s="153" t="s">
        <v>1109</v>
      </c>
      <c r="D164" s="53" t="s">
        <v>1110</v>
      </c>
      <c r="E164" s="53">
        <v>1</v>
      </c>
      <c r="F164" s="53">
        <v>1.09008992</v>
      </c>
      <c r="H164" s="60"/>
    </row>
    <row r="165" spans="2:8">
      <c r="B165" s="153" t="s">
        <v>1440</v>
      </c>
      <c r="C165" s="153" t="s">
        <v>1109</v>
      </c>
      <c r="D165" s="53" t="s">
        <v>1110</v>
      </c>
      <c r="E165" s="53">
        <v>1</v>
      </c>
      <c r="F165" s="53">
        <v>1.09008992</v>
      </c>
      <c r="H165" s="60"/>
    </row>
    <row r="166" spans="2:8">
      <c r="B166" s="153" t="s">
        <v>1441</v>
      </c>
      <c r="C166" s="153" t="s">
        <v>1442</v>
      </c>
      <c r="D166" s="53" t="s">
        <v>1443</v>
      </c>
      <c r="E166" s="53">
        <v>100</v>
      </c>
      <c r="F166" s="53">
        <v>0.16708300000000001</v>
      </c>
      <c r="H166" s="60"/>
    </row>
    <row r="167" spans="2:8">
      <c r="B167" s="153" t="s">
        <v>1444</v>
      </c>
      <c r="C167" s="153" t="s">
        <v>1106</v>
      </c>
      <c r="D167" s="53" t="s">
        <v>1445</v>
      </c>
      <c r="E167" s="53">
        <v>100</v>
      </c>
      <c r="F167" s="53">
        <v>16.002500000000001</v>
      </c>
      <c r="H167" s="60"/>
    </row>
    <row r="168" spans="2:8">
      <c r="B168" s="153" t="s">
        <v>1446</v>
      </c>
      <c r="C168" s="153" t="s">
        <v>1276</v>
      </c>
      <c r="D168" s="53" t="s">
        <v>1447</v>
      </c>
      <c r="E168" s="53">
        <v>100</v>
      </c>
      <c r="F168" s="53">
        <v>0.67541700000000005</v>
      </c>
      <c r="H168" s="60"/>
    </row>
    <row r="169" spans="2:8">
      <c r="B169" s="153" t="s">
        <v>1448</v>
      </c>
      <c r="C169" s="153" t="s">
        <v>1109</v>
      </c>
      <c r="D169" s="53" t="s">
        <v>1110</v>
      </c>
      <c r="E169" s="53">
        <v>1</v>
      </c>
      <c r="F169" s="53">
        <v>1.09008992</v>
      </c>
      <c r="H169" s="60"/>
    </row>
    <row r="170" spans="2:8">
      <c r="B170" s="153" t="s">
        <v>1449</v>
      </c>
      <c r="C170" s="153" t="s">
        <v>1212</v>
      </c>
      <c r="D170" s="53" t="s">
        <v>1450</v>
      </c>
      <c r="E170" s="53">
        <v>100</v>
      </c>
      <c r="F170" s="53">
        <v>11.52260536</v>
      </c>
      <c r="H170" s="60"/>
    </row>
    <row r="171" spans="2:8">
      <c r="B171" s="153" t="s">
        <v>1451</v>
      </c>
      <c r="C171" s="153" t="s">
        <v>1119</v>
      </c>
      <c r="D171" s="53" t="s">
        <v>1452</v>
      </c>
      <c r="E171" s="53">
        <v>1</v>
      </c>
      <c r="F171" s="53">
        <v>0.16741700000000001</v>
      </c>
      <c r="H171" s="60"/>
    </row>
    <row r="172" spans="2:8">
      <c r="B172" s="153" t="s">
        <v>1453</v>
      </c>
      <c r="C172" s="153" t="s">
        <v>1454</v>
      </c>
      <c r="D172" s="53" t="s">
        <v>1455</v>
      </c>
      <c r="E172" s="53">
        <v>100</v>
      </c>
      <c r="F172" s="53">
        <v>6.7316669999999998</v>
      </c>
      <c r="H172" s="60"/>
    </row>
    <row r="173" spans="2:8">
      <c r="B173" s="153" t="s">
        <v>1456</v>
      </c>
      <c r="C173" s="153" t="s">
        <v>1113</v>
      </c>
      <c r="D173" s="53" t="s">
        <v>1457</v>
      </c>
      <c r="E173" s="53">
        <v>100</v>
      </c>
      <c r="F173" s="53">
        <v>0.38583299999999998</v>
      </c>
      <c r="H173" s="60"/>
    </row>
    <row r="174" spans="2:8">
      <c r="B174" s="153" t="s">
        <v>1458</v>
      </c>
      <c r="C174" s="153" t="s">
        <v>1459</v>
      </c>
      <c r="D174" s="53" t="s">
        <v>1460</v>
      </c>
      <c r="E174" s="53">
        <v>100</v>
      </c>
      <c r="F174" s="53">
        <v>20.758333</v>
      </c>
      <c r="H174" s="60"/>
    </row>
    <row r="175" spans="2:8">
      <c r="B175" s="153" t="s">
        <v>1461</v>
      </c>
      <c r="C175" s="153" t="s">
        <v>1128</v>
      </c>
      <c r="D175" s="53" t="s">
        <v>1462</v>
      </c>
      <c r="E175" s="53">
        <v>100</v>
      </c>
      <c r="F175" s="53">
        <v>3.0608330000000001</v>
      </c>
      <c r="H175" s="60"/>
    </row>
    <row r="176" spans="2:8">
      <c r="B176" s="153" t="s">
        <v>1463</v>
      </c>
      <c r="C176" s="153" t="s">
        <v>1302</v>
      </c>
      <c r="D176" s="53" t="s">
        <v>1464</v>
      </c>
      <c r="E176" s="53">
        <v>100</v>
      </c>
      <c r="F176" s="53">
        <v>4.5204000000000001E-2</v>
      </c>
      <c r="H176" s="60"/>
    </row>
    <row r="177" spans="2:8">
      <c r="B177" s="153" t="s">
        <v>1465</v>
      </c>
      <c r="C177" s="153" t="s">
        <v>1183</v>
      </c>
      <c r="D177" s="53" t="s">
        <v>1184</v>
      </c>
      <c r="E177" s="53">
        <v>100</v>
      </c>
      <c r="F177" s="53">
        <v>0.16666700000000001</v>
      </c>
      <c r="H177" s="60"/>
    </row>
    <row r="178" spans="2:8">
      <c r="B178" s="153" t="s">
        <v>1466</v>
      </c>
      <c r="C178" s="153" t="s">
        <v>1467</v>
      </c>
      <c r="D178" s="53" t="s">
        <v>1468</v>
      </c>
      <c r="E178" s="53">
        <v>100</v>
      </c>
      <c r="F178" s="53">
        <v>2.7911092000000002</v>
      </c>
      <c r="H178" s="60"/>
    </row>
    <row r="179" spans="2:8">
      <c r="B179" s="153" t="s">
        <v>1469</v>
      </c>
      <c r="C179" s="153" t="s">
        <v>1145</v>
      </c>
      <c r="D179" s="53" t="s">
        <v>1146</v>
      </c>
      <c r="E179" s="53">
        <v>100</v>
      </c>
      <c r="F179" s="53">
        <v>0.16583300000000001</v>
      </c>
      <c r="H179" s="60"/>
    </row>
    <row r="180" spans="2:8">
      <c r="B180" s="153" t="s">
        <v>1470</v>
      </c>
      <c r="C180" s="153" t="s">
        <v>1471</v>
      </c>
      <c r="D180" s="53" t="s">
        <v>1472</v>
      </c>
      <c r="E180" s="53">
        <v>1</v>
      </c>
      <c r="F180" s="53">
        <v>0.44791700000000001</v>
      </c>
      <c r="H180" s="60"/>
    </row>
    <row r="181" spans="2:8">
      <c r="B181" s="153" t="s">
        <v>1473</v>
      </c>
      <c r="C181" s="153" t="s">
        <v>1128</v>
      </c>
      <c r="D181" s="53" t="s">
        <v>1474</v>
      </c>
      <c r="E181" s="53">
        <v>100</v>
      </c>
      <c r="F181" s="53">
        <v>14.860417</v>
      </c>
      <c r="H181" s="60"/>
    </row>
    <row r="182" spans="2:8">
      <c r="B182" s="153" t="s">
        <v>1475</v>
      </c>
      <c r="C182" s="153" t="s">
        <v>1106</v>
      </c>
      <c r="D182" s="53" t="s">
        <v>1476</v>
      </c>
      <c r="E182" s="53">
        <v>1</v>
      </c>
      <c r="F182" s="53">
        <v>0.46</v>
      </c>
      <c r="H182" s="60"/>
    </row>
    <row r="183" spans="2:8">
      <c r="B183" s="153" t="s">
        <v>1477</v>
      </c>
      <c r="C183" s="153" t="s">
        <v>1478</v>
      </c>
      <c r="D183" s="53" t="s">
        <v>1479</v>
      </c>
      <c r="E183" s="53">
        <v>1</v>
      </c>
      <c r="F183" s="53">
        <v>0.32659080000000001</v>
      </c>
      <c r="H183" s="60"/>
    </row>
    <row r="184" spans="2:8">
      <c r="B184" s="153" t="s">
        <v>1480</v>
      </c>
      <c r="C184" s="153" t="s">
        <v>1481</v>
      </c>
      <c r="D184" s="53" t="s">
        <v>1482</v>
      </c>
      <c r="E184" s="53">
        <v>100</v>
      </c>
      <c r="F184" s="53">
        <v>3.8429169999999999</v>
      </c>
      <c r="H184" s="60"/>
    </row>
    <row r="185" spans="2:8">
      <c r="B185" s="153" t="s">
        <v>1483</v>
      </c>
      <c r="C185" s="153" t="s">
        <v>1484</v>
      </c>
      <c r="D185" s="53" t="s">
        <v>1485</v>
      </c>
      <c r="E185" s="53">
        <v>100</v>
      </c>
      <c r="F185" s="53">
        <v>3.2904170000000001</v>
      </c>
      <c r="H185" s="60"/>
    </row>
    <row r="186" spans="2:8">
      <c r="B186" s="153" t="s">
        <v>1486</v>
      </c>
      <c r="C186" s="153" t="s">
        <v>1487</v>
      </c>
      <c r="D186" s="53" t="s">
        <v>1488</v>
      </c>
      <c r="E186" s="53">
        <v>100</v>
      </c>
      <c r="F186" s="53">
        <v>0.90625</v>
      </c>
    </row>
    <row r="187" spans="2:8">
      <c r="B187" s="153" t="s">
        <v>1489</v>
      </c>
      <c r="C187" s="153" t="s">
        <v>1490</v>
      </c>
      <c r="D187" s="53" t="s">
        <v>1491</v>
      </c>
      <c r="E187" s="53">
        <v>1</v>
      </c>
      <c r="F187" s="53">
        <v>0.10861700000000001</v>
      </c>
    </row>
    <row r="188" spans="2:8">
      <c r="B188" s="153" t="s">
        <v>1492</v>
      </c>
      <c r="C188" s="153" t="s">
        <v>1493</v>
      </c>
      <c r="D188" s="53" t="s">
        <v>1494</v>
      </c>
      <c r="E188" s="53">
        <v>100</v>
      </c>
      <c r="F188" s="53">
        <v>4.2420000000000001E-3</v>
      </c>
    </row>
    <row r="189" spans="2:8">
      <c r="B189" s="153" t="s">
        <v>1495</v>
      </c>
      <c r="C189" s="153" t="s">
        <v>1496</v>
      </c>
      <c r="D189" s="53" t="s">
        <v>1497</v>
      </c>
      <c r="E189" s="53">
        <v>100</v>
      </c>
      <c r="F189" s="53">
        <v>0.410829</v>
      </c>
    </row>
    <row r="190" spans="2:8">
      <c r="B190" s="153" t="s">
        <v>1498</v>
      </c>
      <c r="C190" s="153" t="s">
        <v>1331</v>
      </c>
      <c r="D190" s="53" t="s">
        <v>1499</v>
      </c>
      <c r="E190" s="53">
        <v>1</v>
      </c>
      <c r="F190" s="53">
        <v>9.6125000000000002E-2</v>
      </c>
    </row>
    <row r="191" spans="2:8">
      <c r="B191" s="153" t="s">
        <v>1500</v>
      </c>
      <c r="C191" s="153" t="s">
        <v>1128</v>
      </c>
      <c r="D191" s="53" t="s">
        <v>1501</v>
      </c>
      <c r="E191" s="53">
        <v>1</v>
      </c>
      <c r="F191" s="53">
        <v>2.8170000000000001E-3</v>
      </c>
    </row>
    <row r="192" spans="2:8" s="60" customFormat="1">
      <c r="B192" s="62"/>
      <c r="C192" s="62"/>
      <c r="D192" s="62"/>
      <c r="E192" s="62"/>
      <c r="F192" s="62"/>
    </row>
    <row r="193" spans="2:6" s="60" customFormat="1" ht="16.2" customHeight="1">
      <c r="B193" s="151" t="s">
        <v>1092</v>
      </c>
      <c r="C193" s="151"/>
      <c r="D193" s="151"/>
      <c r="E193" s="151"/>
      <c r="F193" s="151"/>
    </row>
    <row r="194" spans="2:6">
      <c r="B194" s="152" t="s">
        <v>1093</v>
      </c>
      <c r="C194" s="151"/>
      <c r="D194" s="151"/>
      <c r="E194" s="151"/>
      <c r="F194" s="151"/>
    </row>
    <row r="195" spans="2:6" ht="18" customHeight="1"/>
    <row r="196" spans="2:6" hidden="1"/>
    <row r="197" spans="2:6" hidden="1"/>
    <row r="198" spans="2:6" hidden="1"/>
    <row r="199" spans="2:6" hidden="1"/>
    <row r="200" spans="2:6" hidden="1"/>
    <row r="201" spans="2:6" hidden="1"/>
    <row r="202" spans="2:6" hidden="1"/>
    <row r="203" spans="2:6" hidden="1"/>
    <row r="204" spans="2:6" hidden="1"/>
    <row r="205" spans="2:6" hidden="1"/>
    <row r="206" spans="2:6" hidden="1"/>
    <row r="207" spans="2:6" hidden="1"/>
    <row r="208" spans="2:6" hidden="1"/>
    <row r="209" hidden="1"/>
    <row r="210" hidden="1"/>
    <row r="211" hidden="1"/>
    <row r="212" hidden="1"/>
    <row r="213" hidden="1"/>
    <row r="214" hidden="1"/>
  </sheetData>
  <sheetProtection password="E067" sheet="1" objects="1" scenarios="1" sort="0" autoFilter="0"/>
  <autoFilter ref="B12:D191"/>
  <sortState ref="B12:F191">
    <sortCondition ref="B5"/>
  </sortState>
  <hyperlinks>
    <hyperlink ref="B194" r:id="rId1"/>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workbookViewId="0"/>
  </sheetViews>
  <sheetFormatPr baseColWidth="10" defaultColWidth="0" defaultRowHeight="14.4" zeroHeight="1"/>
  <cols>
    <col min="1" max="1" width="4.6640625" style="69" customWidth="1"/>
    <col min="2" max="2" width="13.33203125" style="69" customWidth="1"/>
    <col min="3" max="3" width="11.44140625" style="69" customWidth="1"/>
    <col min="4" max="4" width="65.109375" style="69" customWidth="1"/>
    <col min="5" max="5" width="4.6640625" style="69" customWidth="1"/>
    <col min="6" max="7" width="20.109375" style="69" hidden="1" customWidth="1"/>
    <col min="8" max="8" width="4.6640625" style="69" hidden="1" customWidth="1"/>
    <col min="9" max="16384" width="11.5546875" style="69" hidden="1"/>
  </cols>
  <sheetData>
    <row r="1" spans="2:7"/>
    <row r="2" spans="2:7" ht="21">
      <c r="B2" s="295" t="s">
        <v>999</v>
      </c>
    </row>
    <row r="3" spans="2:7" ht="21">
      <c r="B3" s="296" t="s">
        <v>760</v>
      </c>
    </row>
    <row r="4" spans="2:7" ht="15.6">
      <c r="B4" s="329"/>
    </row>
    <row r="5" spans="2:7" ht="15.6">
      <c r="B5" s="330" t="s">
        <v>1000</v>
      </c>
      <c r="C5" s="305"/>
      <c r="D5" s="305"/>
    </row>
    <row r="6" spans="2:7">
      <c r="B6" s="331"/>
      <c r="C6" s="305"/>
      <c r="D6" s="305"/>
    </row>
    <row r="7" spans="2:7">
      <c r="B7" s="332" t="s">
        <v>1001</v>
      </c>
      <c r="C7" s="333"/>
      <c r="D7" s="334"/>
    </row>
    <row r="8" spans="2:7">
      <c r="B8" s="335" t="s">
        <v>1002</v>
      </c>
      <c r="C8" s="305"/>
      <c r="D8" s="336"/>
      <c r="E8" s="305"/>
      <c r="F8" s="305"/>
      <c r="G8" s="305"/>
    </row>
    <row r="9" spans="2:7">
      <c r="B9" s="158" t="s">
        <v>1003</v>
      </c>
      <c r="C9" s="337"/>
      <c r="D9" s="338"/>
      <c r="E9" s="305"/>
      <c r="F9" s="305"/>
      <c r="G9" s="305"/>
    </row>
    <row r="10" spans="2:7">
      <c r="B10" s="305"/>
      <c r="C10" s="305"/>
      <c r="D10" s="305"/>
    </row>
    <row r="11" spans="2:7">
      <c r="B11" s="359" t="s">
        <v>774</v>
      </c>
      <c r="C11" s="339" t="s">
        <v>849</v>
      </c>
      <c r="D11" s="340" t="s">
        <v>769</v>
      </c>
    </row>
    <row r="12" spans="2:7" ht="78" customHeight="1">
      <c r="B12" s="341" t="s">
        <v>258</v>
      </c>
      <c r="C12" s="342" t="s">
        <v>851</v>
      </c>
      <c r="D12" s="343" t="s">
        <v>966</v>
      </c>
    </row>
    <row r="13" spans="2:7" ht="28.8">
      <c r="B13" s="341" t="s">
        <v>259</v>
      </c>
      <c r="C13" s="342" t="s">
        <v>851</v>
      </c>
      <c r="D13" s="343" t="s">
        <v>1036</v>
      </c>
    </row>
    <row r="14" spans="2:7">
      <c r="B14" s="341" t="s">
        <v>260</v>
      </c>
      <c r="C14" s="342" t="s">
        <v>852</v>
      </c>
      <c r="D14" s="343" t="s">
        <v>1004</v>
      </c>
    </row>
    <row r="15" spans="2:7">
      <c r="B15" s="341" t="s">
        <v>261</v>
      </c>
      <c r="C15" s="342" t="s">
        <v>853</v>
      </c>
      <c r="D15" s="343" t="s">
        <v>1005</v>
      </c>
    </row>
    <row r="16" spans="2:7" ht="57.6">
      <c r="B16" s="341" t="s">
        <v>262</v>
      </c>
      <c r="C16" s="344" t="s">
        <v>854</v>
      </c>
      <c r="D16" s="345" t="s">
        <v>967</v>
      </c>
    </row>
    <row r="17" spans="2:4" ht="28.8">
      <c r="B17" s="341" t="s">
        <v>263</v>
      </c>
      <c r="C17" s="344" t="s">
        <v>855</v>
      </c>
      <c r="D17" s="345" t="s">
        <v>968</v>
      </c>
    </row>
    <row r="18" spans="2:4">
      <c r="B18" s="341" t="s">
        <v>264</v>
      </c>
      <c r="C18" s="344">
        <v>34.85</v>
      </c>
      <c r="D18" s="342" t="s">
        <v>969</v>
      </c>
    </row>
    <row r="19" spans="2:4" ht="28.8">
      <c r="B19" s="341" t="s">
        <v>265</v>
      </c>
      <c r="C19" s="344" t="s">
        <v>856</v>
      </c>
      <c r="D19" s="342" t="s">
        <v>970</v>
      </c>
    </row>
    <row r="20" spans="2:4" ht="43.2">
      <c r="B20" s="341" t="s">
        <v>266</v>
      </c>
      <c r="C20" s="346" t="s">
        <v>857</v>
      </c>
      <c r="D20" s="347" t="s">
        <v>971</v>
      </c>
    </row>
    <row r="21" spans="2:4">
      <c r="B21" s="341" t="s">
        <v>267</v>
      </c>
      <c r="C21" s="346" t="s">
        <v>858</v>
      </c>
      <c r="D21" s="347" t="s">
        <v>1006</v>
      </c>
    </row>
    <row r="22" spans="2:4" ht="28.8">
      <c r="B22" s="341" t="s">
        <v>268</v>
      </c>
      <c r="C22" s="346" t="s">
        <v>859</v>
      </c>
      <c r="D22" s="347" t="s">
        <v>1007</v>
      </c>
    </row>
    <row r="23" spans="2:4" ht="28.8">
      <c r="B23" s="341" t="s">
        <v>269</v>
      </c>
      <c r="C23" s="346" t="s">
        <v>860</v>
      </c>
      <c r="D23" s="347" t="s">
        <v>1008</v>
      </c>
    </row>
    <row r="24" spans="2:4">
      <c r="B24" s="341" t="s">
        <v>291</v>
      </c>
      <c r="C24" s="346" t="s">
        <v>861</v>
      </c>
      <c r="D24" s="347" t="s">
        <v>1009</v>
      </c>
    </row>
    <row r="25" spans="2:4">
      <c r="B25" s="341" t="s">
        <v>270</v>
      </c>
      <c r="C25" s="346" t="s">
        <v>862</v>
      </c>
      <c r="D25" s="347" t="s">
        <v>1010</v>
      </c>
    </row>
    <row r="26" spans="2:4">
      <c r="B26" s="341" t="s">
        <v>271</v>
      </c>
      <c r="C26" s="346" t="s">
        <v>863</v>
      </c>
      <c r="D26" s="347" t="s">
        <v>1011</v>
      </c>
    </row>
    <row r="27" spans="2:4">
      <c r="B27" s="341" t="s">
        <v>272</v>
      </c>
      <c r="C27" s="346" t="s">
        <v>864</v>
      </c>
      <c r="D27" s="348" t="s">
        <v>1012</v>
      </c>
    </row>
    <row r="28" spans="2:4">
      <c r="B28" s="341" t="s">
        <v>273</v>
      </c>
      <c r="C28" s="346" t="s">
        <v>865</v>
      </c>
      <c r="D28" s="347" t="s">
        <v>1013</v>
      </c>
    </row>
    <row r="29" spans="2:4">
      <c r="B29" s="341" t="s">
        <v>274</v>
      </c>
      <c r="C29" s="346" t="s">
        <v>866</v>
      </c>
      <c r="D29" s="347" t="s">
        <v>1014</v>
      </c>
    </row>
    <row r="30" spans="2:4" ht="19.5" customHeight="1">
      <c r="B30" s="341" t="s">
        <v>275</v>
      </c>
      <c r="C30" s="346" t="s">
        <v>867</v>
      </c>
      <c r="D30" s="347" t="s">
        <v>1015</v>
      </c>
    </row>
    <row r="31" spans="2:4">
      <c r="B31" s="341" t="s">
        <v>276</v>
      </c>
      <c r="C31" s="346" t="s">
        <v>868</v>
      </c>
      <c r="D31" s="347" t="s">
        <v>1016</v>
      </c>
    </row>
    <row r="32" spans="2:4">
      <c r="B32" s="341" t="s">
        <v>277</v>
      </c>
      <c r="C32" s="349" t="s">
        <v>869</v>
      </c>
      <c r="D32" s="347" t="s">
        <v>1017</v>
      </c>
    </row>
    <row r="33" spans="2:5" ht="28.8">
      <c r="B33" s="341" t="s">
        <v>278</v>
      </c>
      <c r="C33" s="346" t="s">
        <v>870</v>
      </c>
      <c r="D33" s="347" t="s">
        <v>1018</v>
      </c>
    </row>
    <row r="34" spans="2:5" ht="86.4">
      <c r="B34" s="341" t="s">
        <v>279</v>
      </c>
      <c r="C34" s="346" t="s">
        <v>871</v>
      </c>
      <c r="D34" s="347" t="s">
        <v>1019</v>
      </c>
    </row>
    <row r="35" spans="2:5" ht="57.6">
      <c r="B35" s="341" t="s">
        <v>280</v>
      </c>
      <c r="C35" s="346" t="s">
        <v>872</v>
      </c>
      <c r="D35" s="347" t="s">
        <v>1020</v>
      </c>
    </row>
    <row r="36" spans="2:5" ht="86.4">
      <c r="B36" s="341" t="s">
        <v>281</v>
      </c>
      <c r="C36" s="346" t="s">
        <v>873</v>
      </c>
      <c r="D36" s="347" t="s">
        <v>1021</v>
      </c>
    </row>
    <row r="37" spans="2:5" ht="117.6" customHeight="1">
      <c r="B37" s="341" t="s">
        <v>282</v>
      </c>
      <c r="C37" s="346" t="s">
        <v>874</v>
      </c>
      <c r="D37" s="347" t="s">
        <v>1035</v>
      </c>
    </row>
    <row r="38" spans="2:5" ht="72">
      <c r="B38" s="341" t="s">
        <v>283</v>
      </c>
      <c r="C38" s="346" t="s">
        <v>875</v>
      </c>
      <c r="D38" s="347" t="s">
        <v>1022</v>
      </c>
    </row>
    <row r="39" spans="2:5" ht="43.2">
      <c r="B39" s="341" t="s">
        <v>284</v>
      </c>
      <c r="C39" s="346" t="s">
        <v>876</v>
      </c>
      <c r="D39" s="347" t="s">
        <v>1023</v>
      </c>
      <c r="E39" s="350"/>
    </row>
    <row r="40" spans="2:5" ht="43.2">
      <c r="B40" s="341" t="s">
        <v>285</v>
      </c>
      <c r="C40" s="346" t="s">
        <v>877</v>
      </c>
      <c r="D40" s="347" t="s">
        <v>1024</v>
      </c>
      <c r="E40" s="350"/>
    </row>
    <row r="41" spans="2:5" ht="43.2">
      <c r="B41" s="341" t="s">
        <v>286</v>
      </c>
      <c r="C41" s="349" t="s">
        <v>878</v>
      </c>
      <c r="D41" s="347" t="s">
        <v>1034</v>
      </c>
    </row>
    <row r="42" spans="2:5" ht="43.2">
      <c r="B42" s="341" t="s">
        <v>287</v>
      </c>
      <c r="C42" s="344" t="s">
        <v>879</v>
      </c>
      <c r="D42" s="342" t="s">
        <v>972</v>
      </c>
    </row>
    <row r="43" spans="2:5" ht="43.2">
      <c r="B43" s="341" t="s">
        <v>288</v>
      </c>
      <c r="C43" s="344" t="s">
        <v>880</v>
      </c>
      <c r="D43" s="342" t="s">
        <v>973</v>
      </c>
    </row>
    <row r="44" spans="2:5">
      <c r="B44" s="341" t="s">
        <v>289</v>
      </c>
      <c r="C44" s="344" t="s">
        <v>244</v>
      </c>
      <c r="D44" s="342" t="s">
        <v>974</v>
      </c>
    </row>
    <row r="45" spans="2:5">
      <c r="B45" s="341" t="s">
        <v>290</v>
      </c>
      <c r="C45" s="344" t="s">
        <v>245</v>
      </c>
      <c r="D45" s="342" t="s">
        <v>975</v>
      </c>
    </row>
    <row r="46" spans="2:5">
      <c r="B46" s="341" t="s">
        <v>881</v>
      </c>
      <c r="C46" s="344" t="s">
        <v>246</v>
      </c>
      <c r="D46" s="342" t="s">
        <v>976</v>
      </c>
    </row>
    <row r="47" spans="2:5">
      <c r="B47" s="341" t="s">
        <v>882</v>
      </c>
      <c r="C47" s="344" t="s">
        <v>247</v>
      </c>
      <c r="D47" s="342" t="s">
        <v>977</v>
      </c>
    </row>
    <row r="48" spans="2:5" ht="28.8">
      <c r="B48" s="341" t="s">
        <v>883</v>
      </c>
      <c r="C48" s="344" t="s">
        <v>337</v>
      </c>
      <c r="D48" s="342" t="s">
        <v>978</v>
      </c>
    </row>
    <row r="49" spans="2:4" ht="28.8">
      <c r="B49" s="341" t="s">
        <v>884</v>
      </c>
      <c r="C49" s="344" t="s">
        <v>226</v>
      </c>
      <c r="D49" s="342" t="s">
        <v>979</v>
      </c>
    </row>
    <row r="50" spans="2:4">
      <c r="B50" s="341" t="s">
        <v>885</v>
      </c>
      <c r="C50" s="344" t="s">
        <v>227</v>
      </c>
      <c r="D50" s="342" t="s">
        <v>980</v>
      </c>
    </row>
    <row r="51" spans="2:4" ht="57.6">
      <c r="B51" s="341" t="s">
        <v>886</v>
      </c>
      <c r="C51" s="344" t="s">
        <v>887</v>
      </c>
      <c r="D51" s="342" t="s">
        <v>981</v>
      </c>
    </row>
    <row r="52" spans="2:4" ht="72">
      <c r="B52" s="341" t="s">
        <v>888</v>
      </c>
      <c r="C52" s="344" t="s">
        <v>889</v>
      </c>
      <c r="D52" s="342" t="s">
        <v>982</v>
      </c>
    </row>
    <row r="53" spans="2:4" ht="28.8">
      <c r="B53" s="341" t="s">
        <v>890</v>
      </c>
      <c r="C53" s="344" t="s">
        <v>228</v>
      </c>
      <c r="D53" s="342" t="s">
        <v>983</v>
      </c>
    </row>
    <row r="54" spans="2:4" ht="28.8">
      <c r="B54" s="341" t="s">
        <v>891</v>
      </c>
      <c r="C54" s="344" t="s">
        <v>229</v>
      </c>
      <c r="D54" s="342" t="s">
        <v>984</v>
      </c>
    </row>
    <row r="55" spans="2:4" ht="28.8">
      <c r="B55" s="341" t="s">
        <v>892</v>
      </c>
      <c r="C55" s="344" t="s">
        <v>893</v>
      </c>
      <c r="D55" s="342" t="s">
        <v>985</v>
      </c>
    </row>
    <row r="56" spans="2:4" ht="28.8">
      <c r="B56" s="341" t="s">
        <v>894</v>
      </c>
      <c r="C56" s="344" t="s">
        <v>895</v>
      </c>
      <c r="D56" s="342" t="s">
        <v>986</v>
      </c>
    </row>
    <row r="57" spans="2:4">
      <c r="B57" s="341" t="s">
        <v>896</v>
      </c>
      <c r="C57" s="344" t="s">
        <v>897</v>
      </c>
      <c r="D57" s="342" t="s">
        <v>987</v>
      </c>
    </row>
    <row r="58" spans="2:4">
      <c r="B58" s="341" t="s">
        <v>898</v>
      </c>
      <c r="C58" s="344" t="s">
        <v>899</v>
      </c>
      <c r="D58" s="342" t="s">
        <v>988</v>
      </c>
    </row>
    <row r="59" spans="2:4">
      <c r="B59" s="341" t="s">
        <v>900</v>
      </c>
      <c r="C59" s="344">
        <v>64.95</v>
      </c>
      <c r="D59" s="342" t="s">
        <v>989</v>
      </c>
    </row>
    <row r="60" spans="2:4">
      <c r="B60" s="341" t="s">
        <v>901</v>
      </c>
      <c r="C60" s="344">
        <v>64.97</v>
      </c>
      <c r="D60" s="342" t="s">
        <v>990</v>
      </c>
    </row>
    <row r="61" spans="2:4" ht="28.8">
      <c r="B61" s="341" t="s">
        <v>902</v>
      </c>
      <c r="C61" s="344" t="s">
        <v>903</v>
      </c>
      <c r="D61" s="342" t="s">
        <v>991</v>
      </c>
    </row>
    <row r="62" spans="2:4">
      <c r="B62" s="341" t="s">
        <v>904</v>
      </c>
      <c r="C62" s="344" t="s">
        <v>230</v>
      </c>
      <c r="D62" s="342" t="s">
        <v>992</v>
      </c>
    </row>
    <row r="63" spans="2:4" ht="28.8">
      <c r="B63" s="341" t="s">
        <v>905</v>
      </c>
      <c r="C63" s="344" t="s">
        <v>231</v>
      </c>
      <c r="D63" s="342" t="s">
        <v>993</v>
      </c>
    </row>
    <row r="64" spans="2:4" ht="43.2">
      <c r="B64" s="341" t="s">
        <v>906</v>
      </c>
      <c r="C64" s="342" t="s">
        <v>1054</v>
      </c>
      <c r="D64" s="351" t="s">
        <v>1058</v>
      </c>
    </row>
    <row r="65" spans="2:4">
      <c r="B65" s="341" t="s">
        <v>907</v>
      </c>
      <c r="C65" s="344" t="s">
        <v>248</v>
      </c>
      <c r="D65" s="342" t="s">
        <v>994</v>
      </c>
    </row>
    <row r="66" spans="2:4" ht="28.8">
      <c r="B66" s="341" t="s">
        <v>909</v>
      </c>
      <c r="C66" s="342" t="s">
        <v>1055</v>
      </c>
      <c r="D66" s="351" t="s">
        <v>1053</v>
      </c>
    </row>
    <row r="67" spans="2:4" ht="28.8">
      <c r="B67" s="341" t="s">
        <v>911</v>
      </c>
      <c r="C67" s="344" t="s">
        <v>908</v>
      </c>
      <c r="D67" s="342" t="s">
        <v>995</v>
      </c>
    </row>
    <row r="68" spans="2:4" ht="28.8">
      <c r="B68" s="341" t="s">
        <v>913</v>
      </c>
      <c r="C68" s="344" t="s">
        <v>910</v>
      </c>
      <c r="D68" s="342" t="s">
        <v>996</v>
      </c>
    </row>
    <row r="69" spans="2:4" ht="28.8">
      <c r="B69" s="341" t="s">
        <v>914</v>
      </c>
      <c r="C69" s="344" t="s">
        <v>912</v>
      </c>
      <c r="D69" s="342" t="s">
        <v>997</v>
      </c>
    </row>
    <row r="70" spans="2:4" ht="28.8">
      <c r="B70" s="341" t="s">
        <v>1056</v>
      </c>
      <c r="C70" s="344" t="s">
        <v>238</v>
      </c>
      <c r="D70" s="352" t="s">
        <v>1026</v>
      </c>
    </row>
    <row r="71" spans="2:4" ht="28.8">
      <c r="B71" s="353" t="s">
        <v>1057</v>
      </c>
      <c r="C71" s="344" t="s">
        <v>232</v>
      </c>
      <c r="D71" s="342" t="s">
        <v>998</v>
      </c>
    </row>
    <row r="72" spans="2:4" ht="28.8">
      <c r="B72" s="353" t="s">
        <v>2175</v>
      </c>
      <c r="C72" s="344" t="s">
        <v>2176</v>
      </c>
      <c r="D72" s="342" t="s">
        <v>2280</v>
      </c>
    </row>
    <row r="73" spans="2:4" ht="43.2">
      <c r="B73" s="389" t="s">
        <v>2177</v>
      </c>
      <c r="C73" s="347" t="s">
        <v>2242</v>
      </c>
      <c r="D73" s="351" t="s">
        <v>2244</v>
      </c>
    </row>
    <row r="74" spans="2:4">
      <c r="B74" s="389" t="s">
        <v>2178</v>
      </c>
      <c r="C74" s="390">
        <v>56.92</v>
      </c>
      <c r="D74" s="348" t="s">
        <v>2245</v>
      </c>
    </row>
    <row r="75" spans="2:4">
      <c r="B75" s="389" t="s">
        <v>2179</v>
      </c>
      <c r="C75" s="390">
        <v>56.93</v>
      </c>
      <c r="D75" s="348" t="s">
        <v>2246</v>
      </c>
    </row>
    <row r="76" spans="2:4">
      <c r="B76" s="389" t="s">
        <v>2180</v>
      </c>
      <c r="C76" s="390">
        <v>57.96</v>
      </c>
      <c r="D76" s="348" t="s">
        <v>2247</v>
      </c>
    </row>
    <row r="77" spans="2:4">
      <c r="B77" s="389" t="s">
        <v>2181</v>
      </c>
      <c r="C77" s="390">
        <v>57.97</v>
      </c>
      <c r="D77" s="348" t="s">
        <v>2248</v>
      </c>
    </row>
    <row r="78" spans="2:4" ht="28.8">
      <c r="B78" s="389" t="s">
        <v>2183</v>
      </c>
      <c r="C78" s="390" t="s">
        <v>2182</v>
      </c>
      <c r="D78" s="351" t="s">
        <v>2249</v>
      </c>
    </row>
    <row r="79" spans="2:4" ht="28.8">
      <c r="B79" s="389" t="s">
        <v>2185</v>
      </c>
      <c r="C79" s="390" t="s">
        <v>2184</v>
      </c>
      <c r="D79" s="351" t="s">
        <v>2250</v>
      </c>
    </row>
    <row r="80" spans="2:4" ht="28.8">
      <c r="B80" s="389" t="s">
        <v>2187</v>
      </c>
      <c r="C80" s="390" t="s">
        <v>2186</v>
      </c>
      <c r="D80" s="351" t="s">
        <v>2251</v>
      </c>
    </row>
    <row r="81" spans="2:4" ht="28.8">
      <c r="B81" s="389" t="s">
        <v>2189</v>
      </c>
      <c r="C81" s="390" t="s">
        <v>2188</v>
      </c>
      <c r="D81" s="351" t="s">
        <v>2252</v>
      </c>
    </row>
    <row r="82" spans="2:4" ht="28.8">
      <c r="B82" s="389" t="s">
        <v>2191</v>
      </c>
      <c r="C82" s="390" t="s">
        <v>2190</v>
      </c>
      <c r="D82" s="351" t="s">
        <v>2253</v>
      </c>
    </row>
    <row r="83" spans="2:4" ht="28.8">
      <c r="B83" s="389" t="s">
        <v>2193</v>
      </c>
      <c r="C83" s="390" t="s">
        <v>2192</v>
      </c>
      <c r="D83" s="351" t="s">
        <v>2254</v>
      </c>
    </row>
    <row r="84" spans="2:4" ht="28.8">
      <c r="B84" s="389" t="s">
        <v>2195</v>
      </c>
      <c r="C84" s="390" t="s">
        <v>2194</v>
      </c>
      <c r="D84" s="351" t="s">
        <v>2255</v>
      </c>
    </row>
    <row r="85" spans="2:4" ht="28.8">
      <c r="B85" s="389" t="s">
        <v>2197</v>
      </c>
      <c r="C85" s="390" t="s">
        <v>2196</v>
      </c>
      <c r="D85" s="351" t="s">
        <v>2256</v>
      </c>
    </row>
    <row r="86" spans="2:4" ht="28.8">
      <c r="B86" s="389" t="s">
        <v>2199</v>
      </c>
      <c r="C86" s="390" t="s">
        <v>2198</v>
      </c>
      <c r="D86" s="351" t="s">
        <v>2257</v>
      </c>
    </row>
    <row r="87" spans="2:4" ht="28.8">
      <c r="B87" s="389" t="s">
        <v>2201</v>
      </c>
      <c r="C87" s="390" t="s">
        <v>2200</v>
      </c>
      <c r="D87" s="351" t="s">
        <v>2258</v>
      </c>
    </row>
    <row r="88" spans="2:4" ht="28.8">
      <c r="B88" s="389" t="s">
        <v>2203</v>
      </c>
      <c r="C88" s="390" t="s">
        <v>2202</v>
      </c>
      <c r="D88" s="351" t="s">
        <v>2259</v>
      </c>
    </row>
    <row r="89" spans="2:4" ht="28.8">
      <c r="B89" s="389" t="s">
        <v>2205</v>
      </c>
      <c r="C89" s="390" t="s">
        <v>2204</v>
      </c>
      <c r="D89" s="351" t="s">
        <v>2260</v>
      </c>
    </row>
    <row r="90" spans="2:4" ht="28.8">
      <c r="B90" s="389" t="s">
        <v>2207</v>
      </c>
      <c r="C90" s="390" t="s">
        <v>2206</v>
      </c>
      <c r="D90" s="351" t="s">
        <v>2261</v>
      </c>
    </row>
    <row r="91" spans="2:4" ht="28.8">
      <c r="B91" s="389" t="s">
        <v>2209</v>
      </c>
      <c r="C91" s="390" t="s">
        <v>2208</v>
      </c>
      <c r="D91" s="351" t="s">
        <v>2262</v>
      </c>
    </row>
    <row r="92" spans="2:4" ht="28.8">
      <c r="B92" s="389" t="s">
        <v>2211</v>
      </c>
      <c r="C92" s="390" t="s">
        <v>2210</v>
      </c>
      <c r="D92" s="351" t="s">
        <v>2263</v>
      </c>
    </row>
    <row r="93" spans="2:4" ht="28.8">
      <c r="B93" s="389" t="s">
        <v>2213</v>
      </c>
      <c r="C93" s="390" t="s">
        <v>2212</v>
      </c>
      <c r="D93" s="351" t="s">
        <v>2264</v>
      </c>
    </row>
    <row r="94" spans="2:4" ht="28.8">
      <c r="B94" s="389" t="s">
        <v>2215</v>
      </c>
      <c r="C94" s="390" t="s">
        <v>2214</v>
      </c>
      <c r="D94" s="351" t="s">
        <v>2265</v>
      </c>
    </row>
    <row r="95" spans="2:4">
      <c r="B95" s="389" t="s">
        <v>2217</v>
      </c>
      <c r="C95" s="390" t="s">
        <v>2216</v>
      </c>
      <c r="D95" s="351" t="s">
        <v>2266</v>
      </c>
    </row>
    <row r="96" spans="2:4">
      <c r="B96" s="389" t="s">
        <v>2219</v>
      </c>
      <c r="C96" s="390" t="s">
        <v>2218</v>
      </c>
      <c r="D96" s="351" t="s">
        <v>2267</v>
      </c>
    </row>
    <row r="97" spans="2:4" ht="28.8">
      <c r="B97" s="389" t="s">
        <v>2221</v>
      </c>
      <c r="C97" s="390" t="s">
        <v>2220</v>
      </c>
      <c r="D97" s="351" t="s">
        <v>2268</v>
      </c>
    </row>
    <row r="98" spans="2:4">
      <c r="B98" s="389" t="s">
        <v>2223</v>
      </c>
      <c r="C98" s="390" t="s">
        <v>2222</v>
      </c>
      <c r="D98" s="351" t="s">
        <v>2269</v>
      </c>
    </row>
    <row r="99" spans="2:4" ht="28.8">
      <c r="B99" s="389" t="s">
        <v>2225</v>
      </c>
      <c r="C99" s="390" t="s">
        <v>2224</v>
      </c>
      <c r="D99" s="351" t="s">
        <v>2270</v>
      </c>
    </row>
    <row r="100" spans="2:4" ht="28.8">
      <c r="B100" s="389" t="s">
        <v>2226</v>
      </c>
      <c r="C100" s="390">
        <v>86.97</v>
      </c>
      <c r="D100" s="351" t="s">
        <v>2271</v>
      </c>
    </row>
    <row r="101" spans="2:4" ht="28.8">
      <c r="B101" s="389" t="s">
        <v>2228</v>
      </c>
      <c r="C101" s="390" t="s">
        <v>2227</v>
      </c>
      <c r="D101" s="351" t="s">
        <v>2272</v>
      </c>
    </row>
    <row r="102" spans="2:4" ht="28.8">
      <c r="B102" s="389" t="s">
        <v>2230</v>
      </c>
      <c r="C102" s="390" t="s">
        <v>2229</v>
      </c>
      <c r="D102" s="351" t="s">
        <v>2273</v>
      </c>
    </row>
    <row r="103" spans="2:4" ht="28.8">
      <c r="B103" s="389" t="s">
        <v>2232</v>
      </c>
      <c r="C103" s="390" t="s">
        <v>2231</v>
      </c>
      <c r="D103" s="351" t="s">
        <v>2274</v>
      </c>
    </row>
    <row r="104" spans="2:4" ht="28.8">
      <c r="B104" s="389" t="s">
        <v>2234</v>
      </c>
      <c r="C104" s="390" t="s">
        <v>2233</v>
      </c>
      <c r="D104" s="351" t="s">
        <v>2275</v>
      </c>
    </row>
    <row r="105" spans="2:4" ht="28.8">
      <c r="B105" s="389" t="s">
        <v>2236</v>
      </c>
      <c r="C105" s="390" t="s">
        <v>2235</v>
      </c>
      <c r="D105" s="351" t="s">
        <v>2276</v>
      </c>
    </row>
    <row r="106" spans="2:4" ht="28.8">
      <c r="B106" s="389" t="s">
        <v>2238</v>
      </c>
      <c r="C106" s="390" t="s">
        <v>2237</v>
      </c>
      <c r="D106" s="351" t="s">
        <v>2277</v>
      </c>
    </row>
    <row r="107" spans="2:4" ht="28.8">
      <c r="B107" s="389" t="s">
        <v>2240</v>
      </c>
      <c r="C107" s="390" t="s">
        <v>2239</v>
      </c>
      <c r="D107" s="351" t="s">
        <v>2278</v>
      </c>
    </row>
    <row r="108" spans="2:4" ht="28.8">
      <c r="B108" s="389" t="s">
        <v>2243</v>
      </c>
      <c r="C108" s="390" t="s">
        <v>2241</v>
      </c>
      <c r="D108" s="351" t="s">
        <v>2279</v>
      </c>
    </row>
    <row r="109" spans="2:4"/>
  </sheetData>
  <sheetProtection password="E067" sheet="1" objects="1" scenarios="1" sort="0" autoFilter="0"/>
  <autoFilter ref="B11:D1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baseColWidth="10" defaultColWidth="0" defaultRowHeight="14.4" zeroHeight="1"/>
  <cols>
    <col min="1" max="1" width="5.33203125" style="141" customWidth="1"/>
    <col min="2" max="2" width="13.33203125" style="141" customWidth="1"/>
    <col min="3" max="3" width="13.88671875" style="141" customWidth="1"/>
    <col min="4" max="4" width="53.88671875" style="141" customWidth="1"/>
    <col min="5" max="5" width="6.33203125" style="141" customWidth="1"/>
    <col min="6" max="6" width="4" style="141" hidden="1" customWidth="1"/>
    <col min="7" max="9" width="0" style="141" hidden="1" customWidth="1"/>
    <col min="10" max="16384" width="11.5546875" style="141" hidden="1"/>
  </cols>
  <sheetData>
    <row r="1" spans="2:9"/>
    <row r="2" spans="2:9" ht="21">
      <c r="B2" s="354" t="s">
        <v>999</v>
      </c>
    </row>
    <row r="3" spans="2:9" ht="21">
      <c r="B3" s="355" t="s">
        <v>763</v>
      </c>
    </row>
    <row r="4" spans="2:9" ht="15.6">
      <c r="B4" s="356"/>
    </row>
    <row r="5" spans="2:9" ht="15.6">
      <c r="B5" s="357" t="s">
        <v>1025</v>
      </c>
      <c r="C5" s="358"/>
      <c r="D5" s="358"/>
      <c r="E5" s="358"/>
      <c r="F5" s="358"/>
      <c r="G5" s="358"/>
      <c r="H5" s="358"/>
      <c r="I5" s="358"/>
    </row>
    <row r="6" spans="2:9" ht="15.6">
      <c r="B6" s="241"/>
      <c r="C6" s="358"/>
      <c r="D6" s="358"/>
      <c r="E6" s="358"/>
      <c r="F6" s="358"/>
      <c r="G6" s="358"/>
      <c r="H6" s="358"/>
      <c r="I6" s="358"/>
    </row>
    <row r="7" spans="2:9">
      <c r="B7" s="332" t="s">
        <v>1001</v>
      </c>
      <c r="C7" s="333"/>
      <c r="D7" s="334"/>
      <c r="E7" s="358"/>
      <c r="F7" s="358"/>
      <c r="G7" s="358"/>
      <c r="H7" s="358"/>
      <c r="I7" s="358"/>
    </row>
    <row r="8" spans="2:9">
      <c r="B8" s="335" t="s">
        <v>1002</v>
      </c>
      <c r="C8" s="305"/>
      <c r="D8" s="336"/>
      <c r="E8" s="358"/>
      <c r="F8" s="358"/>
      <c r="G8" s="358"/>
      <c r="H8" s="358"/>
      <c r="I8" s="358"/>
    </row>
    <row r="9" spans="2:9">
      <c r="B9" s="158" t="s">
        <v>1003</v>
      </c>
      <c r="C9" s="337"/>
      <c r="D9" s="338"/>
      <c r="E9" s="358"/>
      <c r="F9" s="358"/>
      <c r="G9" s="358"/>
      <c r="H9" s="358"/>
      <c r="I9" s="358"/>
    </row>
    <row r="10" spans="2:9"/>
    <row r="11" spans="2:9">
      <c r="B11" s="359" t="s">
        <v>774</v>
      </c>
      <c r="C11" s="360" t="s">
        <v>849</v>
      </c>
      <c r="D11" s="359" t="s">
        <v>785</v>
      </c>
    </row>
    <row r="12" spans="2:9" ht="28.8">
      <c r="B12" s="361" t="s">
        <v>292</v>
      </c>
      <c r="C12" s="362" t="s">
        <v>915</v>
      </c>
      <c r="D12" s="345" t="s">
        <v>721</v>
      </c>
    </row>
    <row r="13" spans="2:9" ht="28.8">
      <c r="B13" s="363" t="s">
        <v>293</v>
      </c>
      <c r="C13" s="362" t="s">
        <v>916</v>
      </c>
      <c r="D13" s="345" t="s">
        <v>721</v>
      </c>
    </row>
    <row r="14" spans="2:9" ht="57.6">
      <c r="B14" s="361" t="s">
        <v>294</v>
      </c>
      <c r="C14" s="364" t="s">
        <v>917</v>
      </c>
      <c r="D14" s="345" t="s">
        <v>722</v>
      </c>
    </row>
    <row r="15" spans="2:9" ht="57.6">
      <c r="B15" s="361" t="s">
        <v>295</v>
      </c>
      <c r="C15" s="364" t="s">
        <v>917</v>
      </c>
      <c r="D15" s="345" t="s">
        <v>722</v>
      </c>
    </row>
    <row r="16" spans="2:9" ht="43.2">
      <c r="B16" s="361" t="s">
        <v>296</v>
      </c>
      <c r="C16" s="364" t="s">
        <v>918</v>
      </c>
      <c r="D16" s="342" t="s">
        <v>723</v>
      </c>
    </row>
    <row r="17" spans="2:4" ht="43.2">
      <c r="B17" s="361" t="s">
        <v>297</v>
      </c>
      <c r="C17" s="364" t="s">
        <v>918</v>
      </c>
      <c r="D17" s="342" t="s">
        <v>723</v>
      </c>
    </row>
    <row r="18" spans="2:4" ht="28.8">
      <c r="B18" s="361" t="s">
        <v>298</v>
      </c>
      <c r="C18" s="365" t="s">
        <v>919</v>
      </c>
      <c r="D18" s="342" t="s">
        <v>1045</v>
      </c>
    </row>
    <row r="19" spans="2:4" ht="28.8">
      <c r="B19" s="361" t="s">
        <v>299</v>
      </c>
      <c r="C19" s="365" t="s">
        <v>919</v>
      </c>
      <c r="D19" s="342" t="s">
        <v>1045</v>
      </c>
    </row>
    <row r="20" spans="2:4">
      <c r="B20" s="361" t="s">
        <v>300</v>
      </c>
      <c r="C20" s="365" t="s">
        <v>328</v>
      </c>
      <c r="D20" s="342" t="s">
        <v>724</v>
      </c>
    </row>
    <row r="21" spans="2:4">
      <c r="B21" s="361" t="s">
        <v>301</v>
      </c>
      <c r="C21" s="365" t="s">
        <v>328</v>
      </c>
      <c r="D21" s="342" t="s">
        <v>724</v>
      </c>
    </row>
    <row r="22" spans="2:4" ht="43.2">
      <c r="B22" s="361" t="s">
        <v>302</v>
      </c>
      <c r="C22" s="365" t="s">
        <v>386</v>
      </c>
      <c r="D22" s="342" t="s">
        <v>725</v>
      </c>
    </row>
    <row r="23" spans="2:4" ht="43.2">
      <c r="B23" s="361" t="s">
        <v>303</v>
      </c>
      <c r="C23" s="365" t="s">
        <v>386</v>
      </c>
      <c r="D23" s="342" t="s">
        <v>725</v>
      </c>
    </row>
    <row r="24" spans="2:4" ht="57.6">
      <c r="B24" s="361" t="s">
        <v>329</v>
      </c>
      <c r="C24" s="365" t="s">
        <v>387</v>
      </c>
      <c r="D24" s="366" t="s">
        <v>726</v>
      </c>
    </row>
    <row r="25" spans="2:4" ht="57.6">
      <c r="B25" s="361" t="s">
        <v>330</v>
      </c>
      <c r="C25" s="365" t="s">
        <v>387</v>
      </c>
      <c r="D25" s="366" t="s">
        <v>726</v>
      </c>
    </row>
    <row r="26" spans="2:4" ht="57.6">
      <c r="B26" s="361" t="s">
        <v>331</v>
      </c>
      <c r="C26" s="365" t="s">
        <v>388</v>
      </c>
      <c r="D26" s="342" t="s">
        <v>727</v>
      </c>
    </row>
    <row r="27" spans="2:4" ht="43.2">
      <c r="B27" s="361" t="s">
        <v>332</v>
      </c>
      <c r="C27" s="365" t="s">
        <v>388</v>
      </c>
      <c r="D27" s="366" t="s">
        <v>728</v>
      </c>
    </row>
    <row r="28" spans="2:4" ht="43.2">
      <c r="B28" s="361" t="s">
        <v>333</v>
      </c>
      <c r="C28" s="365" t="s">
        <v>389</v>
      </c>
      <c r="D28" s="342" t="s">
        <v>728</v>
      </c>
    </row>
    <row r="29" spans="2:4" ht="43.2">
      <c r="B29" s="361" t="s">
        <v>334</v>
      </c>
      <c r="C29" s="365" t="s">
        <v>389</v>
      </c>
      <c r="D29" s="366" t="s">
        <v>728</v>
      </c>
    </row>
    <row r="30" spans="2:4" ht="57.6">
      <c r="B30" s="361" t="s">
        <v>307</v>
      </c>
      <c r="C30" s="365" t="s">
        <v>239</v>
      </c>
      <c r="D30" s="342" t="s">
        <v>729</v>
      </c>
    </row>
    <row r="31" spans="2:4" ht="28.8">
      <c r="B31" s="361" t="s">
        <v>308</v>
      </c>
      <c r="C31" s="365" t="s">
        <v>257</v>
      </c>
      <c r="D31" s="342" t="s">
        <v>1043</v>
      </c>
    </row>
    <row r="32" spans="2:4" ht="28.8">
      <c r="B32" s="361" t="s">
        <v>309</v>
      </c>
      <c r="C32" s="365">
        <v>50.92</v>
      </c>
      <c r="D32" s="342" t="s">
        <v>1027</v>
      </c>
    </row>
    <row r="33" spans="2:4">
      <c r="B33" s="361" t="s">
        <v>310</v>
      </c>
      <c r="C33" s="365" t="s">
        <v>233</v>
      </c>
      <c r="D33" s="342" t="s">
        <v>730</v>
      </c>
    </row>
    <row r="34" spans="2:4" ht="28.8">
      <c r="B34" s="361" t="s">
        <v>311</v>
      </c>
      <c r="C34" s="365" t="s">
        <v>234</v>
      </c>
      <c r="D34" s="342" t="s">
        <v>731</v>
      </c>
    </row>
    <row r="35" spans="2:4">
      <c r="B35" s="361" t="s">
        <v>312</v>
      </c>
      <c r="C35" s="365" t="s">
        <v>2174</v>
      </c>
      <c r="D35" s="342" t="s">
        <v>732</v>
      </c>
    </row>
    <row r="36" spans="2:4">
      <c r="B36" s="361" t="s">
        <v>313</v>
      </c>
      <c r="C36" s="365">
        <v>99.73</v>
      </c>
      <c r="D36" s="342" t="s">
        <v>733</v>
      </c>
    </row>
    <row r="37" spans="2:4">
      <c r="B37" s="361" t="s">
        <v>314</v>
      </c>
      <c r="C37" s="365">
        <v>99.74</v>
      </c>
      <c r="D37" s="342" t="s">
        <v>734</v>
      </c>
    </row>
    <row r="38" spans="2:4" ht="28.8">
      <c r="B38" s="361" t="s">
        <v>315</v>
      </c>
      <c r="C38" s="365" t="s">
        <v>235</v>
      </c>
      <c r="D38" s="342" t="s">
        <v>735</v>
      </c>
    </row>
    <row r="39" spans="2:4" ht="43.2">
      <c r="B39" s="361" t="s">
        <v>316</v>
      </c>
      <c r="C39" s="365" t="s">
        <v>236</v>
      </c>
      <c r="D39" s="342" t="s">
        <v>1095</v>
      </c>
    </row>
    <row r="40" spans="2:4">
      <c r="B40" s="361" t="s">
        <v>317</v>
      </c>
      <c r="C40" s="365" t="s">
        <v>237</v>
      </c>
      <c r="D40" s="342" t="s">
        <v>736</v>
      </c>
    </row>
    <row r="41" spans="2:4">
      <c r="B41" s="361" t="s">
        <v>318</v>
      </c>
      <c r="C41" s="365">
        <v>99.78</v>
      </c>
      <c r="D41" s="362" t="s">
        <v>1028</v>
      </c>
    </row>
    <row r="42" spans="2:4">
      <c r="B42" s="361" t="s">
        <v>319</v>
      </c>
      <c r="C42" s="365">
        <v>99.88</v>
      </c>
      <c r="D42" s="342" t="s">
        <v>737</v>
      </c>
    </row>
    <row r="43" spans="2:4"/>
    <row r="44" spans="2:4" hidden="1"/>
  </sheetData>
  <sheetProtection password="E067" sheet="1" objects="1" scenarios="1" sort="0" autoFilter="0"/>
  <autoFilter ref="B11:D42"/>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06"/>
  <sheetViews>
    <sheetView workbookViewId="0">
      <selection activeCell="C17" sqref="C17"/>
    </sheetView>
  </sheetViews>
  <sheetFormatPr baseColWidth="10" defaultRowHeight="14.4"/>
  <cols>
    <col min="1" max="1" width="11.5546875" style="292" customWidth="1"/>
    <col min="2" max="3" width="37.21875" style="292" customWidth="1"/>
    <col min="4" max="4" width="17.44140625" style="292" customWidth="1"/>
    <col min="5" max="5" width="11.5546875" style="292" customWidth="1"/>
    <col min="6" max="16384" width="11.5546875" style="292"/>
  </cols>
  <sheetData>
    <row r="1" spans="1:14" s="246" customFormat="1">
      <c r="A1" s="44" t="s">
        <v>952</v>
      </c>
      <c r="B1" s="43"/>
      <c r="C1" s="43"/>
      <c r="D1" s="45"/>
      <c r="E1" s="43"/>
      <c r="F1" s="43"/>
      <c r="G1" s="48"/>
      <c r="H1" s="209"/>
      <c r="I1" s="245"/>
      <c r="J1" s="245"/>
      <c r="K1" s="245"/>
      <c r="L1" s="245"/>
      <c r="M1" s="245"/>
      <c r="N1" s="245"/>
    </row>
    <row r="2" spans="1:14" s="246" customFormat="1">
      <c r="A2" s="46" t="s">
        <v>951</v>
      </c>
      <c r="B2" s="42"/>
      <c r="C2" s="42"/>
      <c r="D2" s="47"/>
      <c r="E2" s="46"/>
      <c r="F2" s="41"/>
      <c r="G2" s="43"/>
      <c r="H2" s="209"/>
      <c r="I2" s="245"/>
      <c r="J2" s="245"/>
      <c r="K2" s="245"/>
      <c r="L2" s="245"/>
      <c r="M2" s="245"/>
      <c r="N2" s="245"/>
    </row>
    <row r="3" spans="1:14" s="246" customFormat="1">
      <c r="A3" s="78" t="s">
        <v>949</v>
      </c>
      <c r="B3" s="78"/>
      <c r="C3" s="78"/>
      <c r="D3" s="79"/>
      <c r="E3" s="80"/>
      <c r="F3" s="79"/>
      <c r="G3" s="79"/>
      <c r="H3" s="209"/>
      <c r="I3" s="245"/>
      <c r="J3" s="245"/>
      <c r="K3" s="245"/>
      <c r="L3" s="245"/>
      <c r="M3" s="245"/>
      <c r="N3" s="245"/>
    </row>
    <row r="4" spans="1:14" s="246" customFormat="1">
      <c r="A4" s="78" t="s">
        <v>950</v>
      </c>
      <c r="B4" s="78"/>
      <c r="C4" s="78"/>
      <c r="D4" s="79"/>
      <c r="E4" s="80"/>
      <c r="F4" s="79"/>
      <c r="G4" s="79"/>
      <c r="H4" s="209"/>
      <c r="I4" s="245"/>
      <c r="J4" s="245"/>
      <c r="K4" s="245"/>
      <c r="L4" s="245"/>
      <c r="M4" s="245"/>
      <c r="N4" s="245"/>
    </row>
    <row r="5" spans="1:14" s="246" customFormat="1">
      <c r="A5" s="249"/>
      <c r="B5" s="250"/>
      <c r="C5" s="250"/>
      <c r="D5" s="247"/>
      <c r="E5" s="248"/>
      <c r="F5" s="247"/>
      <c r="G5" s="247"/>
      <c r="H5" s="247"/>
      <c r="I5" s="245"/>
      <c r="J5" s="245"/>
      <c r="K5" s="245"/>
      <c r="L5" s="245"/>
      <c r="M5" s="245"/>
      <c r="N5" s="245"/>
    </row>
    <row r="6" spans="1:14" s="246" customFormat="1" ht="43.2">
      <c r="A6" s="251" t="s">
        <v>1695</v>
      </c>
      <c r="B6" s="252" t="s">
        <v>1696</v>
      </c>
      <c r="C6" s="252"/>
      <c r="D6" s="253" t="s">
        <v>1697</v>
      </c>
      <c r="E6" s="253" t="s">
        <v>1698</v>
      </c>
      <c r="F6" s="253" t="s">
        <v>1699</v>
      </c>
      <c r="G6" s="253" t="s">
        <v>363</v>
      </c>
      <c r="H6" s="254"/>
      <c r="I6" s="255" t="s">
        <v>920</v>
      </c>
      <c r="J6" s="255" t="s">
        <v>921</v>
      </c>
      <c r="K6" s="256" t="s">
        <v>922</v>
      </c>
      <c r="L6" s="245"/>
      <c r="M6" s="245"/>
      <c r="N6" s="257" t="s">
        <v>1694</v>
      </c>
    </row>
    <row r="7" spans="1:14" s="246" customFormat="1">
      <c r="A7" s="258" t="s">
        <v>14</v>
      </c>
      <c r="B7" s="259" t="s">
        <v>1700</v>
      </c>
      <c r="C7" s="370" t="s">
        <v>1645</v>
      </c>
      <c r="D7" s="260"/>
      <c r="E7" s="261"/>
      <c r="F7" s="262" t="s">
        <v>15</v>
      </c>
      <c r="G7" s="263">
        <v>42005</v>
      </c>
      <c r="H7" s="264"/>
      <c r="I7" s="245" t="str">
        <f t="shared" ref="I7:I70" si="0">+VLOOKUP(A7,J:J,1,FALSE)</f>
        <v>A07AA12</v>
      </c>
      <c r="J7" s="265" t="s">
        <v>14</v>
      </c>
      <c r="K7" s="265" t="s">
        <v>14</v>
      </c>
      <c r="L7" s="245"/>
      <c r="M7" s="245"/>
      <c r="N7" s="266" t="s">
        <v>14</v>
      </c>
    </row>
    <row r="8" spans="1:14" s="246" customFormat="1">
      <c r="A8" s="267" t="s">
        <v>17</v>
      </c>
      <c r="B8" s="268" t="s">
        <v>923</v>
      </c>
      <c r="C8" s="371" t="s">
        <v>923</v>
      </c>
      <c r="D8" s="269"/>
      <c r="E8" s="270"/>
      <c r="F8" s="262" t="s">
        <v>16</v>
      </c>
      <c r="G8" s="263">
        <v>40179</v>
      </c>
      <c r="H8" s="264"/>
      <c r="I8" s="245" t="str">
        <f t="shared" si="0"/>
        <v>B01AB02</v>
      </c>
      <c r="J8" s="265" t="s">
        <v>17</v>
      </c>
      <c r="K8" s="265" t="s">
        <v>17</v>
      </c>
      <c r="L8" s="245"/>
      <c r="M8" s="245"/>
      <c r="N8" s="271" t="s">
        <v>17</v>
      </c>
    </row>
    <row r="9" spans="1:14" s="246" customFormat="1">
      <c r="A9" s="258" t="s">
        <v>18</v>
      </c>
      <c r="B9" s="259" t="s">
        <v>1701</v>
      </c>
      <c r="C9" s="370" t="s">
        <v>1646</v>
      </c>
      <c r="D9" s="272"/>
      <c r="E9" s="259"/>
      <c r="F9" s="262" t="s">
        <v>16</v>
      </c>
      <c r="G9" s="263">
        <v>40909</v>
      </c>
      <c r="H9" s="264"/>
      <c r="I9" s="245" t="str">
        <f t="shared" si="0"/>
        <v>B01AB09</v>
      </c>
      <c r="J9" s="265" t="s">
        <v>17</v>
      </c>
      <c r="K9" s="265" t="s">
        <v>18</v>
      </c>
      <c r="L9" s="245"/>
      <c r="M9" s="245"/>
      <c r="N9" s="266" t="s">
        <v>19</v>
      </c>
    </row>
    <row r="10" spans="1:14" s="246" customFormat="1">
      <c r="A10" s="258" t="s">
        <v>19</v>
      </c>
      <c r="B10" s="259" t="s">
        <v>20</v>
      </c>
      <c r="C10" s="370" t="s">
        <v>20</v>
      </c>
      <c r="D10" s="260"/>
      <c r="E10" s="259"/>
      <c r="F10" s="262" t="s">
        <v>21</v>
      </c>
      <c r="G10" s="263">
        <v>40179</v>
      </c>
      <c r="H10" s="264"/>
      <c r="I10" s="245" t="str">
        <f t="shared" si="0"/>
        <v>B01AC11</v>
      </c>
      <c r="J10" s="265" t="s">
        <v>17</v>
      </c>
      <c r="K10" s="265" t="s">
        <v>19</v>
      </c>
      <c r="L10" s="245"/>
      <c r="M10" s="245"/>
      <c r="N10" s="266" t="s">
        <v>1502</v>
      </c>
    </row>
    <row r="11" spans="1:14" s="246" customFormat="1">
      <c r="A11" s="258" t="s">
        <v>22</v>
      </c>
      <c r="B11" s="259" t="s">
        <v>23</v>
      </c>
      <c r="C11" s="370" t="s">
        <v>23</v>
      </c>
      <c r="D11" s="260"/>
      <c r="E11" s="259"/>
      <c r="F11" s="262" t="s">
        <v>15</v>
      </c>
      <c r="G11" s="263">
        <v>40179</v>
      </c>
      <c r="H11" s="264"/>
      <c r="I11" s="245" t="str">
        <f t="shared" si="0"/>
        <v>B01AC13</v>
      </c>
      <c r="J11" s="265" t="s">
        <v>18</v>
      </c>
      <c r="K11" s="265" t="s">
        <v>22</v>
      </c>
      <c r="L11" s="245"/>
      <c r="M11" s="245"/>
      <c r="N11" s="266" t="s">
        <v>1702</v>
      </c>
    </row>
    <row r="12" spans="1:14" s="246" customFormat="1">
      <c r="A12" s="258" t="s">
        <v>24</v>
      </c>
      <c r="B12" s="259" t="s">
        <v>25</v>
      </c>
      <c r="C12" s="370" t="s">
        <v>25</v>
      </c>
      <c r="D12" s="260"/>
      <c r="E12" s="261"/>
      <c r="F12" s="262" t="s">
        <v>15</v>
      </c>
      <c r="G12" s="263">
        <v>40179</v>
      </c>
      <c r="H12" s="264"/>
      <c r="I12" s="245" t="str">
        <f t="shared" si="0"/>
        <v>B01AC16</v>
      </c>
      <c r="J12" s="265" t="s">
        <v>19</v>
      </c>
      <c r="K12" s="265" t="s">
        <v>24</v>
      </c>
      <c r="L12" s="245"/>
      <c r="M12" s="245"/>
      <c r="N12" s="266" t="s">
        <v>32</v>
      </c>
    </row>
    <row r="13" spans="1:14" s="246" customFormat="1">
      <c r="A13" s="258" t="s">
        <v>26</v>
      </c>
      <c r="B13" s="259" t="s">
        <v>27</v>
      </c>
      <c r="C13" s="370" t="s">
        <v>27</v>
      </c>
      <c r="D13" s="260"/>
      <c r="E13" s="259"/>
      <c r="F13" s="262" t="s">
        <v>15</v>
      </c>
      <c r="G13" s="263">
        <v>40179</v>
      </c>
      <c r="H13" s="264"/>
      <c r="I13" s="245" t="str">
        <f t="shared" si="0"/>
        <v>B01AC17</v>
      </c>
      <c r="J13" s="265" t="s">
        <v>19</v>
      </c>
      <c r="K13" s="265" t="s">
        <v>26</v>
      </c>
      <c r="L13" s="245"/>
      <c r="M13" s="245"/>
      <c r="N13" s="266" t="s">
        <v>34</v>
      </c>
    </row>
    <row r="14" spans="1:14" s="246" customFormat="1">
      <c r="A14" s="258" t="s">
        <v>1502</v>
      </c>
      <c r="B14" s="259" t="s">
        <v>1503</v>
      </c>
      <c r="C14" s="372" t="s">
        <v>1503</v>
      </c>
      <c r="D14" s="260"/>
      <c r="E14" s="259"/>
      <c r="F14" s="262" t="s">
        <v>15</v>
      </c>
      <c r="G14" s="263">
        <v>42370</v>
      </c>
      <c r="H14" s="264"/>
      <c r="I14" s="245" t="str">
        <f t="shared" si="0"/>
        <v>B01AC21</v>
      </c>
      <c r="J14" s="265" t="s">
        <v>19</v>
      </c>
      <c r="K14" s="265" t="s">
        <v>1502</v>
      </c>
      <c r="L14" s="245"/>
      <c r="M14" s="245"/>
      <c r="N14" s="266" t="s">
        <v>35</v>
      </c>
    </row>
    <row r="15" spans="1:14" s="246" customFormat="1">
      <c r="A15" s="258" t="s">
        <v>28</v>
      </c>
      <c r="B15" s="259" t="s">
        <v>29</v>
      </c>
      <c r="C15" s="370" t="s">
        <v>29</v>
      </c>
      <c r="D15" s="260"/>
      <c r="E15" s="259"/>
      <c r="F15" s="262" t="s">
        <v>16</v>
      </c>
      <c r="G15" s="263">
        <v>40179</v>
      </c>
      <c r="H15" s="264"/>
      <c r="I15" s="245" t="str">
        <f t="shared" si="0"/>
        <v>B01AD11</v>
      </c>
      <c r="J15" s="265" t="s">
        <v>19</v>
      </c>
      <c r="K15" s="265" t="s">
        <v>28</v>
      </c>
      <c r="L15" s="245"/>
      <c r="M15" s="245"/>
      <c r="N15" s="266" t="s">
        <v>36</v>
      </c>
    </row>
    <row r="16" spans="1:14" s="246" customFormat="1">
      <c r="A16" s="258" t="s">
        <v>30</v>
      </c>
      <c r="B16" s="259" t="s">
        <v>31</v>
      </c>
      <c r="C16" s="370" t="s">
        <v>31</v>
      </c>
      <c r="D16" s="260"/>
      <c r="E16" s="259"/>
      <c r="F16" s="262" t="s">
        <v>15</v>
      </c>
      <c r="G16" s="263">
        <v>40909</v>
      </c>
      <c r="H16" s="264"/>
      <c r="I16" s="245" t="str">
        <f t="shared" si="0"/>
        <v>B01AE03</v>
      </c>
      <c r="J16" s="265" t="s">
        <v>22</v>
      </c>
      <c r="K16" s="265" t="s">
        <v>30</v>
      </c>
      <c r="L16" s="245"/>
      <c r="M16" s="245"/>
      <c r="N16" s="266" t="s">
        <v>37</v>
      </c>
    </row>
    <row r="17" spans="1:14" s="246" customFormat="1">
      <c r="A17" s="258" t="s">
        <v>32</v>
      </c>
      <c r="B17" s="259" t="s">
        <v>924</v>
      </c>
      <c r="C17" s="373" t="s">
        <v>415</v>
      </c>
      <c r="D17" s="260"/>
      <c r="E17" s="261"/>
      <c r="F17" s="262" t="s">
        <v>33</v>
      </c>
      <c r="G17" s="263">
        <v>40179</v>
      </c>
      <c r="H17" s="264"/>
      <c r="I17" s="245" t="str">
        <f t="shared" si="0"/>
        <v>B02BB01</v>
      </c>
      <c r="J17" s="265" t="s">
        <v>24</v>
      </c>
      <c r="K17" s="265" t="s">
        <v>32</v>
      </c>
      <c r="L17" s="245"/>
      <c r="M17" s="245"/>
      <c r="N17" s="266" t="s">
        <v>38</v>
      </c>
    </row>
    <row r="18" spans="1:14" s="246" customFormat="1" ht="21.6">
      <c r="A18" s="273" t="s">
        <v>34</v>
      </c>
      <c r="B18" s="274" t="s">
        <v>2162</v>
      </c>
      <c r="C18" s="374" t="s">
        <v>2159</v>
      </c>
      <c r="D18" s="275" t="s">
        <v>1703</v>
      </c>
      <c r="E18" s="259"/>
      <c r="F18" s="276" t="s">
        <v>16</v>
      </c>
      <c r="G18" s="277">
        <v>40179</v>
      </c>
      <c r="H18" s="278"/>
      <c r="I18" s="245" t="str">
        <f t="shared" si="0"/>
        <v>B02BD01</v>
      </c>
      <c r="J18" s="265" t="s">
        <v>24</v>
      </c>
      <c r="K18" s="265" t="s">
        <v>34</v>
      </c>
      <c r="L18" s="245"/>
      <c r="M18" s="245"/>
      <c r="N18" s="266" t="s">
        <v>39</v>
      </c>
    </row>
    <row r="19" spans="1:14" s="246" customFormat="1">
      <c r="A19" s="258" t="s">
        <v>35</v>
      </c>
      <c r="B19" s="259" t="s">
        <v>1704</v>
      </c>
      <c r="C19" s="373" t="s">
        <v>835</v>
      </c>
      <c r="D19" s="260" t="s">
        <v>1705</v>
      </c>
      <c r="E19" s="279"/>
      <c r="F19" s="262" t="s">
        <v>16</v>
      </c>
      <c r="G19" s="263">
        <v>40179</v>
      </c>
      <c r="H19" s="264"/>
      <c r="I19" s="245" t="str">
        <f t="shared" si="0"/>
        <v>B02BD02</v>
      </c>
      <c r="J19" s="265" t="s">
        <v>26</v>
      </c>
      <c r="K19" s="265" t="s">
        <v>35</v>
      </c>
      <c r="L19" s="245"/>
      <c r="M19" s="245"/>
      <c r="N19" s="266" t="s">
        <v>40</v>
      </c>
    </row>
    <row r="20" spans="1:14" s="246" customFormat="1">
      <c r="A20" s="258" t="s">
        <v>36</v>
      </c>
      <c r="B20" s="259" t="s">
        <v>925</v>
      </c>
      <c r="C20" s="370" t="s">
        <v>1648</v>
      </c>
      <c r="D20" s="260"/>
      <c r="E20" s="259"/>
      <c r="F20" s="262" t="s">
        <v>16</v>
      </c>
      <c r="G20" s="263">
        <v>40179</v>
      </c>
      <c r="H20" s="264"/>
      <c r="I20" s="245" t="str">
        <f t="shared" si="0"/>
        <v>B02BD03</v>
      </c>
      <c r="J20" s="265" t="s">
        <v>26</v>
      </c>
      <c r="K20" s="265" t="s">
        <v>36</v>
      </c>
      <c r="L20" s="245"/>
      <c r="M20" s="245"/>
      <c r="N20" s="266" t="s">
        <v>41</v>
      </c>
    </row>
    <row r="21" spans="1:14" s="246" customFormat="1">
      <c r="A21" s="258" t="s">
        <v>37</v>
      </c>
      <c r="B21" s="259" t="s">
        <v>1706</v>
      </c>
      <c r="C21" s="370" t="s">
        <v>1649</v>
      </c>
      <c r="D21" s="260"/>
      <c r="E21" s="279"/>
      <c r="F21" s="262" t="s">
        <v>16</v>
      </c>
      <c r="G21" s="263">
        <v>40179</v>
      </c>
      <c r="H21" s="264"/>
      <c r="I21" s="245" t="str">
        <f t="shared" si="0"/>
        <v>B02BD04</v>
      </c>
      <c r="J21" s="265" t="s">
        <v>1502</v>
      </c>
      <c r="K21" s="265" t="s">
        <v>37</v>
      </c>
      <c r="L21" s="245"/>
      <c r="M21" s="245"/>
      <c r="N21" s="266" t="s">
        <v>1504</v>
      </c>
    </row>
    <row r="22" spans="1:14" s="246" customFormat="1">
      <c r="A22" s="258" t="s">
        <v>38</v>
      </c>
      <c r="B22" s="259" t="s">
        <v>1707</v>
      </c>
      <c r="C22" s="370" t="s">
        <v>1650</v>
      </c>
      <c r="D22" s="260"/>
      <c r="E22" s="279"/>
      <c r="F22" s="262" t="s">
        <v>16</v>
      </c>
      <c r="G22" s="263">
        <v>40179</v>
      </c>
      <c r="H22" s="264"/>
      <c r="I22" s="245" t="str">
        <f t="shared" si="0"/>
        <v>B02BD05</v>
      </c>
      <c r="J22" s="265" t="s">
        <v>1502</v>
      </c>
      <c r="K22" s="265" t="s">
        <v>38</v>
      </c>
      <c r="L22" s="245"/>
      <c r="M22" s="245"/>
      <c r="N22" s="266" t="s">
        <v>1708</v>
      </c>
    </row>
    <row r="23" spans="1:14" s="246" customFormat="1" ht="21.6">
      <c r="A23" s="258" t="s">
        <v>39</v>
      </c>
      <c r="B23" s="259" t="s">
        <v>2161</v>
      </c>
      <c r="C23" s="374" t="s">
        <v>2160</v>
      </c>
      <c r="D23" s="260" t="s">
        <v>1703</v>
      </c>
      <c r="E23" s="259"/>
      <c r="F23" s="262" t="s">
        <v>16</v>
      </c>
      <c r="G23" s="263">
        <v>40179</v>
      </c>
      <c r="H23" s="264"/>
      <c r="I23" s="245" t="str">
        <f t="shared" si="0"/>
        <v>B02BD06</v>
      </c>
      <c r="J23" s="265" t="s">
        <v>1502</v>
      </c>
      <c r="K23" s="265" t="s">
        <v>39</v>
      </c>
      <c r="L23" s="245"/>
      <c r="M23" s="245"/>
      <c r="N23" s="266" t="s">
        <v>43</v>
      </c>
    </row>
    <row r="24" spans="1:14" s="246" customFormat="1">
      <c r="A24" s="258" t="s">
        <v>40</v>
      </c>
      <c r="B24" s="259" t="s">
        <v>926</v>
      </c>
      <c r="C24" s="373" t="s">
        <v>416</v>
      </c>
      <c r="D24" s="260"/>
      <c r="E24" s="259"/>
      <c r="F24" s="262" t="s">
        <v>16</v>
      </c>
      <c r="G24" s="263">
        <v>40179</v>
      </c>
      <c r="H24" s="264"/>
      <c r="I24" s="245" t="str">
        <f t="shared" si="0"/>
        <v>B02BD07</v>
      </c>
      <c r="J24" s="265" t="s">
        <v>1502</v>
      </c>
      <c r="K24" s="265" t="s">
        <v>40</v>
      </c>
      <c r="L24" s="245"/>
      <c r="M24" s="245"/>
      <c r="N24" s="266" t="s">
        <v>45</v>
      </c>
    </row>
    <row r="25" spans="1:14" s="246" customFormat="1">
      <c r="A25" s="258" t="s">
        <v>41</v>
      </c>
      <c r="B25" s="259" t="s">
        <v>1709</v>
      </c>
      <c r="C25" s="373" t="s">
        <v>417</v>
      </c>
      <c r="D25" s="260"/>
      <c r="E25" s="279"/>
      <c r="F25" s="262" t="s">
        <v>15</v>
      </c>
      <c r="G25" s="263">
        <v>40179</v>
      </c>
      <c r="H25" s="264"/>
      <c r="I25" s="245" t="str">
        <f t="shared" si="0"/>
        <v>B02BD08</v>
      </c>
      <c r="J25" s="265" t="s">
        <v>28</v>
      </c>
      <c r="K25" s="265" t="s">
        <v>41</v>
      </c>
      <c r="L25" s="245"/>
      <c r="M25" s="245"/>
      <c r="N25" s="266" t="s">
        <v>46</v>
      </c>
    </row>
    <row r="26" spans="1:14" s="246" customFormat="1">
      <c r="A26" s="258" t="s">
        <v>42</v>
      </c>
      <c r="B26" s="259" t="s">
        <v>1710</v>
      </c>
      <c r="C26" s="373" t="s">
        <v>418</v>
      </c>
      <c r="D26" s="260"/>
      <c r="E26" s="279"/>
      <c r="F26" s="262" t="s">
        <v>16</v>
      </c>
      <c r="G26" s="263">
        <v>40179</v>
      </c>
      <c r="H26" s="264"/>
      <c r="I26" s="245" t="str">
        <f t="shared" si="0"/>
        <v>B02BD09</v>
      </c>
      <c r="J26" s="265" t="s">
        <v>28</v>
      </c>
      <c r="K26" s="265" t="s">
        <v>42</v>
      </c>
      <c r="L26" s="245"/>
      <c r="M26" s="245"/>
      <c r="N26" s="266" t="s">
        <v>50</v>
      </c>
    </row>
    <row r="27" spans="1:14" s="246" customFormat="1">
      <c r="A27" s="258" t="s">
        <v>1504</v>
      </c>
      <c r="B27" s="259" t="s">
        <v>1711</v>
      </c>
      <c r="C27" s="372" t="s">
        <v>1652</v>
      </c>
      <c r="D27" s="260"/>
      <c r="E27" s="279"/>
      <c r="F27" s="262" t="s">
        <v>16</v>
      </c>
      <c r="G27" s="263">
        <v>42370</v>
      </c>
      <c r="H27" s="264"/>
      <c r="I27" s="245" t="str">
        <f t="shared" si="0"/>
        <v>B02BD10</v>
      </c>
      <c r="J27" s="265" t="s">
        <v>30</v>
      </c>
      <c r="K27" s="265" t="s">
        <v>1504</v>
      </c>
      <c r="L27" s="245"/>
      <c r="M27" s="245"/>
      <c r="N27" s="266" t="s">
        <v>52</v>
      </c>
    </row>
    <row r="28" spans="1:14" s="246" customFormat="1">
      <c r="A28" s="258" t="s">
        <v>43</v>
      </c>
      <c r="B28" s="259" t="s">
        <v>44</v>
      </c>
      <c r="C28" s="370" t="s">
        <v>44</v>
      </c>
      <c r="D28" s="260"/>
      <c r="E28" s="259"/>
      <c r="F28" s="262" t="s">
        <v>21</v>
      </c>
      <c r="G28" s="263">
        <v>40909</v>
      </c>
      <c r="H28" s="264"/>
      <c r="I28" s="245" t="str">
        <f t="shared" si="0"/>
        <v>B02BX04</v>
      </c>
      <c r="J28" s="265" t="s">
        <v>32</v>
      </c>
      <c r="K28" s="265" t="s">
        <v>43</v>
      </c>
      <c r="L28" s="245"/>
      <c r="M28" s="245"/>
      <c r="N28" s="266" t="s">
        <v>1712</v>
      </c>
    </row>
    <row r="29" spans="1:14" s="246" customFormat="1">
      <c r="A29" s="258" t="s">
        <v>45</v>
      </c>
      <c r="B29" s="259" t="s">
        <v>927</v>
      </c>
      <c r="C29" s="373" t="s">
        <v>1653</v>
      </c>
      <c r="D29" s="260"/>
      <c r="E29" s="259"/>
      <c r="F29" s="262" t="s">
        <v>16</v>
      </c>
      <c r="G29" s="263">
        <v>41275</v>
      </c>
      <c r="H29" s="264"/>
      <c r="I29" s="245" t="str">
        <f t="shared" si="0"/>
        <v>B06AC01</v>
      </c>
      <c r="J29" s="265" t="s">
        <v>32</v>
      </c>
      <c r="K29" s="265" t="s">
        <v>45</v>
      </c>
      <c r="L29" s="245"/>
      <c r="M29" s="245"/>
      <c r="N29" s="266" t="s">
        <v>1713</v>
      </c>
    </row>
    <row r="30" spans="1:14" s="246" customFormat="1">
      <c r="A30" s="258" t="s">
        <v>46</v>
      </c>
      <c r="B30" s="259" t="s">
        <v>47</v>
      </c>
      <c r="C30" s="370" t="s">
        <v>1654</v>
      </c>
      <c r="D30" s="260"/>
      <c r="E30" s="259"/>
      <c r="F30" s="262" t="s">
        <v>15</v>
      </c>
      <c r="G30" s="263">
        <v>40909</v>
      </c>
      <c r="H30" s="264"/>
      <c r="I30" s="245" t="str">
        <f t="shared" si="0"/>
        <v>C01CX08</v>
      </c>
      <c r="J30" s="265" t="s">
        <v>34</v>
      </c>
      <c r="K30" s="265" t="s">
        <v>46</v>
      </c>
      <c r="L30" s="245"/>
      <c r="M30" s="245"/>
      <c r="N30" s="266" t="s">
        <v>57</v>
      </c>
    </row>
    <row r="31" spans="1:14" s="246" customFormat="1">
      <c r="A31" s="258" t="s">
        <v>48</v>
      </c>
      <c r="B31" s="259" t="s">
        <v>49</v>
      </c>
      <c r="C31" s="370" t="s">
        <v>49</v>
      </c>
      <c r="D31" s="260"/>
      <c r="E31" s="259"/>
      <c r="F31" s="262" t="s">
        <v>21</v>
      </c>
      <c r="G31" s="263">
        <v>40179</v>
      </c>
      <c r="H31" s="264"/>
      <c r="I31" s="245" t="str">
        <f t="shared" si="0"/>
        <v>C01EA01</v>
      </c>
      <c r="J31" s="265" t="s">
        <v>34</v>
      </c>
      <c r="K31" s="265" t="s">
        <v>48</v>
      </c>
      <c r="L31" s="245"/>
      <c r="M31" s="245"/>
      <c r="N31" s="266" t="s">
        <v>58</v>
      </c>
    </row>
    <row r="32" spans="1:14" s="246" customFormat="1">
      <c r="A32" s="258" t="s">
        <v>50</v>
      </c>
      <c r="B32" s="259" t="s">
        <v>51</v>
      </c>
      <c r="C32" s="370" t="s">
        <v>51</v>
      </c>
      <c r="D32" s="260"/>
      <c r="E32" s="259"/>
      <c r="F32" s="262" t="s">
        <v>15</v>
      </c>
      <c r="G32" s="263">
        <v>40179</v>
      </c>
      <c r="H32" s="264"/>
      <c r="I32" s="245" t="str">
        <f t="shared" si="0"/>
        <v>C02KX01</v>
      </c>
      <c r="J32" s="265" t="s">
        <v>34</v>
      </c>
      <c r="K32" s="265" t="s">
        <v>50</v>
      </c>
      <c r="L32" s="245"/>
      <c r="M32" s="245"/>
      <c r="N32" s="266" t="s">
        <v>60</v>
      </c>
    </row>
    <row r="33" spans="1:14" s="246" customFormat="1">
      <c r="A33" s="258" t="s">
        <v>52</v>
      </c>
      <c r="B33" s="259" t="s">
        <v>53</v>
      </c>
      <c r="C33" s="370" t="s">
        <v>53</v>
      </c>
      <c r="D33" s="272"/>
      <c r="E33" s="259"/>
      <c r="F33" s="262" t="s">
        <v>15</v>
      </c>
      <c r="G33" s="263">
        <v>40909</v>
      </c>
      <c r="H33" s="264"/>
      <c r="I33" s="245" t="str">
        <f t="shared" si="0"/>
        <v>C02KX02</v>
      </c>
      <c r="J33" s="265" t="s">
        <v>34</v>
      </c>
      <c r="K33" s="265" t="s">
        <v>52</v>
      </c>
      <c r="L33" s="245"/>
      <c r="M33" s="245"/>
      <c r="N33" s="266" t="s">
        <v>61</v>
      </c>
    </row>
    <row r="34" spans="1:14" s="246" customFormat="1">
      <c r="A34" s="258" t="s">
        <v>54</v>
      </c>
      <c r="B34" s="259" t="s">
        <v>55</v>
      </c>
      <c r="C34" s="370" t="s">
        <v>1655</v>
      </c>
      <c r="D34" s="280"/>
      <c r="E34" s="279" t="s">
        <v>56</v>
      </c>
      <c r="F34" s="262" t="s">
        <v>15</v>
      </c>
      <c r="G34" s="263">
        <v>40179</v>
      </c>
      <c r="H34" s="264"/>
      <c r="I34" s="245" t="str">
        <f t="shared" si="0"/>
        <v>G04BE03</v>
      </c>
      <c r="J34" s="265" t="s">
        <v>34</v>
      </c>
      <c r="K34" s="265" t="s">
        <v>54</v>
      </c>
      <c r="L34" s="245"/>
      <c r="M34" s="245"/>
      <c r="N34" s="266" t="s">
        <v>62</v>
      </c>
    </row>
    <row r="35" spans="1:14" s="246" customFormat="1">
      <c r="A35" s="258" t="s">
        <v>57</v>
      </c>
      <c r="B35" s="259" t="s">
        <v>928</v>
      </c>
      <c r="C35" s="370" t="s">
        <v>419</v>
      </c>
      <c r="D35" s="260"/>
      <c r="E35" s="259"/>
      <c r="F35" s="262" t="s">
        <v>15</v>
      </c>
      <c r="G35" s="263">
        <v>40179</v>
      </c>
      <c r="H35" s="264"/>
      <c r="I35" s="245" t="str">
        <f t="shared" si="0"/>
        <v>H01BA04</v>
      </c>
      <c r="J35" s="265" t="s">
        <v>35</v>
      </c>
      <c r="K35" s="265" t="s">
        <v>57</v>
      </c>
      <c r="L35" s="245"/>
      <c r="M35" s="245"/>
      <c r="N35" s="266" t="s">
        <v>1714</v>
      </c>
    </row>
    <row r="36" spans="1:14" s="246" customFormat="1">
      <c r="A36" s="258" t="s">
        <v>58</v>
      </c>
      <c r="B36" s="259" t="s">
        <v>59</v>
      </c>
      <c r="C36" s="370" t="s">
        <v>1656</v>
      </c>
      <c r="D36" s="272"/>
      <c r="E36" s="259"/>
      <c r="F36" s="262" t="s">
        <v>15</v>
      </c>
      <c r="G36" s="263">
        <v>40909</v>
      </c>
      <c r="H36" s="264"/>
      <c r="I36" s="245" t="str">
        <f t="shared" si="0"/>
        <v>J01XX08</v>
      </c>
      <c r="J36" s="265" t="s">
        <v>35</v>
      </c>
      <c r="K36" s="265" t="s">
        <v>58</v>
      </c>
      <c r="L36" s="245"/>
      <c r="M36" s="245"/>
      <c r="N36" s="266" t="s">
        <v>1509</v>
      </c>
    </row>
    <row r="37" spans="1:14" s="246" customFormat="1">
      <c r="A37" s="258" t="s">
        <v>60</v>
      </c>
      <c r="B37" s="259" t="s">
        <v>929</v>
      </c>
      <c r="C37" s="373" t="s">
        <v>420</v>
      </c>
      <c r="D37" s="260" t="s">
        <v>1703</v>
      </c>
      <c r="E37" s="279" t="s">
        <v>1715</v>
      </c>
      <c r="F37" s="262" t="s">
        <v>15</v>
      </c>
      <c r="G37" s="263">
        <v>40179</v>
      </c>
      <c r="H37" s="264"/>
      <c r="I37" s="245" t="str">
        <f t="shared" si="0"/>
        <v>J02AA01</v>
      </c>
      <c r="J37" s="265" t="s">
        <v>35</v>
      </c>
      <c r="K37" s="265" t="s">
        <v>60</v>
      </c>
      <c r="L37" s="245"/>
      <c r="M37" s="245"/>
      <c r="N37" s="266" t="s">
        <v>63</v>
      </c>
    </row>
    <row r="38" spans="1:14" s="246" customFormat="1">
      <c r="A38" s="258" t="s">
        <v>61</v>
      </c>
      <c r="B38" s="259" t="s">
        <v>930</v>
      </c>
      <c r="C38" s="370" t="s">
        <v>421</v>
      </c>
      <c r="D38" s="261" t="s">
        <v>1716</v>
      </c>
      <c r="E38" s="259"/>
      <c r="F38" s="262" t="s">
        <v>15</v>
      </c>
      <c r="G38" s="263">
        <v>40179</v>
      </c>
      <c r="H38" s="264"/>
      <c r="I38" s="245" t="str">
        <f t="shared" si="0"/>
        <v>J02AC03</v>
      </c>
      <c r="J38" s="265" t="s">
        <v>35</v>
      </c>
      <c r="K38" s="265" t="s">
        <v>61</v>
      </c>
      <c r="L38" s="245"/>
      <c r="M38" s="245"/>
      <c r="N38" s="266" t="s">
        <v>64</v>
      </c>
    </row>
    <row r="39" spans="1:14" s="246" customFormat="1">
      <c r="A39" s="258" t="s">
        <v>62</v>
      </c>
      <c r="B39" s="259" t="s">
        <v>931</v>
      </c>
      <c r="C39" s="370" t="s">
        <v>422</v>
      </c>
      <c r="D39" s="261" t="s">
        <v>1716</v>
      </c>
      <c r="E39" s="259"/>
      <c r="F39" s="262" t="s">
        <v>15</v>
      </c>
      <c r="G39" s="263">
        <v>40179</v>
      </c>
      <c r="H39" s="264"/>
      <c r="I39" s="245" t="str">
        <f t="shared" si="0"/>
        <v>J02AC04</v>
      </c>
      <c r="J39" s="265" t="s">
        <v>35</v>
      </c>
      <c r="K39" s="265" t="s">
        <v>62</v>
      </c>
      <c r="L39" s="245"/>
      <c r="M39" s="245"/>
      <c r="N39" s="266" t="s">
        <v>66</v>
      </c>
    </row>
    <row r="40" spans="1:14" s="246" customFormat="1">
      <c r="A40" s="258" t="s">
        <v>1509</v>
      </c>
      <c r="B40" s="259" t="s">
        <v>1717</v>
      </c>
      <c r="C40" s="372" t="s">
        <v>1657</v>
      </c>
      <c r="D40" s="260"/>
      <c r="E40" s="259"/>
      <c r="F40" s="262" t="s">
        <v>15</v>
      </c>
      <c r="G40" s="263">
        <v>42370</v>
      </c>
      <c r="H40" s="264"/>
      <c r="I40" s="245" t="str">
        <f t="shared" si="0"/>
        <v>J02AX01</v>
      </c>
      <c r="J40" s="265" t="s">
        <v>35</v>
      </c>
      <c r="K40" s="265" t="s">
        <v>1509</v>
      </c>
      <c r="L40" s="245"/>
      <c r="M40" s="245"/>
      <c r="N40" s="266" t="s">
        <v>67</v>
      </c>
    </row>
    <row r="41" spans="1:14" s="246" customFormat="1">
      <c r="A41" s="258" t="s">
        <v>63</v>
      </c>
      <c r="B41" s="259" t="s">
        <v>932</v>
      </c>
      <c r="C41" s="370" t="s">
        <v>423</v>
      </c>
      <c r="D41" s="260"/>
      <c r="E41" s="259"/>
      <c r="F41" s="262" t="s">
        <v>15</v>
      </c>
      <c r="G41" s="263">
        <v>40179</v>
      </c>
      <c r="H41" s="264"/>
      <c r="I41" s="245" t="str">
        <f t="shared" si="0"/>
        <v>J02AX04</v>
      </c>
      <c r="J41" s="265" t="s">
        <v>35</v>
      </c>
      <c r="K41" s="265" t="s">
        <v>63</v>
      </c>
      <c r="L41" s="245"/>
      <c r="M41" s="245"/>
      <c r="N41" s="266" t="s">
        <v>1510</v>
      </c>
    </row>
    <row r="42" spans="1:14" s="246" customFormat="1">
      <c r="A42" s="258" t="s">
        <v>64</v>
      </c>
      <c r="B42" s="259" t="s">
        <v>65</v>
      </c>
      <c r="C42" s="370" t="s">
        <v>1658</v>
      </c>
      <c r="D42" s="260"/>
      <c r="E42" s="259"/>
      <c r="F42" s="262" t="s">
        <v>15</v>
      </c>
      <c r="G42" s="263">
        <v>40909</v>
      </c>
      <c r="H42" s="264"/>
      <c r="I42" s="245" t="str">
        <f t="shared" si="0"/>
        <v>J02AX05</v>
      </c>
      <c r="J42" s="265" t="s">
        <v>35</v>
      </c>
      <c r="K42" s="265" t="s">
        <v>64</v>
      </c>
      <c r="L42" s="245"/>
      <c r="M42" s="245"/>
      <c r="N42" s="266" t="s">
        <v>1718</v>
      </c>
    </row>
    <row r="43" spans="1:14" s="246" customFormat="1">
      <c r="A43" s="258" t="s">
        <v>66</v>
      </c>
      <c r="B43" s="259" t="s">
        <v>933</v>
      </c>
      <c r="C43" s="370" t="s">
        <v>424</v>
      </c>
      <c r="D43" s="260"/>
      <c r="E43" s="259"/>
      <c r="F43" s="262" t="s">
        <v>15</v>
      </c>
      <c r="G43" s="263">
        <v>40179</v>
      </c>
      <c r="H43" s="264"/>
      <c r="I43" s="245" t="str">
        <f t="shared" si="0"/>
        <v>J02AX06</v>
      </c>
      <c r="J43" s="265" t="s">
        <v>35</v>
      </c>
      <c r="K43" s="265" t="s">
        <v>66</v>
      </c>
      <c r="L43" s="245"/>
      <c r="M43" s="245"/>
      <c r="N43" s="266" t="s">
        <v>1511</v>
      </c>
    </row>
    <row r="44" spans="1:14" s="246" customFormat="1">
      <c r="A44" s="258" t="s">
        <v>67</v>
      </c>
      <c r="B44" s="259" t="s">
        <v>68</v>
      </c>
      <c r="C44" s="370" t="s">
        <v>68</v>
      </c>
      <c r="D44" s="260"/>
      <c r="E44" s="259"/>
      <c r="F44" s="262" t="s">
        <v>15</v>
      </c>
      <c r="G44" s="263">
        <v>40179</v>
      </c>
      <c r="H44" s="264"/>
      <c r="I44" s="245" t="str">
        <f t="shared" si="0"/>
        <v>J05AD01</v>
      </c>
      <c r="J44" s="265" t="s">
        <v>35</v>
      </c>
      <c r="K44" s="265" t="s">
        <v>67</v>
      </c>
      <c r="L44" s="245"/>
      <c r="M44" s="245"/>
      <c r="N44" s="266" t="s">
        <v>1513</v>
      </c>
    </row>
    <row r="45" spans="1:14" s="246" customFormat="1">
      <c r="A45" s="258" t="s">
        <v>69</v>
      </c>
      <c r="B45" s="259" t="s">
        <v>934</v>
      </c>
      <c r="C45" s="370" t="s">
        <v>1659</v>
      </c>
      <c r="D45" s="261"/>
      <c r="E45" s="259"/>
      <c r="F45" s="262" t="s">
        <v>15</v>
      </c>
      <c r="G45" s="263">
        <v>41275</v>
      </c>
      <c r="H45" s="264"/>
      <c r="I45" s="245" t="str">
        <f t="shared" si="0"/>
        <v>J05AE11</v>
      </c>
      <c r="J45" s="265" t="s">
        <v>35</v>
      </c>
      <c r="K45" s="265" t="s">
        <v>69</v>
      </c>
      <c r="L45" s="245"/>
      <c r="M45" s="245"/>
      <c r="N45" s="266" t="s">
        <v>1515</v>
      </c>
    </row>
    <row r="46" spans="1:14" s="246" customFormat="1">
      <c r="A46" s="258" t="s">
        <v>70</v>
      </c>
      <c r="B46" s="259" t="s">
        <v>71</v>
      </c>
      <c r="C46" s="370" t="s">
        <v>1660</v>
      </c>
      <c r="D46" s="261"/>
      <c r="E46" s="259"/>
      <c r="F46" s="262" t="s">
        <v>15</v>
      </c>
      <c r="G46" s="263">
        <v>41640</v>
      </c>
      <c r="H46" s="264"/>
      <c r="I46" s="245" t="str">
        <f t="shared" si="0"/>
        <v>J05AE12</v>
      </c>
      <c r="J46" s="265" t="s">
        <v>35</v>
      </c>
      <c r="K46" s="265" t="s">
        <v>70</v>
      </c>
      <c r="L46" s="245"/>
      <c r="M46" s="245"/>
      <c r="N46" s="266" t="s">
        <v>1518</v>
      </c>
    </row>
    <row r="47" spans="1:14" s="246" customFormat="1">
      <c r="A47" s="258" t="s">
        <v>1510</v>
      </c>
      <c r="B47" s="259" t="s">
        <v>1719</v>
      </c>
      <c r="C47" s="372" t="s">
        <v>1661</v>
      </c>
      <c r="D47" s="261"/>
      <c r="E47" s="259"/>
      <c r="F47" s="262" t="s">
        <v>15</v>
      </c>
      <c r="G47" s="263">
        <v>42370</v>
      </c>
      <c r="H47" s="264"/>
      <c r="I47" s="245" t="str">
        <f t="shared" si="0"/>
        <v>J05AE14</v>
      </c>
      <c r="J47" s="265" t="s">
        <v>35</v>
      </c>
      <c r="K47" s="265" t="s">
        <v>1510</v>
      </c>
      <c r="L47" s="245"/>
      <c r="M47" s="245"/>
      <c r="N47" s="266" t="s">
        <v>1720</v>
      </c>
    </row>
    <row r="48" spans="1:14" s="246" customFormat="1">
      <c r="A48" s="258" t="s">
        <v>1511</v>
      </c>
      <c r="B48" s="259" t="s">
        <v>1512</v>
      </c>
      <c r="C48" s="373" t="s">
        <v>1512</v>
      </c>
      <c r="D48" s="261"/>
      <c r="E48" s="259"/>
      <c r="F48" s="262" t="s">
        <v>15</v>
      </c>
      <c r="G48" s="263">
        <v>42370</v>
      </c>
      <c r="H48" s="264"/>
      <c r="I48" s="245" t="str">
        <f t="shared" si="0"/>
        <v>J05AX15</v>
      </c>
      <c r="J48" s="265" t="s">
        <v>35</v>
      </c>
      <c r="K48" s="265" t="s">
        <v>1511</v>
      </c>
      <c r="L48" s="245"/>
      <c r="M48" s="245"/>
      <c r="N48" s="266" t="s">
        <v>72</v>
      </c>
    </row>
    <row r="49" spans="1:14" s="246" customFormat="1">
      <c r="A49" s="258" t="s">
        <v>1513</v>
      </c>
      <c r="B49" s="259" t="s">
        <v>1514</v>
      </c>
      <c r="C49" s="373" t="s">
        <v>1514</v>
      </c>
      <c r="D49" s="281"/>
      <c r="E49" s="261"/>
      <c r="F49" s="262" t="s">
        <v>15</v>
      </c>
      <c r="G49" s="263">
        <v>42370</v>
      </c>
      <c r="H49" s="264"/>
      <c r="I49" s="245" t="str">
        <f t="shared" si="0"/>
        <v>J05AX16</v>
      </c>
      <c r="J49" s="265" t="s">
        <v>35</v>
      </c>
      <c r="K49" s="265" t="s">
        <v>1513</v>
      </c>
      <c r="L49" s="245"/>
      <c r="M49" s="245"/>
      <c r="N49" s="266" t="s">
        <v>73</v>
      </c>
    </row>
    <row r="50" spans="1:14" s="246" customFormat="1">
      <c r="A50" s="258" t="s">
        <v>1515</v>
      </c>
      <c r="B50" s="259" t="s">
        <v>1721</v>
      </c>
      <c r="C50" s="373" t="s">
        <v>1662</v>
      </c>
      <c r="D50" s="260" t="s">
        <v>1703</v>
      </c>
      <c r="E50" s="261"/>
      <c r="F50" s="262" t="s">
        <v>1517</v>
      </c>
      <c r="G50" s="263">
        <v>42370</v>
      </c>
      <c r="H50" s="264"/>
      <c r="I50" s="245" t="str">
        <f t="shared" si="0"/>
        <v>J05AX65</v>
      </c>
      <c r="J50" s="265" t="s">
        <v>35</v>
      </c>
      <c r="K50" s="265" t="s">
        <v>1515</v>
      </c>
      <c r="L50" s="245"/>
      <c r="M50" s="245"/>
      <c r="N50" s="266" t="s">
        <v>74</v>
      </c>
    </row>
    <row r="51" spans="1:14" s="246" customFormat="1">
      <c r="A51" s="258" t="s">
        <v>1518</v>
      </c>
      <c r="B51" s="259" t="s">
        <v>1519</v>
      </c>
      <c r="C51" s="370" t="s">
        <v>1519</v>
      </c>
      <c r="D51" s="260" t="s">
        <v>1703</v>
      </c>
      <c r="E51" s="259"/>
      <c r="F51" s="262" t="s">
        <v>1517</v>
      </c>
      <c r="G51" s="263">
        <v>42370</v>
      </c>
      <c r="H51" s="264"/>
      <c r="I51" s="245" t="str">
        <f t="shared" si="0"/>
        <v>J05AX67</v>
      </c>
      <c r="J51" s="265" t="s">
        <v>35</v>
      </c>
      <c r="K51" s="265" t="s">
        <v>1518</v>
      </c>
      <c r="L51" s="245"/>
      <c r="M51" s="245"/>
      <c r="N51" s="266" t="s">
        <v>75</v>
      </c>
    </row>
    <row r="52" spans="1:14" s="246" customFormat="1">
      <c r="A52" s="258" t="s">
        <v>72</v>
      </c>
      <c r="B52" s="259" t="s">
        <v>935</v>
      </c>
      <c r="C52" s="373" t="s">
        <v>425</v>
      </c>
      <c r="D52" s="260"/>
      <c r="E52" s="259"/>
      <c r="F52" s="262" t="s">
        <v>33</v>
      </c>
      <c r="G52" s="263">
        <v>40179</v>
      </c>
      <c r="H52" s="264"/>
      <c r="I52" s="245" t="str">
        <f t="shared" si="0"/>
        <v>J06BA02</v>
      </c>
      <c r="J52" s="265" t="s">
        <v>35</v>
      </c>
      <c r="K52" s="265" t="s">
        <v>72</v>
      </c>
      <c r="L52" s="245"/>
      <c r="M52" s="245"/>
      <c r="N52" s="266" t="s">
        <v>77</v>
      </c>
    </row>
    <row r="53" spans="1:14" s="246" customFormat="1">
      <c r="A53" s="258" t="s">
        <v>73</v>
      </c>
      <c r="B53" s="259" t="s">
        <v>936</v>
      </c>
      <c r="C53" s="373" t="s">
        <v>426</v>
      </c>
      <c r="D53" s="260"/>
      <c r="E53" s="259"/>
      <c r="F53" s="262" t="s">
        <v>16</v>
      </c>
      <c r="G53" s="263">
        <v>41275</v>
      </c>
      <c r="H53" s="264"/>
      <c r="I53" s="245" t="str">
        <f t="shared" si="0"/>
        <v>J06BB04</v>
      </c>
      <c r="J53" s="265" t="s">
        <v>35</v>
      </c>
      <c r="K53" s="265" t="s">
        <v>73</v>
      </c>
      <c r="L53" s="245"/>
      <c r="M53" s="245"/>
      <c r="N53" s="266" t="s">
        <v>79</v>
      </c>
    </row>
    <row r="54" spans="1:14" s="246" customFormat="1">
      <c r="A54" s="258" t="s">
        <v>74</v>
      </c>
      <c r="B54" s="259" t="s">
        <v>937</v>
      </c>
      <c r="C54" s="373" t="s">
        <v>427</v>
      </c>
      <c r="D54" s="260"/>
      <c r="E54" s="259"/>
      <c r="F54" s="262" t="s">
        <v>16</v>
      </c>
      <c r="G54" s="263">
        <v>40179</v>
      </c>
      <c r="H54" s="264"/>
      <c r="I54" s="245" t="str">
        <f t="shared" si="0"/>
        <v>J06BB09</v>
      </c>
      <c r="J54" s="265" t="s">
        <v>35</v>
      </c>
      <c r="K54" s="265" t="s">
        <v>74</v>
      </c>
      <c r="L54" s="245"/>
      <c r="M54" s="245"/>
      <c r="N54" s="266" t="s">
        <v>80</v>
      </c>
    </row>
    <row r="55" spans="1:14" s="246" customFormat="1">
      <c r="A55" s="258" t="s">
        <v>75</v>
      </c>
      <c r="B55" s="259" t="s">
        <v>76</v>
      </c>
      <c r="C55" s="370" t="s">
        <v>76</v>
      </c>
      <c r="D55" s="260"/>
      <c r="E55" s="259"/>
      <c r="F55" s="262" t="s">
        <v>15</v>
      </c>
      <c r="G55" s="263">
        <v>40179</v>
      </c>
      <c r="H55" s="264"/>
      <c r="I55" s="245" t="str">
        <f t="shared" si="0"/>
        <v>J06BB16</v>
      </c>
      <c r="J55" s="265" t="s">
        <v>35</v>
      </c>
      <c r="K55" s="265" t="s">
        <v>75</v>
      </c>
      <c r="L55" s="245"/>
      <c r="M55" s="245"/>
      <c r="N55" s="266" t="s">
        <v>82</v>
      </c>
    </row>
    <row r="56" spans="1:14" s="246" customFormat="1">
      <c r="A56" s="258" t="s">
        <v>77</v>
      </c>
      <c r="B56" s="259" t="s">
        <v>78</v>
      </c>
      <c r="C56" s="370" t="s">
        <v>78</v>
      </c>
      <c r="D56" s="260"/>
      <c r="E56" s="259"/>
      <c r="F56" s="262" t="s">
        <v>15</v>
      </c>
      <c r="G56" s="263">
        <v>40179</v>
      </c>
      <c r="H56" s="264"/>
      <c r="I56" s="245" t="str">
        <f t="shared" si="0"/>
        <v>L01AB01</v>
      </c>
      <c r="J56" s="265" t="s">
        <v>35</v>
      </c>
      <c r="K56" s="265" t="s">
        <v>77</v>
      </c>
      <c r="L56" s="245"/>
      <c r="M56" s="245"/>
      <c r="N56" s="266" t="s">
        <v>83</v>
      </c>
    </row>
    <row r="57" spans="1:14" s="246" customFormat="1">
      <c r="A57" s="258" t="s">
        <v>79</v>
      </c>
      <c r="B57" s="259" t="s">
        <v>938</v>
      </c>
      <c r="C57" s="370" t="s">
        <v>1757</v>
      </c>
      <c r="D57" s="260" t="s">
        <v>1703</v>
      </c>
      <c r="E57" s="259" t="s">
        <v>1722</v>
      </c>
      <c r="F57" s="262" t="s">
        <v>15</v>
      </c>
      <c r="G57" s="263">
        <v>40179</v>
      </c>
      <c r="H57" s="264"/>
      <c r="I57" s="245" t="e">
        <f t="shared" si="0"/>
        <v>#N/A</v>
      </c>
      <c r="J57" s="265" t="s">
        <v>35</v>
      </c>
      <c r="K57" s="265" t="s">
        <v>80</v>
      </c>
      <c r="L57" s="245"/>
      <c r="M57" s="245"/>
      <c r="N57" s="266" t="s">
        <v>84</v>
      </c>
    </row>
    <row r="58" spans="1:14" s="246" customFormat="1">
      <c r="A58" s="258" t="s">
        <v>80</v>
      </c>
      <c r="B58" s="259" t="s">
        <v>81</v>
      </c>
      <c r="C58" s="370" t="s">
        <v>81</v>
      </c>
      <c r="D58" s="260"/>
      <c r="E58" s="259"/>
      <c r="F58" s="262" t="s">
        <v>15</v>
      </c>
      <c r="G58" s="263">
        <v>40179</v>
      </c>
      <c r="H58" s="264"/>
      <c r="I58" s="245" t="str">
        <f t="shared" si="0"/>
        <v>L01BA04</v>
      </c>
      <c r="J58" s="265" t="s">
        <v>35</v>
      </c>
      <c r="K58" s="265" t="s">
        <v>82</v>
      </c>
      <c r="L58" s="245"/>
      <c r="M58" s="245"/>
      <c r="N58" s="266" t="s">
        <v>85</v>
      </c>
    </row>
    <row r="59" spans="1:14" s="246" customFormat="1">
      <c r="A59" s="258" t="s">
        <v>82</v>
      </c>
      <c r="B59" s="259" t="s">
        <v>1723</v>
      </c>
      <c r="C59" s="370" t="s">
        <v>1663</v>
      </c>
      <c r="D59" s="260"/>
      <c r="E59" s="259"/>
      <c r="F59" s="262" t="s">
        <v>15</v>
      </c>
      <c r="G59" s="263">
        <v>42005</v>
      </c>
      <c r="H59" s="264"/>
      <c r="I59" s="245" t="str">
        <f t="shared" si="0"/>
        <v>L01BA05</v>
      </c>
      <c r="J59" s="265" t="s">
        <v>35</v>
      </c>
      <c r="K59" s="265" t="s">
        <v>83</v>
      </c>
      <c r="L59" s="245"/>
      <c r="M59" s="245"/>
      <c r="N59" s="266" t="s">
        <v>86</v>
      </c>
    </row>
    <row r="60" spans="1:14" s="246" customFormat="1">
      <c r="A60" s="258" t="s">
        <v>83</v>
      </c>
      <c r="B60" s="259" t="s">
        <v>939</v>
      </c>
      <c r="C60" s="370" t="s">
        <v>428</v>
      </c>
      <c r="D60" s="260"/>
      <c r="E60" s="259"/>
      <c r="F60" s="262" t="s">
        <v>15</v>
      </c>
      <c r="G60" s="263">
        <v>40179</v>
      </c>
      <c r="H60" s="264"/>
      <c r="I60" s="245" t="str">
        <f t="shared" si="0"/>
        <v>L01BB04</v>
      </c>
      <c r="J60" s="265" t="s">
        <v>35</v>
      </c>
      <c r="K60" s="265" t="s">
        <v>84</v>
      </c>
      <c r="L60" s="245"/>
      <c r="M60" s="245"/>
      <c r="N60" s="266" t="s">
        <v>1521</v>
      </c>
    </row>
    <row r="61" spans="1:14" s="246" customFormat="1">
      <c r="A61" s="258" t="s">
        <v>84</v>
      </c>
      <c r="B61" s="259" t="s">
        <v>940</v>
      </c>
      <c r="C61" s="373" t="s">
        <v>429</v>
      </c>
      <c r="D61" s="260"/>
      <c r="E61" s="259"/>
      <c r="F61" s="262" t="s">
        <v>15</v>
      </c>
      <c r="G61" s="263">
        <v>40179</v>
      </c>
      <c r="H61" s="264"/>
      <c r="I61" s="245" t="str">
        <f t="shared" si="0"/>
        <v>L01BB06</v>
      </c>
      <c r="J61" s="265" t="s">
        <v>35</v>
      </c>
      <c r="K61" s="265" t="s">
        <v>85</v>
      </c>
      <c r="L61" s="245"/>
      <c r="M61" s="245"/>
      <c r="N61" s="266" t="s">
        <v>88</v>
      </c>
    </row>
    <row r="62" spans="1:14" s="246" customFormat="1">
      <c r="A62" s="258" t="s">
        <v>85</v>
      </c>
      <c r="B62" s="259" t="s">
        <v>941</v>
      </c>
      <c r="C62" s="373" t="s">
        <v>1664</v>
      </c>
      <c r="D62" s="260"/>
      <c r="E62" s="259"/>
      <c r="F62" s="262" t="s">
        <v>15</v>
      </c>
      <c r="G62" s="263">
        <v>40179</v>
      </c>
      <c r="H62" s="264"/>
      <c r="I62" s="245" t="str">
        <f t="shared" si="0"/>
        <v>L01BB07</v>
      </c>
      <c r="J62" s="265" t="s">
        <v>35</v>
      </c>
      <c r="K62" s="265" t="s">
        <v>86</v>
      </c>
      <c r="L62" s="245"/>
      <c r="M62" s="245"/>
      <c r="N62" s="266" t="s">
        <v>91</v>
      </c>
    </row>
    <row r="63" spans="1:14" s="246" customFormat="1">
      <c r="A63" s="258" t="s">
        <v>86</v>
      </c>
      <c r="B63" s="259" t="s">
        <v>87</v>
      </c>
      <c r="C63" s="370" t="s">
        <v>1665</v>
      </c>
      <c r="D63" s="260"/>
      <c r="E63" s="259"/>
      <c r="F63" s="262" t="s">
        <v>15</v>
      </c>
      <c r="G63" s="263">
        <v>40909</v>
      </c>
      <c r="H63" s="264"/>
      <c r="I63" s="245" t="str">
        <f t="shared" si="0"/>
        <v>L01BC07</v>
      </c>
      <c r="J63" s="265" t="s">
        <v>35</v>
      </c>
      <c r="K63" s="265" t="s">
        <v>1521</v>
      </c>
      <c r="L63" s="245"/>
      <c r="M63" s="245"/>
      <c r="N63" s="266" t="s">
        <v>93</v>
      </c>
    </row>
    <row r="64" spans="1:14" s="246" customFormat="1">
      <c r="A64" s="258" t="s">
        <v>1521</v>
      </c>
      <c r="B64" s="259" t="s">
        <v>1724</v>
      </c>
      <c r="C64" s="372" t="s">
        <v>1666</v>
      </c>
      <c r="D64" s="260"/>
      <c r="E64" s="259"/>
      <c r="F64" s="262" t="s">
        <v>15</v>
      </c>
      <c r="G64" s="263">
        <v>42370</v>
      </c>
      <c r="H64" s="264"/>
      <c r="I64" s="245" t="str">
        <f t="shared" si="0"/>
        <v>L01BC08</v>
      </c>
      <c r="J64" s="265" t="s">
        <v>35</v>
      </c>
      <c r="K64" s="265" t="s">
        <v>88</v>
      </c>
      <c r="L64" s="245"/>
      <c r="M64" s="245"/>
      <c r="N64" s="266" t="s">
        <v>96</v>
      </c>
    </row>
    <row r="65" spans="1:14" s="246" customFormat="1">
      <c r="A65" s="258" t="s">
        <v>88</v>
      </c>
      <c r="B65" s="259" t="s">
        <v>89</v>
      </c>
      <c r="C65" s="370" t="s">
        <v>1667</v>
      </c>
      <c r="D65" s="260"/>
      <c r="E65" s="259"/>
      <c r="F65" s="262" t="s">
        <v>15</v>
      </c>
      <c r="G65" s="263">
        <v>41275</v>
      </c>
      <c r="H65" s="264"/>
      <c r="I65" s="245" t="str">
        <f t="shared" si="0"/>
        <v>L01CX01</v>
      </c>
      <c r="J65" s="265" t="s">
        <v>35</v>
      </c>
      <c r="K65" s="265" t="s">
        <v>90</v>
      </c>
      <c r="L65" s="245"/>
      <c r="M65" s="245"/>
      <c r="N65" s="266" t="s">
        <v>98</v>
      </c>
    </row>
    <row r="66" spans="1:14" s="246" customFormat="1">
      <c r="A66" s="258" t="s">
        <v>90</v>
      </c>
      <c r="B66" s="259" t="s">
        <v>942</v>
      </c>
      <c r="C66" s="373" t="s">
        <v>430</v>
      </c>
      <c r="D66" s="260"/>
      <c r="E66" s="259"/>
      <c r="F66" s="262" t="s">
        <v>15</v>
      </c>
      <c r="G66" s="263">
        <v>40179</v>
      </c>
      <c r="H66" s="264"/>
      <c r="I66" s="245" t="str">
        <f t="shared" si="0"/>
        <v>L01DB06</v>
      </c>
      <c r="J66" s="265" t="s">
        <v>35</v>
      </c>
      <c r="K66" s="265" t="s">
        <v>91</v>
      </c>
      <c r="L66" s="245"/>
      <c r="M66" s="245"/>
      <c r="N66" s="266" t="s">
        <v>100</v>
      </c>
    </row>
    <row r="67" spans="1:14" s="246" customFormat="1">
      <c r="A67" s="258" t="s">
        <v>91</v>
      </c>
      <c r="B67" s="259" t="s">
        <v>92</v>
      </c>
      <c r="C67" s="370" t="s">
        <v>92</v>
      </c>
      <c r="D67" s="260"/>
      <c r="E67" s="279"/>
      <c r="F67" s="262" t="s">
        <v>15</v>
      </c>
      <c r="G67" s="263">
        <v>40179</v>
      </c>
      <c r="H67" s="264"/>
      <c r="I67" s="245" t="str">
        <f t="shared" si="0"/>
        <v>L01XC02</v>
      </c>
      <c r="J67" s="265" t="s">
        <v>35</v>
      </c>
      <c r="K67" s="265" t="s">
        <v>93</v>
      </c>
      <c r="L67" s="245"/>
      <c r="M67" s="245"/>
      <c r="N67" s="266" t="s">
        <v>102</v>
      </c>
    </row>
    <row r="68" spans="1:14" s="246" customFormat="1">
      <c r="A68" s="258" t="s">
        <v>93</v>
      </c>
      <c r="B68" s="259" t="s">
        <v>94</v>
      </c>
      <c r="C68" s="370" t="s">
        <v>94</v>
      </c>
      <c r="D68" s="260"/>
      <c r="E68" s="279"/>
      <c r="F68" s="262" t="s">
        <v>15</v>
      </c>
      <c r="G68" s="263">
        <v>40179</v>
      </c>
      <c r="H68" s="264"/>
      <c r="I68" s="245" t="str">
        <f t="shared" si="0"/>
        <v>L01XC03</v>
      </c>
      <c r="J68" s="265" t="s">
        <v>35</v>
      </c>
      <c r="K68" s="265" t="s">
        <v>96</v>
      </c>
      <c r="L68" s="245"/>
      <c r="M68" s="245"/>
      <c r="N68" s="266" t="s">
        <v>345</v>
      </c>
    </row>
    <row r="69" spans="1:14" s="246" customFormat="1">
      <c r="A69" s="258" t="s">
        <v>96</v>
      </c>
      <c r="B69" s="259" t="s">
        <v>97</v>
      </c>
      <c r="C69" s="370" t="s">
        <v>1668</v>
      </c>
      <c r="D69" s="260"/>
      <c r="E69" s="259"/>
      <c r="F69" s="262" t="s">
        <v>15</v>
      </c>
      <c r="G69" s="263">
        <v>40179</v>
      </c>
      <c r="H69" s="264"/>
      <c r="I69" s="245" t="str">
        <f t="shared" si="0"/>
        <v>L01XC06</v>
      </c>
      <c r="J69" s="265" t="s">
        <v>35</v>
      </c>
      <c r="K69" s="265" t="s">
        <v>98</v>
      </c>
      <c r="L69" s="245"/>
      <c r="M69" s="245"/>
      <c r="N69" s="266" t="s">
        <v>104</v>
      </c>
    </row>
    <row r="70" spans="1:14" s="246" customFormat="1">
      <c r="A70" s="282" t="s">
        <v>98</v>
      </c>
      <c r="B70" s="283" t="s">
        <v>99</v>
      </c>
      <c r="C70" s="375" t="s">
        <v>1669</v>
      </c>
      <c r="D70" s="284"/>
      <c r="E70" s="283"/>
      <c r="F70" s="285" t="s">
        <v>15</v>
      </c>
      <c r="G70" s="286">
        <v>40179</v>
      </c>
      <c r="H70" s="264"/>
      <c r="I70" s="245" t="str">
        <f t="shared" si="0"/>
        <v>L01XC07</v>
      </c>
      <c r="J70" s="265" t="s">
        <v>35</v>
      </c>
      <c r="K70" s="265" t="s">
        <v>100</v>
      </c>
      <c r="L70" s="245"/>
      <c r="M70" s="245"/>
      <c r="N70" s="266" t="s">
        <v>106</v>
      </c>
    </row>
    <row r="71" spans="1:14" s="246" customFormat="1">
      <c r="A71" s="258" t="s">
        <v>100</v>
      </c>
      <c r="B71" s="259" t="s">
        <v>101</v>
      </c>
      <c r="C71" s="370" t="s">
        <v>101</v>
      </c>
      <c r="D71" s="260"/>
      <c r="E71" s="259"/>
      <c r="F71" s="262" t="s">
        <v>15</v>
      </c>
      <c r="G71" s="263">
        <v>40909</v>
      </c>
      <c r="H71" s="264"/>
      <c r="I71" s="245" t="str">
        <f t="shared" ref="I71:I122" si="1">+VLOOKUP(A71,J:J,1,FALSE)</f>
        <v>L01XC08</v>
      </c>
      <c r="J71" s="265" t="s">
        <v>35</v>
      </c>
      <c r="K71" s="265" t="s">
        <v>102</v>
      </c>
      <c r="L71" s="245"/>
      <c r="M71" s="245"/>
      <c r="N71" s="266" t="s">
        <v>108</v>
      </c>
    </row>
    <row r="72" spans="1:14" s="246" customFormat="1">
      <c r="A72" s="258" t="s">
        <v>102</v>
      </c>
      <c r="B72" s="259" t="s">
        <v>103</v>
      </c>
      <c r="C72" s="370" t="s">
        <v>103</v>
      </c>
      <c r="D72" s="260"/>
      <c r="E72" s="259"/>
      <c r="F72" s="262" t="s">
        <v>15</v>
      </c>
      <c r="G72" s="263">
        <v>41640</v>
      </c>
      <c r="H72" s="264"/>
      <c r="I72" s="245" t="str">
        <f t="shared" si="1"/>
        <v>L01XC10</v>
      </c>
      <c r="J72" s="265" t="s">
        <v>35</v>
      </c>
      <c r="K72" s="265" t="s">
        <v>104</v>
      </c>
      <c r="L72" s="245"/>
      <c r="M72" s="245"/>
      <c r="N72" s="266" t="s">
        <v>1725</v>
      </c>
    </row>
    <row r="73" spans="1:14" s="246" customFormat="1">
      <c r="A73" s="258" t="s">
        <v>104</v>
      </c>
      <c r="B73" s="259" t="s">
        <v>105</v>
      </c>
      <c r="C73" s="370" t="s">
        <v>1670</v>
      </c>
      <c r="D73" s="260"/>
      <c r="E73" s="259"/>
      <c r="F73" s="262" t="s">
        <v>15</v>
      </c>
      <c r="G73" s="263">
        <v>41640</v>
      </c>
      <c r="H73" s="264"/>
      <c r="I73" s="245" t="str">
        <f t="shared" si="1"/>
        <v>L01XC12</v>
      </c>
      <c r="J73" s="265" t="s">
        <v>35</v>
      </c>
      <c r="K73" s="265" t="s">
        <v>106</v>
      </c>
      <c r="L73" s="245"/>
      <c r="M73" s="245"/>
      <c r="N73" s="266" t="s">
        <v>1726</v>
      </c>
    </row>
    <row r="74" spans="1:14" s="246" customFormat="1">
      <c r="A74" s="258" t="s">
        <v>106</v>
      </c>
      <c r="B74" s="259" t="s">
        <v>107</v>
      </c>
      <c r="C74" s="370" t="s">
        <v>107</v>
      </c>
      <c r="D74" s="260"/>
      <c r="E74" s="259"/>
      <c r="F74" s="262" t="s">
        <v>15</v>
      </c>
      <c r="G74" s="263">
        <v>41640</v>
      </c>
      <c r="H74" s="264"/>
      <c r="I74" s="245" t="str">
        <f t="shared" si="1"/>
        <v>L01XC13</v>
      </c>
      <c r="J74" s="265" t="s">
        <v>35</v>
      </c>
      <c r="K74" s="265" t="s">
        <v>108</v>
      </c>
      <c r="L74" s="245"/>
      <c r="M74" s="245"/>
      <c r="N74" s="266" t="s">
        <v>1727</v>
      </c>
    </row>
    <row r="75" spans="1:14" s="246" customFormat="1">
      <c r="A75" s="258" t="s">
        <v>108</v>
      </c>
      <c r="B75" s="259" t="s">
        <v>109</v>
      </c>
      <c r="C75" s="370" t="s">
        <v>1671</v>
      </c>
      <c r="D75" s="260"/>
      <c r="E75" s="259"/>
      <c r="F75" s="262" t="s">
        <v>15</v>
      </c>
      <c r="G75" s="263">
        <v>41640</v>
      </c>
      <c r="H75" s="264"/>
      <c r="I75" s="245" t="str">
        <f t="shared" si="1"/>
        <v>L01XC14</v>
      </c>
      <c r="J75" s="265" t="s">
        <v>35</v>
      </c>
      <c r="K75" s="265" t="s">
        <v>110</v>
      </c>
      <c r="L75" s="245"/>
      <c r="M75" s="245"/>
      <c r="N75" s="266" t="s">
        <v>1728</v>
      </c>
    </row>
    <row r="76" spans="1:14" s="246" customFormat="1">
      <c r="A76" s="258" t="s">
        <v>110</v>
      </c>
      <c r="B76" s="259" t="s">
        <v>111</v>
      </c>
      <c r="C76" s="370" t="s">
        <v>111</v>
      </c>
      <c r="D76" s="260"/>
      <c r="E76" s="259"/>
      <c r="F76" s="262" t="s">
        <v>15</v>
      </c>
      <c r="G76" s="263">
        <v>40179</v>
      </c>
      <c r="H76" s="264"/>
      <c r="I76" s="245" t="str">
        <f t="shared" si="1"/>
        <v>L01XE01</v>
      </c>
      <c r="J76" s="265" t="s">
        <v>35</v>
      </c>
      <c r="K76" s="265" t="s">
        <v>112</v>
      </c>
      <c r="L76" s="245"/>
      <c r="M76" s="245"/>
      <c r="N76" s="266" t="s">
        <v>1729</v>
      </c>
    </row>
    <row r="77" spans="1:14" s="246" customFormat="1">
      <c r="A77" s="258" t="s">
        <v>112</v>
      </c>
      <c r="B77" s="259" t="s">
        <v>113</v>
      </c>
      <c r="C77" s="370" t="s">
        <v>1672</v>
      </c>
      <c r="D77" s="287"/>
      <c r="E77" s="259"/>
      <c r="F77" s="262" t="s">
        <v>15</v>
      </c>
      <c r="G77" s="263">
        <v>41275</v>
      </c>
      <c r="H77" s="264"/>
      <c r="I77" s="245" t="str">
        <f t="shared" si="1"/>
        <v>L01XE02</v>
      </c>
      <c r="J77" s="265" t="s">
        <v>35</v>
      </c>
      <c r="K77" s="265" t="s">
        <v>114</v>
      </c>
      <c r="L77" s="245"/>
      <c r="M77" s="245"/>
      <c r="N77" s="266" t="s">
        <v>1730</v>
      </c>
    </row>
    <row r="78" spans="1:14" s="246" customFormat="1">
      <c r="A78" s="258" t="s">
        <v>114</v>
      </c>
      <c r="B78" s="259" t="s">
        <v>115</v>
      </c>
      <c r="C78" s="370" t="s">
        <v>1673</v>
      </c>
      <c r="D78" s="260"/>
      <c r="E78" s="259"/>
      <c r="F78" s="262" t="s">
        <v>15</v>
      </c>
      <c r="G78" s="263">
        <v>41275</v>
      </c>
      <c r="H78" s="264"/>
      <c r="I78" s="245" t="str">
        <f t="shared" si="1"/>
        <v>L01XE03</v>
      </c>
      <c r="J78" s="265" t="s">
        <v>35</v>
      </c>
      <c r="K78" s="265" t="s">
        <v>116</v>
      </c>
      <c r="L78" s="245"/>
      <c r="M78" s="245"/>
      <c r="N78" s="266" t="s">
        <v>112</v>
      </c>
    </row>
    <row r="79" spans="1:14" s="246" customFormat="1">
      <c r="A79" s="258" t="s">
        <v>116</v>
      </c>
      <c r="B79" s="259" t="s">
        <v>117</v>
      </c>
      <c r="C79" s="370" t="s">
        <v>117</v>
      </c>
      <c r="D79" s="260"/>
      <c r="E79" s="259"/>
      <c r="F79" s="262" t="s">
        <v>15</v>
      </c>
      <c r="G79" s="263">
        <v>40179</v>
      </c>
      <c r="H79" s="264"/>
      <c r="I79" s="245" t="str">
        <f t="shared" si="1"/>
        <v>L01XE04</v>
      </c>
      <c r="J79" s="265" t="s">
        <v>35</v>
      </c>
      <c r="K79" s="265" t="s">
        <v>118</v>
      </c>
      <c r="L79" s="245"/>
      <c r="M79" s="245"/>
      <c r="N79" s="266" t="s">
        <v>114</v>
      </c>
    </row>
    <row r="80" spans="1:14" s="246" customFormat="1">
      <c r="A80" s="258" t="s">
        <v>118</v>
      </c>
      <c r="B80" s="259" t="s">
        <v>119</v>
      </c>
      <c r="C80" s="370" t="s">
        <v>1674</v>
      </c>
      <c r="D80" s="260"/>
      <c r="E80" s="259"/>
      <c r="F80" s="262" t="s">
        <v>15</v>
      </c>
      <c r="G80" s="263">
        <v>40179</v>
      </c>
      <c r="H80" s="264"/>
      <c r="I80" s="245" t="str">
        <f t="shared" si="1"/>
        <v>L01XE05</v>
      </c>
      <c r="J80" s="265" t="s">
        <v>35</v>
      </c>
      <c r="K80" s="265" t="s">
        <v>120</v>
      </c>
      <c r="L80" s="245"/>
      <c r="M80" s="245"/>
      <c r="N80" s="266" t="s">
        <v>116</v>
      </c>
    </row>
    <row r="81" spans="1:14" s="246" customFormat="1">
      <c r="A81" s="258" t="s">
        <v>120</v>
      </c>
      <c r="B81" s="259" t="s">
        <v>121</v>
      </c>
      <c r="C81" s="370" t="s">
        <v>121</v>
      </c>
      <c r="D81" s="260"/>
      <c r="E81" s="259"/>
      <c r="F81" s="262" t="s">
        <v>15</v>
      </c>
      <c r="G81" s="263">
        <v>40179</v>
      </c>
      <c r="H81" s="264"/>
      <c r="I81" s="245" t="str">
        <f t="shared" si="1"/>
        <v>L01XE06</v>
      </c>
      <c r="J81" s="265" t="s">
        <v>35</v>
      </c>
      <c r="K81" s="265" t="s">
        <v>122</v>
      </c>
      <c r="L81" s="245"/>
      <c r="M81" s="245"/>
      <c r="N81" s="266" t="s">
        <v>118</v>
      </c>
    </row>
    <row r="82" spans="1:14" s="246" customFormat="1">
      <c r="A82" s="258" t="s">
        <v>122</v>
      </c>
      <c r="B82" s="259" t="s">
        <v>123</v>
      </c>
      <c r="C82" s="370" t="s">
        <v>123</v>
      </c>
      <c r="D82" s="287"/>
      <c r="E82" s="259"/>
      <c r="F82" s="262" t="s">
        <v>15</v>
      </c>
      <c r="G82" s="263">
        <v>40179</v>
      </c>
      <c r="H82" s="264"/>
      <c r="I82" s="245" t="str">
        <f t="shared" si="1"/>
        <v>L01XE07</v>
      </c>
      <c r="J82" s="265" t="s">
        <v>35</v>
      </c>
      <c r="K82" s="265" t="s">
        <v>124</v>
      </c>
      <c r="L82" s="245"/>
      <c r="M82" s="245"/>
      <c r="N82" s="266" t="s">
        <v>120</v>
      </c>
    </row>
    <row r="83" spans="1:14" s="246" customFormat="1">
      <c r="A83" s="258" t="s">
        <v>124</v>
      </c>
      <c r="B83" s="259" t="s">
        <v>125</v>
      </c>
      <c r="C83" s="370" t="s">
        <v>125</v>
      </c>
      <c r="D83" s="260"/>
      <c r="E83" s="259"/>
      <c r="F83" s="262" t="s">
        <v>15</v>
      </c>
      <c r="G83" s="263">
        <v>40179</v>
      </c>
      <c r="H83" s="264"/>
      <c r="I83" s="245" t="str">
        <f t="shared" si="1"/>
        <v>L01XE08</v>
      </c>
      <c r="J83" s="265" t="s">
        <v>35</v>
      </c>
      <c r="K83" s="265" t="s">
        <v>126</v>
      </c>
      <c r="L83" s="245"/>
      <c r="M83" s="245"/>
      <c r="N83" s="266" t="s">
        <v>124</v>
      </c>
    </row>
    <row r="84" spans="1:14" s="246" customFormat="1">
      <c r="A84" s="258" t="s">
        <v>126</v>
      </c>
      <c r="B84" s="259" t="s">
        <v>127</v>
      </c>
      <c r="C84" s="370" t="s">
        <v>127</v>
      </c>
      <c r="D84" s="260"/>
      <c r="E84" s="259"/>
      <c r="F84" s="262" t="s">
        <v>15</v>
      </c>
      <c r="G84" s="263">
        <v>41275</v>
      </c>
      <c r="H84" s="264"/>
      <c r="I84" s="245" t="str">
        <f t="shared" si="1"/>
        <v>L01XE11</v>
      </c>
      <c r="J84" s="265" t="s">
        <v>35</v>
      </c>
      <c r="K84" s="265" t="s">
        <v>128</v>
      </c>
      <c r="L84" s="245"/>
      <c r="M84" s="245"/>
      <c r="N84" s="266" t="s">
        <v>126</v>
      </c>
    </row>
    <row r="85" spans="1:14" s="246" customFormat="1">
      <c r="A85" s="258" t="s">
        <v>128</v>
      </c>
      <c r="B85" s="259" t="s">
        <v>129</v>
      </c>
      <c r="C85" s="370" t="s">
        <v>1675</v>
      </c>
      <c r="D85" s="260"/>
      <c r="E85" s="259"/>
      <c r="F85" s="262" t="s">
        <v>15</v>
      </c>
      <c r="G85" s="263">
        <v>41275</v>
      </c>
      <c r="H85" s="264"/>
      <c r="I85" s="245" t="str">
        <f t="shared" si="1"/>
        <v>L01XE15</v>
      </c>
      <c r="J85" s="265" t="s">
        <v>35</v>
      </c>
      <c r="K85" s="265" t="s">
        <v>130</v>
      </c>
      <c r="L85" s="245"/>
      <c r="M85" s="245"/>
      <c r="N85" s="266" t="s">
        <v>128</v>
      </c>
    </row>
    <row r="86" spans="1:14" s="246" customFormat="1">
      <c r="A86" s="258" t="s">
        <v>130</v>
      </c>
      <c r="B86" s="259" t="s">
        <v>1523</v>
      </c>
      <c r="C86" s="370" t="s">
        <v>1523</v>
      </c>
      <c r="D86" s="260"/>
      <c r="E86" s="259"/>
      <c r="F86" s="262" t="s">
        <v>15</v>
      </c>
      <c r="G86" s="263">
        <v>42005</v>
      </c>
      <c r="H86" s="264"/>
      <c r="I86" s="245" t="str">
        <f t="shared" si="1"/>
        <v>L01XE16</v>
      </c>
      <c r="J86" s="265" t="s">
        <v>36</v>
      </c>
      <c r="K86" s="265" t="s">
        <v>131</v>
      </c>
      <c r="L86" s="245"/>
      <c r="M86" s="245"/>
      <c r="N86" s="266" t="s">
        <v>130</v>
      </c>
    </row>
    <row r="87" spans="1:14" s="246" customFormat="1">
      <c r="A87" s="258" t="s">
        <v>131</v>
      </c>
      <c r="B87" s="259" t="s">
        <v>132</v>
      </c>
      <c r="C87" s="370" t="s">
        <v>132</v>
      </c>
      <c r="D87" s="260"/>
      <c r="E87" s="259"/>
      <c r="F87" s="262" t="s">
        <v>15</v>
      </c>
      <c r="G87" s="263">
        <v>41275</v>
      </c>
      <c r="H87" s="264"/>
      <c r="I87" s="245" t="str">
        <f t="shared" si="1"/>
        <v>L01XE17</v>
      </c>
      <c r="J87" s="265" t="s">
        <v>36</v>
      </c>
      <c r="K87" s="265" t="s">
        <v>133</v>
      </c>
      <c r="L87" s="245"/>
      <c r="M87" s="245"/>
      <c r="N87" s="266" t="s">
        <v>131</v>
      </c>
    </row>
    <row r="88" spans="1:14" s="246" customFormat="1">
      <c r="A88" s="258" t="s">
        <v>133</v>
      </c>
      <c r="B88" s="259" t="s">
        <v>1731</v>
      </c>
      <c r="C88" s="370" t="s">
        <v>1676</v>
      </c>
      <c r="D88" s="260"/>
      <c r="E88" s="259"/>
      <c r="F88" s="262" t="s">
        <v>15</v>
      </c>
      <c r="G88" s="263">
        <v>42005</v>
      </c>
      <c r="H88" s="264"/>
      <c r="I88" s="245" t="str">
        <f t="shared" si="1"/>
        <v>L01XE23</v>
      </c>
      <c r="J88" s="265" t="s">
        <v>37</v>
      </c>
      <c r="K88" s="265" t="s">
        <v>1524</v>
      </c>
      <c r="L88" s="245"/>
      <c r="M88" s="245"/>
      <c r="N88" s="266" t="s">
        <v>133</v>
      </c>
    </row>
    <row r="89" spans="1:14" s="246" customFormat="1">
      <c r="A89" s="258" t="s">
        <v>1524</v>
      </c>
      <c r="B89" s="259" t="s">
        <v>1525</v>
      </c>
      <c r="C89" s="372" t="s">
        <v>1525</v>
      </c>
      <c r="D89" s="260"/>
      <c r="E89" s="259"/>
      <c r="F89" s="262" t="s">
        <v>15</v>
      </c>
      <c r="G89" s="263">
        <v>42370</v>
      </c>
      <c r="H89" s="264"/>
      <c r="I89" s="245" t="str">
        <f t="shared" si="1"/>
        <v>L01XE27</v>
      </c>
      <c r="J89" s="265" t="s">
        <v>37</v>
      </c>
      <c r="K89" s="265" t="s">
        <v>134</v>
      </c>
      <c r="L89" s="245"/>
      <c r="M89" s="245"/>
      <c r="N89" s="266" t="s">
        <v>1732</v>
      </c>
    </row>
    <row r="90" spans="1:14" s="246" customFormat="1">
      <c r="A90" s="258" t="s">
        <v>134</v>
      </c>
      <c r="B90" s="259" t="s">
        <v>943</v>
      </c>
      <c r="C90" s="373" t="s">
        <v>431</v>
      </c>
      <c r="D90" s="260"/>
      <c r="E90" s="259"/>
      <c r="F90" s="262" t="s">
        <v>15</v>
      </c>
      <c r="G90" s="263">
        <v>40179</v>
      </c>
      <c r="H90" s="264"/>
      <c r="I90" s="245" t="str">
        <f t="shared" si="1"/>
        <v>L01XX01</v>
      </c>
      <c r="J90" s="265" t="s">
        <v>37</v>
      </c>
      <c r="K90" s="265" t="s">
        <v>135</v>
      </c>
      <c r="L90" s="245"/>
      <c r="M90" s="245"/>
      <c r="N90" s="266" t="s">
        <v>1524</v>
      </c>
    </row>
    <row r="91" spans="1:14" s="246" customFormat="1">
      <c r="A91" s="258" t="s">
        <v>135</v>
      </c>
      <c r="B91" s="259" t="s">
        <v>136</v>
      </c>
      <c r="C91" s="373" t="s">
        <v>136</v>
      </c>
      <c r="D91" s="260"/>
      <c r="E91" s="259"/>
      <c r="F91" s="262" t="s">
        <v>16</v>
      </c>
      <c r="G91" s="263">
        <v>40179</v>
      </c>
      <c r="H91" s="264"/>
      <c r="I91" s="245" t="str">
        <f t="shared" si="1"/>
        <v>L01XX02</v>
      </c>
      <c r="J91" s="265" t="s">
        <v>37</v>
      </c>
      <c r="K91" s="265" t="s">
        <v>137</v>
      </c>
      <c r="L91" s="245"/>
      <c r="M91" s="245"/>
      <c r="N91" s="266" t="s">
        <v>1733</v>
      </c>
    </row>
    <row r="92" spans="1:14" s="246" customFormat="1">
      <c r="A92" s="258" t="s">
        <v>137</v>
      </c>
      <c r="B92" s="259" t="s">
        <v>138</v>
      </c>
      <c r="C92" s="370" t="s">
        <v>138</v>
      </c>
      <c r="D92" s="260"/>
      <c r="E92" s="259"/>
      <c r="F92" s="262" t="s">
        <v>16</v>
      </c>
      <c r="G92" s="263">
        <v>41275</v>
      </c>
      <c r="H92" s="264"/>
      <c r="I92" s="245" t="str">
        <f t="shared" si="1"/>
        <v>L01XX24</v>
      </c>
      <c r="J92" s="265" t="s">
        <v>37</v>
      </c>
      <c r="K92" s="265" t="s">
        <v>139</v>
      </c>
      <c r="L92" s="245"/>
      <c r="M92" s="245"/>
      <c r="N92" s="266" t="s">
        <v>1734</v>
      </c>
    </row>
    <row r="93" spans="1:14" s="246" customFormat="1">
      <c r="A93" s="258" t="s">
        <v>139</v>
      </c>
      <c r="B93" s="259" t="s">
        <v>140</v>
      </c>
      <c r="C93" s="370" t="s">
        <v>1677</v>
      </c>
      <c r="D93" s="260"/>
      <c r="E93" s="259"/>
      <c r="F93" s="262" t="s">
        <v>15</v>
      </c>
      <c r="G93" s="263">
        <v>40909</v>
      </c>
      <c r="H93" s="264"/>
      <c r="I93" s="245" t="str">
        <f t="shared" si="1"/>
        <v>L01XX27</v>
      </c>
      <c r="J93" s="265" t="s">
        <v>37</v>
      </c>
      <c r="K93" s="265" t="s">
        <v>141</v>
      </c>
      <c r="L93" s="245"/>
      <c r="M93" s="245"/>
      <c r="N93" s="266" t="s">
        <v>1735</v>
      </c>
    </row>
    <row r="94" spans="1:14" s="246" customFormat="1">
      <c r="A94" s="258" t="s">
        <v>141</v>
      </c>
      <c r="B94" s="259" t="s">
        <v>944</v>
      </c>
      <c r="C94" s="373" t="s">
        <v>432</v>
      </c>
      <c r="D94" s="260"/>
      <c r="E94" s="259"/>
      <c r="F94" s="262" t="s">
        <v>15</v>
      </c>
      <c r="G94" s="263">
        <v>40179</v>
      </c>
      <c r="H94" s="264"/>
      <c r="I94" s="245" t="str">
        <f t="shared" si="1"/>
        <v>L01XX32</v>
      </c>
      <c r="J94" s="265" t="s">
        <v>37</v>
      </c>
      <c r="K94" s="265" t="s">
        <v>142</v>
      </c>
      <c r="L94" s="245"/>
      <c r="M94" s="245"/>
      <c r="N94" s="266" t="s">
        <v>1736</v>
      </c>
    </row>
    <row r="95" spans="1:14" s="246" customFormat="1">
      <c r="A95" s="258" t="s">
        <v>142</v>
      </c>
      <c r="B95" s="259" t="s">
        <v>1737</v>
      </c>
      <c r="C95" s="370" t="s">
        <v>1678</v>
      </c>
      <c r="D95" s="260"/>
      <c r="E95" s="259"/>
      <c r="F95" s="262" t="s">
        <v>15</v>
      </c>
      <c r="G95" s="263">
        <v>42005</v>
      </c>
      <c r="H95" s="264"/>
      <c r="I95" s="245" t="str">
        <f t="shared" si="1"/>
        <v>L01XX43</v>
      </c>
      <c r="J95" s="265" t="s">
        <v>37</v>
      </c>
      <c r="K95" s="265" t="s">
        <v>1526</v>
      </c>
      <c r="L95" s="245"/>
      <c r="M95" s="245"/>
      <c r="N95" s="266" t="s">
        <v>134</v>
      </c>
    </row>
    <row r="96" spans="1:14" s="246" customFormat="1">
      <c r="A96" s="258" t="s">
        <v>1526</v>
      </c>
      <c r="B96" s="259" t="s">
        <v>1527</v>
      </c>
      <c r="C96" s="373" t="s">
        <v>1527</v>
      </c>
      <c r="D96" s="260"/>
      <c r="E96" s="259"/>
      <c r="F96" s="262" t="s">
        <v>15</v>
      </c>
      <c r="G96" s="263">
        <v>42370</v>
      </c>
      <c r="H96" s="264"/>
      <c r="I96" s="245" t="str">
        <f t="shared" si="1"/>
        <v>L01XX45</v>
      </c>
      <c r="J96" s="265" t="s">
        <v>37</v>
      </c>
      <c r="K96" s="265" t="s">
        <v>1528</v>
      </c>
      <c r="L96" s="245"/>
      <c r="M96" s="245"/>
      <c r="N96" s="266" t="s">
        <v>135</v>
      </c>
    </row>
    <row r="97" spans="1:14" s="246" customFormat="1">
      <c r="A97" s="287" t="s">
        <v>1528</v>
      </c>
      <c r="B97" s="261" t="s">
        <v>1738</v>
      </c>
      <c r="C97" s="370" t="s">
        <v>1679</v>
      </c>
      <c r="D97" s="260"/>
      <c r="E97" s="288"/>
      <c r="F97" s="262" t="s">
        <v>15</v>
      </c>
      <c r="G97" s="263">
        <v>42370</v>
      </c>
      <c r="H97" s="264"/>
      <c r="I97" s="245" t="str">
        <f t="shared" si="1"/>
        <v>L01XX47</v>
      </c>
      <c r="J97" s="265" t="s">
        <v>37</v>
      </c>
      <c r="K97" s="265" t="s">
        <v>143</v>
      </c>
      <c r="L97" s="245"/>
      <c r="M97" s="245"/>
      <c r="N97" s="266" t="s">
        <v>137</v>
      </c>
    </row>
    <row r="98" spans="1:14" s="246" customFormat="1">
      <c r="A98" s="287" t="s">
        <v>143</v>
      </c>
      <c r="B98" s="261" t="s">
        <v>945</v>
      </c>
      <c r="C98" s="370" t="s">
        <v>1680</v>
      </c>
      <c r="D98" s="260"/>
      <c r="E98" s="261"/>
      <c r="F98" s="262" t="s">
        <v>15</v>
      </c>
      <c r="G98" s="263">
        <v>41640</v>
      </c>
      <c r="H98" s="264"/>
      <c r="I98" s="245" t="str">
        <f t="shared" si="1"/>
        <v>L02BX03</v>
      </c>
      <c r="J98" s="265" t="s">
        <v>37</v>
      </c>
      <c r="K98" s="265" t="s">
        <v>144</v>
      </c>
      <c r="L98" s="245"/>
      <c r="M98" s="245"/>
      <c r="N98" s="266" t="s">
        <v>139</v>
      </c>
    </row>
    <row r="99" spans="1:14" s="246" customFormat="1">
      <c r="A99" s="287" t="s">
        <v>144</v>
      </c>
      <c r="B99" s="261" t="s">
        <v>145</v>
      </c>
      <c r="C99" s="370" t="s">
        <v>145</v>
      </c>
      <c r="D99" s="260"/>
      <c r="E99" s="261"/>
      <c r="F99" s="262" t="s">
        <v>15</v>
      </c>
      <c r="G99" s="263">
        <v>40179</v>
      </c>
      <c r="H99" s="264"/>
      <c r="I99" s="245" t="str">
        <f t="shared" si="1"/>
        <v>L03AA13</v>
      </c>
      <c r="J99" s="265" t="s">
        <v>37</v>
      </c>
      <c r="K99" s="265" t="s">
        <v>146</v>
      </c>
      <c r="L99" s="245"/>
      <c r="M99" s="245"/>
      <c r="N99" s="266" t="s">
        <v>141</v>
      </c>
    </row>
    <row r="100" spans="1:14" s="246" customFormat="1">
      <c r="A100" s="287" t="s">
        <v>146</v>
      </c>
      <c r="B100" s="261" t="s">
        <v>147</v>
      </c>
      <c r="C100" s="370" t="s">
        <v>147</v>
      </c>
      <c r="D100" s="260"/>
      <c r="E100" s="261"/>
      <c r="F100" s="262" t="s">
        <v>15</v>
      </c>
      <c r="G100" s="263">
        <v>40909</v>
      </c>
      <c r="H100" s="264"/>
      <c r="I100" s="245" t="str">
        <f t="shared" si="1"/>
        <v>L03AX16</v>
      </c>
      <c r="J100" s="265" t="s">
        <v>37</v>
      </c>
      <c r="K100" s="265" t="s">
        <v>148</v>
      </c>
      <c r="L100" s="245"/>
      <c r="M100" s="245"/>
      <c r="N100" s="266" t="s">
        <v>1739</v>
      </c>
    </row>
    <row r="101" spans="1:14" s="246" customFormat="1">
      <c r="A101" s="258" t="s">
        <v>148</v>
      </c>
      <c r="B101" s="259" t="s">
        <v>946</v>
      </c>
      <c r="C101" s="373" t="s">
        <v>1681</v>
      </c>
      <c r="D101" s="260" t="s">
        <v>1703</v>
      </c>
      <c r="E101" s="259"/>
      <c r="F101" s="262" t="s">
        <v>15</v>
      </c>
      <c r="G101" s="263">
        <v>40179</v>
      </c>
      <c r="H101" s="264"/>
      <c r="I101" s="245" t="str">
        <f t="shared" si="1"/>
        <v>L04AA03</v>
      </c>
      <c r="J101" s="265" t="s">
        <v>37</v>
      </c>
      <c r="K101" s="265" t="s">
        <v>149</v>
      </c>
      <c r="L101" s="245"/>
      <c r="M101" s="245"/>
      <c r="N101" s="266" t="s">
        <v>142</v>
      </c>
    </row>
    <row r="102" spans="1:14" s="246" customFormat="1">
      <c r="A102" s="258" t="s">
        <v>149</v>
      </c>
      <c r="B102" s="259" t="s">
        <v>947</v>
      </c>
      <c r="C102" s="373" t="s">
        <v>433</v>
      </c>
      <c r="D102" s="260" t="s">
        <v>1703</v>
      </c>
      <c r="E102" s="259"/>
      <c r="F102" s="262" t="s">
        <v>15</v>
      </c>
      <c r="G102" s="263">
        <v>41640</v>
      </c>
      <c r="H102" s="264"/>
      <c r="I102" s="245" t="str">
        <f t="shared" si="1"/>
        <v>L04AA04</v>
      </c>
      <c r="J102" s="265" t="s">
        <v>37</v>
      </c>
      <c r="K102" s="265" t="s">
        <v>150</v>
      </c>
      <c r="L102" s="245"/>
      <c r="M102" s="245"/>
      <c r="N102" s="266" t="s">
        <v>1526</v>
      </c>
    </row>
    <row r="103" spans="1:14" s="246" customFormat="1">
      <c r="A103" s="287" t="s">
        <v>150</v>
      </c>
      <c r="B103" s="261" t="s">
        <v>151</v>
      </c>
      <c r="C103" s="376" t="s">
        <v>151</v>
      </c>
      <c r="D103" s="260"/>
      <c r="E103" s="261"/>
      <c r="F103" s="262" t="s">
        <v>15</v>
      </c>
      <c r="G103" s="263">
        <v>40179</v>
      </c>
      <c r="H103" s="264"/>
      <c r="I103" s="245" t="str">
        <f t="shared" si="1"/>
        <v>L04AA23</v>
      </c>
      <c r="J103" s="265" t="s">
        <v>37</v>
      </c>
      <c r="K103" s="265" t="s">
        <v>152</v>
      </c>
      <c r="L103" s="245"/>
      <c r="M103" s="245"/>
      <c r="N103" s="266" t="s">
        <v>1740</v>
      </c>
    </row>
    <row r="104" spans="1:14" s="246" customFormat="1">
      <c r="A104" s="287" t="s">
        <v>152</v>
      </c>
      <c r="B104" s="261" t="s">
        <v>153</v>
      </c>
      <c r="C104" s="376" t="s">
        <v>153</v>
      </c>
      <c r="D104" s="260"/>
      <c r="E104" s="260"/>
      <c r="F104" s="262" t="s">
        <v>15</v>
      </c>
      <c r="G104" s="263">
        <v>40179</v>
      </c>
      <c r="H104" s="264"/>
      <c r="I104" s="245" t="str">
        <f t="shared" si="1"/>
        <v>L04AA24</v>
      </c>
      <c r="J104" s="265" t="s">
        <v>37</v>
      </c>
      <c r="K104" s="265" t="s">
        <v>154</v>
      </c>
      <c r="L104" s="245"/>
      <c r="M104" s="245"/>
      <c r="N104" s="266" t="s">
        <v>1528</v>
      </c>
    </row>
    <row r="105" spans="1:14" s="246" customFormat="1">
      <c r="A105" s="287" t="s">
        <v>154</v>
      </c>
      <c r="B105" s="261" t="s">
        <v>155</v>
      </c>
      <c r="C105" s="376" t="s">
        <v>155</v>
      </c>
      <c r="D105" s="260"/>
      <c r="E105" s="261"/>
      <c r="F105" s="262" t="s">
        <v>15</v>
      </c>
      <c r="G105" s="263">
        <v>40179</v>
      </c>
      <c r="H105" s="264"/>
      <c r="I105" s="245" t="str">
        <f t="shared" si="1"/>
        <v>L04AA25</v>
      </c>
      <c r="J105" s="265" t="s">
        <v>37</v>
      </c>
      <c r="K105" s="265" t="s">
        <v>1531</v>
      </c>
      <c r="L105" s="245"/>
      <c r="M105" s="245"/>
      <c r="N105" s="266" t="s">
        <v>1741</v>
      </c>
    </row>
    <row r="106" spans="1:14" s="246" customFormat="1">
      <c r="A106" s="287" t="s">
        <v>1531</v>
      </c>
      <c r="B106" s="261" t="s">
        <v>1742</v>
      </c>
      <c r="C106" s="372" t="s">
        <v>1682</v>
      </c>
      <c r="D106" s="260"/>
      <c r="E106" s="261"/>
      <c r="F106" s="262" t="s">
        <v>15</v>
      </c>
      <c r="G106" s="263">
        <v>42370</v>
      </c>
      <c r="H106" s="264"/>
      <c r="I106" s="245" t="str">
        <f t="shared" si="1"/>
        <v>L04AA33</v>
      </c>
      <c r="J106" s="265" t="s">
        <v>38</v>
      </c>
      <c r="K106" s="265" t="s">
        <v>253</v>
      </c>
      <c r="L106" s="245"/>
      <c r="M106" s="245"/>
      <c r="N106" s="266" t="s">
        <v>143</v>
      </c>
    </row>
    <row r="107" spans="1:14" s="246" customFormat="1">
      <c r="A107" s="287" t="s">
        <v>253</v>
      </c>
      <c r="B107" s="261" t="s">
        <v>95</v>
      </c>
      <c r="C107" s="370" t="s">
        <v>95</v>
      </c>
      <c r="D107" s="260"/>
      <c r="E107" s="261" t="s">
        <v>1743</v>
      </c>
      <c r="F107" s="262" t="s">
        <v>15</v>
      </c>
      <c r="G107" s="263">
        <v>40179</v>
      </c>
      <c r="H107" s="264"/>
      <c r="I107" s="245" t="str">
        <f t="shared" si="1"/>
        <v>L04AA34</v>
      </c>
      <c r="J107" s="265" t="s">
        <v>38</v>
      </c>
      <c r="K107" s="265" t="s">
        <v>156</v>
      </c>
      <c r="L107" s="245"/>
      <c r="M107" s="245"/>
      <c r="N107" s="266" t="s">
        <v>144</v>
      </c>
    </row>
    <row r="108" spans="1:14" s="246" customFormat="1">
      <c r="A108" s="287" t="s">
        <v>156</v>
      </c>
      <c r="B108" s="261" t="s">
        <v>157</v>
      </c>
      <c r="C108" s="376" t="s">
        <v>157</v>
      </c>
      <c r="D108" s="260"/>
      <c r="E108" s="261"/>
      <c r="F108" s="262" t="s">
        <v>15</v>
      </c>
      <c r="G108" s="263">
        <v>40179</v>
      </c>
      <c r="H108" s="264"/>
      <c r="I108" s="245" t="str">
        <f t="shared" si="1"/>
        <v>L04AB01</v>
      </c>
      <c r="J108" s="265" t="s">
        <v>39</v>
      </c>
      <c r="K108" s="265" t="s">
        <v>158</v>
      </c>
      <c r="L108" s="245"/>
      <c r="M108" s="245"/>
      <c r="N108" s="266" t="s">
        <v>146</v>
      </c>
    </row>
    <row r="109" spans="1:14" s="246" customFormat="1">
      <c r="A109" s="287" t="s">
        <v>158</v>
      </c>
      <c r="B109" s="261" t="s">
        <v>159</v>
      </c>
      <c r="C109" s="376" t="s">
        <v>159</v>
      </c>
      <c r="D109" s="260"/>
      <c r="E109" s="261"/>
      <c r="F109" s="262" t="s">
        <v>15</v>
      </c>
      <c r="G109" s="263">
        <v>40179</v>
      </c>
      <c r="H109" s="264"/>
      <c r="I109" s="245" t="str">
        <f t="shared" si="1"/>
        <v>L04AB02</v>
      </c>
      <c r="J109" s="265" t="s">
        <v>39</v>
      </c>
      <c r="K109" s="265" t="s">
        <v>160</v>
      </c>
      <c r="L109" s="245"/>
      <c r="M109" s="245"/>
      <c r="N109" s="266" t="s">
        <v>148</v>
      </c>
    </row>
    <row r="110" spans="1:14" s="246" customFormat="1">
      <c r="A110" s="287" t="s">
        <v>160</v>
      </c>
      <c r="B110" s="261" t="s">
        <v>161</v>
      </c>
      <c r="C110" s="376" t="s">
        <v>161</v>
      </c>
      <c r="D110" s="260"/>
      <c r="E110" s="261"/>
      <c r="F110" s="262" t="s">
        <v>15</v>
      </c>
      <c r="G110" s="263">
        <v>40179</v>
      </c>
      <c r="H110" s="264"/>
      <c r="I110" s="245" t="str">
        <f t="shared" si="1"/>
        <v>L04AB04</v>
      </c>
      <c r="J110" s="265" t="s">
        <v>39</v>
      </c>
      <c r="K110" s="265" t="s">
        <v>162</v>
      </c>
      <c r="L110" s="245"/>
      <c r="M110" s="245"/>
      <c r="N110" s="266" t="s">
        <v>149</v>
      </c>
    </row>
    <row r="111" spans="1:14" s="246" customFormat="1">
      <c r="A111" s="287" t="s">
        <v>162</v>
      </c>
      <c r="B111" s="261" t="s">
        <v>163</v>
      </c>
      <c r="C111" s="376" t="s">
        <v>163</v>
      </c>
      <c r="D111" s="260"/>
      <c r="E111" s="261"/>
      <c r="F111" s="262" t="s">
        <v>15</v>
      </c>
      <c r="G111" s="263">
        <v>40179</v>
      </c>
      <c r="H111" s="264"/>
      <c r="I111" s="245" t="str">
        <f t="shared" si="1"/>
        <v>L04AB05</v>
      </c>
      <c r="J111" s="265" t="s">
        <v>39</v>
      </c>
      <c r="K111" s="265" t="s">
        <v>164</v>
      </c>
      <c r="L111" s="245"/>
      <c r="M111" s="245"/>
      <c r="N111" s="266" t="s">
        <v>150</v>
      </c>
    </row>
    <row r="112" spans="1:14" s="246" customFormat="1">
      <c r="A112" s="287" t="s">
        <v>164</v>
      </c>
      <c r="B112" s="261" t="s">
        <v>165</v>
      </c>
      <c r="C112" s="376" t="s">
        <v>165</v>
      </c>
      <c r="D112" s="260"/>
      <c r="E112" s="261"/>
      <c r="F112" s="262" t="s">
        <v>15</v>
      </c>
      <c r="G112" s="263">
        <v>40179</v>
      </c>
      <c r="H112" s="264"/>
      <c r="I112" s="245" t="str">
        <f t="shared" si="1"/>
        <v>L04AB06</v>
      </c>
      <c r="J112" s="265" t="s">
        <v>39</v>
      </c>
      <c r="K112" s="265" t="s">
        <v>166</v>
      </c>
      <c r="L112" s="245"/>
      <c r="M112" s="245"/>
      <c r="N112" s="266" t="s">
        <v>152</v>
      </c>
    </row>
    <row r="113" spans="1:14" s="246" customFormat="1">
      <c r="A113" s="287" t="s">
        <v>166</v>
      </c>
      <c r="B113" s="261" t="s">
        <v>167</v>
      </c>
      <c r="C113" s="376" t="s">
        <v>167</v>
      </c>
      <c r="D113" s="260"/>
      <c r="E113" s="261"/>
      <c r="F113" s="262" t="s">
        <v>15</v>
      </c>
      <c r="G113" s="263">
        <v>40179</v>
      </c>
      <c r="H113" s="264"/>
      <c r="I113" s="245" t="str">
        <f t="shared" si="1"/>
        <v>L04AC03</v>
      </c>
      <c r="J113" s="265" t="s">
        <v>39</v>
      </c>
      <c r="K113" s="265" t="s">
        <v>168</v>
      </c>
      <c r="L113" s="245"/>
      <c r="M113" s="245"/>
      <c r="N113" s="266" t="s">
        <v>154</v>
      </c>
    </row>
    <row r="114" spans="1:14" s="246" customFormat="1">
      <c r="A114" s="287" t="s">
        <v>168</v>
      </c>
      <c r="B114" s="261" t="s">
        <v>169</v>
      </c>
      <c r="C114" s="376" t="s">
        <v>169</v>
      </c>
      <c r="D114" s="260"/>
      <c r="E114" s="261"/>
      <c r="F114" s="262" t="s">
        <v>15</v>
      </c>
      <c r="G114" s="263">
        <v>40909</v>
      </c>
      <c r="H114" s="264"/>
      <c r="I114" s="245" t="str">
        <f t="shared" si="1"/>
        <v>L04AC05</v>
      </c>
      <c r="J114" s="265" t="s">
        <v>39</v>
      </c>
      <c r="K114" s="265" t="s">
        <v>170</v>
      </c>
      <c r="L114" s="245"/>
      <c r="M114" s="245"/>
      <c r="N114" s="266" t="s">
        <v>1744</v>
      </c>
    </row>
    <row r="115" spans="1:14" s="246" customFormat="1">
      <c r="A115" s="287" t="s">
        <v>170</v>
      </c>
      <c r="B115" s="261" t="s">
        <v>171</v>
      </c>
      <c r="C115" s="376" t="s">
        <v>171</v>
      </c>
      <c r="D115" s="260"/>
      <c r="E115" s="261"/>
      <c r="F115" s="262" t="s">
        <v>15</v>
      </c>
      <c r="G115" s="263">
        <v>40179</v>
      </c>
      <c r="H115" s="264"/>
      <c r="I115" s="245" t="str">
        <f t="shared" si="1"/>
        <v>L04AC07</v>
      </c>
      <c r="J115" s="265" t="s">
        <v>39</v>
      </c>
      <c r="K115" s="265" t="s">
        <v>172</v>
      </c>
      <c r="L115" s="245"/>
      <c r="M115" s="245"/>
      <c r="N115" s="266" t="s">
        <v>1531</v>
      </c>
    </row>
    <row r="116" spans="1:14" s="246" customFormat="1">
      <c r="A116" s="287" t="s">
        <v>172</v>
      </c>
      <c r="B116" s="261" t="s">
        <v>173</v>
      </c>
      <c r="C116" s="376" t="s">
        <v>1683</v>
      </c>
      <c r="D116" s="260"/>
      <c r="E116" s="261"/>
      <c r="F116" s="262" t="s">
        <v>15</v>
      </c>
      <c r="G116" s="263">
        <v>40179</v>
      </c>
      <c r="H116" s="264"/>
      <c r="I116" s="245" t="str">
        <f t="shared" si="1"/>
        <v>L04AX04</v>
      </c>
      <c r="J116" s="265" t="s">
        <v>39</v>
      </c>
      <c r="K116" s="265" t="s">
        <v>1532</v>
      </c>
      <c r="L116" s="245"/>
      <c r="M116" s="245"/>
      <c r="N116" s="266" t="s">
        <v>253</v>
      </c>
    </row>
    <row r="117" spans="1:14" s="246" customFormat="1">
      <c r="A117" s="287" t="s">
        <v>1532</v>
      </c>
      <c r="B117" s="261" t="s">
        <v>1745</v>
      </c>
      <c r="C117" s="377" t="s">
        <v>1684</v>
      </c>
      <c r="D117" s="260"/>
      <c r="E117" s="261"/>
      <c r="F117" s="262" t="s">
        <v>15</v>
      </c>
      <c r="G117" s="263">
        <v>42370</v>
      </c>
      <c r="H117" s="264"/>
      <c r="I117" s="245" t="str">
        <f t="shared" si="1"/>
        <v>L04AX06</v>
      </c>
      <c r="J117" s="265" t="s">
        <v>39</v>
      </c>
      <c r="K117" s="265" t="s">
        <v>174</v>
      </c>
      <c r="L117" s="245"/>
      <c r="M117" s="245"/>
      <c r="N117" s="266" t="s">
        <v>156</v>
      </c>
    </row>
    <row r="118" spans="1:14" s="246" customFormat="1">
      <c r="A118" s="287" t="s">
        <v>174</v>
      </c>
      <c r="B118" s="261" t="s">
        <v>948</v>
      </c>
      <c r="C118" s="376" t="s">
        <v>1758</v>
      </c>
      <c r="D118" s="260"/>
      <c r="E118" s="261"/>
      <c r="F118" s="262" t="s">
        <v>15</v>
      </c>
      <c r="G118" s="263">
        <v>40179</v>
      </c>
      <c r="H118" s="264"/>
      <c r="I118" s="245" t="str">
        <f t="shared" si="1"/>
        <v>M05BC01</v>
      </c>
      <c r="J118" s="265" t="s">
        <v>39</v>
      </c>
      <c r="K118" s="265" t="s">
        <v>175</v>
      </c>
      <c r="L118" s="245"/>
      <c r="M118" s="245"/>
      <c r="N118" s="266" t="s">
        <v>158</v>
      </c>
    </row>
    <row r="119" spans="1:14" s="246" customFormat="1">
      <c r="A119" s="287" t="s">
        <v>175</v>
      </c>
      <c r="B119" s="261" t="s">
        <v>176</v>
      </c>
      <c r="C119" s="376" t="s">
        <v>176</v>
      </c>
      <c r="D119" s="260"/>
      <c r="E119" s="261"/>
      <c r="F119" s="262" t="s">
        <v>15</v>
      </c>
      <c r="G119" s="263">
        <v>40909</v>
      </c>
      <c r="H119" s="264"/>
      <c r="I119" s="245" t="str">
        <f t="shared" si="1"/>
        <v>M05BX04</v>
      </c>
      <c r="J119" s="265" t="s">
        <v>39</v>
      </c>
      <c r="K119" s="265" t="s">
        <v>177</v>
      </c>
      <c r="L119" s="245"/>
      <c r="M119" s="245"/>
      <c r="N119" s="266" t="s">
        <v>160</v>
      </c>
    </row>
    <row r="120" spans="1:14" s="246" customFormat="1">
      <c r="A120" s="287" t="s">
        <v>177</v>
      </c>
      <c r="B120" s="261" t="s">
        <v>178</v>
      </c>
      <c r="C120" s="376" t="s">
        <v>178</v>
      </c>
      <c r="D120" s="260"/>
      <c r="E120" s="261"/>
      <c r="F120" s="262" t="s">
        <v>15</v>
      </c>
      <c r="G120" s="263">
        <v>40179</v>
      </c>
      <c r="H120" s="264"/>
      <c r="I120" s="245" t="str">
        <f t="shared" si="1"/>
        <v>R07AA02</v>
      </c>
      <c r="J120" s="265" t="s">
        <v>39</v>
      </c>
      <c r="K120" s="265" t="s">
        <v>179</v>
      </c>
      <c r="L120" s="245"/>
      <c r="M120" s="245"/>
      <c r="N120" s="266" t="s">
        <v>162</v>
      </c>
    </row>
    <row r="121" spans="1:14" s="246" customFormat="1">
      <c r="A121" s="287" t="s">
        <v>179</v>
      </c>
      <c r="B121" s="261" t="s">
        <v>180</v>
      </c>
      <c r="C121" s="376" t="s">
        <v>180</v>
      </c>
      <c r="D121" s="260"/>
      <c r="E121" s="261"/>
      <c r="F121" s="262" t="s">
        <v>15</v>
      </c>
      <c r="G121" s="263">
        <v>40179</v>
      </c>
      <c r="H121" s="264"/>
      <c r="I121" s="245" t="str">
        <f t="shared" si="1"/>
        <v>S01LA04</v>
      </c>
      <c r="J121" s="265" t="s">
        <v>39</v>
      </c>
      <c r="K121" s="265" t="s">
        <v>181</v>
      </c>
      <c r="L121" s="245"/>
      <c r="M121" s="245"/>
      <c r="N121" s="266" t="s">
        <v>164</v>
      </c>
    </row>
    <row r="122" spans="1:14" s="246" customFormat="1">
      <c r="A122" s="289" t="s">
        <v>181</v>
      </c>
      <c r="B122" s="290" t="s">
        <v>182</v>
      </c>
      <c r="C122" s="378" t="s">
        <v>182</v>
      </c>
      <c r="D122" s="284"/>
      <c r="E122" s="290"/>
      <c r="F122" s="285" t="s">
        <v>15</v>
      </c>
      <c r="G122" s="286">
        <v>40179</v>
      </c>
      <c r="H122" s="264"/>
      <c r="I122" s="245" t="str">
        <f t="shared" si="1"/>
        <v>V03AF07</v>
      </c>
      <c r="J122" s="265" t="s">
        <v>40</v>
      </c>
      <c r="K122" s="245"/>
      <c r="L122" s="245"/>
      <c r="M122" s="245"/>
      <c r="N122" s="266" t="s">
        <v>168</v>
      </c>
    </row>
    <row r="123" spans="1:14" s="246" customFormat="1">
      <c r="A123" s="245"/>
      <c r="B123" s="245"/>
      <c r="C123" s="245"/>
      <c r="D123" s="245"/>
      <c r="E123" s="245"/>
      <c r="F123" s="245"/>
      <c r="G123" s="245"/>
      <c r="H123" s="245"/>
      <c r="I123" s="245"/>
      <c r="J123" s="265" t="s">
        <v>40</v>
      </c>
      <c r="K123" s="245"/>
      <c r="L123" s="245"/>
      <c r="M123" s="245"/>
      <c r="N123" s="266" t="s">
        <v>170</v>
      </c>
    </row>
    <row r="124" spans="1:14" s="246" customFormat="1">
      <c r="A124" s="245"/>
      <c r="B124" s="245"/>
      <c r="C124" s="245"/>
      <c r="D124" s="245"/>
      <c r="E124" s="245"/>
      <c r="F124" s="245"/>
      <c r="G124" s="245"/>
      <c r="H124" s="245"/>
      <c r="I124" s="245"/>
      <c r="J124" s="265" t="s">
        <v>40</v>
      </c>
      <c r="K124" s="245"/>
      <c r="L124" s="245"/>
      <c r="M124" s="245"/>
      <c r="N124" s="266" t="s">
        <v>172</v>
      </c>
    </row>
    <row r="125" spans="1:14" s="246" customFormat="1">
      <c r="A125" s="245"/>
      <c r="B125" s="245"/>
      <c r="C125" s="245"/>
      <c r="D125" s="245"/>
      <c r="E125" s="245"/>
      <c r="F125" s="245"/>
      <c r="G125" s="245"/>
      <c r="H125" s="245"/>
      <c r="I125" s="245"/>
      <c r="J125" s="265" t="s">
        <v>40</v>
      </c>
      <c r="K125" s="245"/>
      <c r="L125" s="245"/>
      <c r="M125" s="245"/>
      <c r="N125" s="266" t="s">
        <v>1746</v>
      </c>
    </row>
    <row r="126" spans="1:14" s="246" customFormat="1">
      <c r="A126" s="245"/>
      <c r="B126" s="245"/>
      <c r="C126" s="245"/>
      <c r="D126" s="245"/>
      <c r="E126" s="245"/>
      <c r="F126" s="245"/>
      <c r="G126" s="245"/>
      <c r="H126" s="245"/>
      <c r="I126" s="245"/>
      <c r="J126" s="265" t="s">
        <v>41</v>
      </c>
      <c r="K126" s="245"/>
      <c r="L126" s="245"/>
      <c r="M126" s="245"/>
      <c r="N126" s="266" t="s">
        <v>1532</v>
      </c>
    </row>
    <row r="127" spans="1:14" s="246" customFormat="1">
      <c r="A127" s="245"/>
      <c r="B127" s="245"/>
      <c r="C127" s="245"/>
      <c r="D127" s="245"/>
      <c r="E127" s="245"/>
      <c r="F127" s="245"/>
      <c r="G127" s="245"/>
      <c r="H127" s="245"/>
      <c r="I127" s="245"/>
      <c r="J127" s="265" t="s">
        <v>41</v>
      </c>
      <c r="K127" s="245"/>
      <c r="L127" s="245"/>
      <c r="M127" s="245"/>
      <c r="N127" s="266" t="s">
        <v>174</v>
      </c>
    </row>
    <row r="128" spans="1:14" s="246" customFormat="1">
      <c r="A128" s="245"/>
      <c r="B128" s="245"/>
      <c r="C128" s="245"/>
      <c r="D128" s="245"/>
      <c r="E128" s="245"/>
      <c r="F128" s="245"/>
      <c r="G128" s="245"/>
      <c r="H128" s="245"/>
      <c r="I128" s="245"/>
      <c r="J128" s="265" t="s">
        <v>41</v>
      </c>
      <c r="K128" s="245"/>
      <c r="L128" s="245"/>
      <c r="M128" s="245"/>
      <c r="N128" s="266" t="s">
        <v>175</v>
      </c>
    </row>
    <row r="129" spans="10:14" s="246" customFormat="1">
      <c r="J129" s="265" t="s">
        <v>42</v>
      </c>
      <c r="K129" s="245"/>
      <c r="L129" s="245"/>
      <c r="M129" s="245"/>
      <c r="N129" s="266" t="s">
        <v>1747</v>
      </c>
    </row>
    <row r="130" spans="10:14" s="246" customFormat="1">
      <c r="J130" s="265" t="s">
        <v>42</v>
      </c>
      <c r="K130" s="245"/>
      <c r="L130" s="245"/>
      <c r="M130" s="245"/>
      <c r="N130" s="266" t="s">
        <v>1748</v>
      </c>
    </row>
    <row r="131" spans="10:14" s="246" customFormat="1">
      <c r="J131" s="265" t="s">
        <v>42</v>
      </c>
      <c r="K131" s="245"/>
      <c r="L131" s="245"/>
      <c r="M131" s="245"/>
      <c r="N131" s="266" t="s">
        <v>1749</v>
      </c>
    </row>
    <row r="132" spans="10:14" s="246" customFormat="1">
      <c r="J132" s="265" t="s">
        <v>42</v>
      </c>
      <c r="K132" s="245"/>
      <c r="L132" s="245"/>
      <c r="M132" s="245"/>
      <c r="N132" s="266" t="s">
        <v>1750</v>
      </c>
    </row>
    <row r="133" spans="10:14" s="246" customFormat="1">
      <c r="J133" s="265" t="s">
        <v>42</v>
      </c>
      <c r="K133" s="245"/>
      <c r="L133" s="245"/>
      <c r="M133" s="245"/>
      <c r="N133" s="266" t="s">
        <v>177</v>
      </c>
    </row>
    <row r="134" spans="10:14" s="246" customFormat="1">
      <c r="J134" s="265" t="s">
        <v>1504</v>
      </c>
      <c r="K134" s="245"/>
      <c r="L134" s="245"/>
      <c r="M134" s="245"/>
      <c r="N134" s="266" t="s">
        <v>1751</v>
      </c>
    </row>
    <row r="135" spans="10:14" s="246" customFormat="1">
      <c r="J135" s="265" t="s">
        <v>43</v>
      </c>
      <c r="K135" s="245"/>
      <c r="L135" s="245"/>
      <c r="M135" s="245"/>
      <c r="N135" s="266" t="s">
        <v>1752</v>
      </c>
    </row>
    <row r="136" spans="10:14" s="246" customFormat="1">
      <c r="J136" s="265" t="s">
        <v>43</v>
      </c>
      <c r="K136" s="245"/>
      <c r="L136" s="245"/>
      <c r="M136" s="245"/>
      <c r="N136" s="266" t="s">
        <v>181</v>
      </c>
    </row>
    <row r="137" spans="10:14" s="246" customFormat="1">
      <c r="J137" s="265" t="s">
        <v>45</v>
      </c>
      <c r="K137" s="245"/>
      <c r="L137" s="245"/>
      <c r="M137" s="245"/>
      <c r="N137" s="291" t="s">
        <v>1753</v>
      </c>
    </row>
    <row r="138" spans="10:14" s="246" customFormat="1">
      <c r="J138" s="265" t="s">
        <v>45</v>
      </c>
      <c r="K138" s="245"/>
      <c r="L138" s="245"/>
      <c r="M138" s="245"/>
      <c r="N138" s="245"/>
    </row>
    <row r="139" spans="10:14" s="246" customFormat="1">
      <c r="J139" s="265" t="s">
        <v>45</v>
      </c>
      <c r="K139" s="245"/>
      <c r="L139" s="245"/>
      <c r="M139" s="245"/>
      <c r="N139" s="245"/>
    </row>
    <row r="140" spans="10:14" s="246" customFormat="1">
      <c r="J140" s="265" t="s">
        <v>46</v>
      </c>
      <c r="K140" s="245"/>
      <c r="L140" s="245"/>
      <c r="M140" s="245"/>
      <c r="N140" s="245"/>
    </row>
    <row r="141" spans="10:14" s="246" customFormat="1">
      <c r="J141" s="265" t="s">
        <v>48</v>
      </c>
      <c r="K141" s="245"/>
      <c r="L141" s="245"/>
      <c r="M141" s="245"/>
      <c r="N141" s="245"/>
    </row>
    <row r="142" spans="10:14" s="246" customFormat="1">
      <c r="J142" s="265" t="s">
        <v>50</v>
      </c>
      <c r="K142" s="245"/>
      <c r="L142" s="245"/>
      <c r="M142" s="245"/>
      <c r="N142" s="245"/>
    </row>
    <row r="143" spans="10:14" s="246" customFormat="1">
      <c r="J143" s="265" t="s">
        <v>50</v>
      </c>
      <c r="K143" s="245"/>
      <c r="L143" s="245"/>
      <c r="M143" s="245"/>
      <c r="N143" s="245"/>
    </row>
    <row r="144" spans="10:14" s="246" customFormat="1">
      <c r="J144" s="265" t="s">
        <v>50</v>
      </c>
      <c r="K144" s="245"/>
      <c r="L144" s="245"/>
      <c r="M144" s="245"/>
      <c r="N144" s="245"/>
    </row>
    <row r="145" spans="10:10" s="246" customFormat="1">
      <c r="J145" s="265" t="s">
        <v>52</v>
      </c>
    </row>
    <row r="146" spans="10:10" s="246" customFormat="1">
      <c r="J146" s="265" t="s">
        <v>52</v>
      </c>
    </row>
    <row r="147" spans="10:10" s="246" customFormat="1">
      <c r="J147" s="265" t="s">
        <v>54</v>
      </c>
    </row>
    <row r="148" spans="10:10" s="246" customFormat="1">
      <c r="J148" s="265" t="s">
        <v>54</v>
      </c>
    </row>
    <row r="149" spans="10:10" s="246" customFormat="1">
      <c r="J149" s="265" t="s">
        <v>54</v>
      </c>
    </row>
    <row r="150" spans="10:10" s="246" customFormat="1">
      <c r="J150" s="265" t="s">
        <v>57</v>
      </c>
    </row>
    <row r="151" spans="10:10" s="246" customFormat="1">
      <c r="J151" s="265" t="s">
        <v>57</v>
      </c>
    </row>
    <row r="152" spans="10:10" s="246" customFormat="1">
      <c r="J152" s="265" t="s">
        <v>58</v>
      </c>
    </row>
    <row r="153" spans="10:10" s="246" customFormat="1">
      <c r="J153" s="265" t="s">
        <v>58</v>
      </c>
    </row>
    <row r="154" spans="10:10" s="246" customFormat="1">
      <c r="J154" s="265" t="s">
        <v>58</v>
      </c>
    </row>
    <row r="155" spans="10:10" s="246" customFormat="1">
      <c r="J155" s="265" t="s">
        <v>58</v>
      </c>
    </row>
    <row r="156" spans="10:10" s="246" customFormat="1">
      <c r="J156" s="265" t="s">
        <v>58</v>
      </c>
    </row>
    <row r="157" spans="10:10" s="246" customFormat="1">
      <c r="J157" s="265" t="s">
        <v>58</v>
      </c>
    </row>
    <row r="158" spans="10:10" s="246" customFormat="1">
      <c r="J158" s="265" t="s">
        <v>58</v>
      </c>
    </row>
    <row r="159" spans="10:10" s="246" customFormat="1">
      <c r="J159" s="265" t="s">
        <v>58</v>
      </c>
    </row>
    <row r="160" spans="10:10" s="246" customFormat="1">
      <c r="J160" s="265" t="s">
        <v>60</v>
      </c>
    </row>
    <row r="161" spans="10:10" s="246" customFormat="1">
      <c r="J161" s="265" t="s">
        <v>60</v>
      </c>
    </row>
    <row r="162" spans="10:10" s="246" customFormat="1">
      <c r="J162" s="265" t="s">
        <v>61</v>
      </c>
    </row>
    <row r="163" spans="10:10" s="246" customFormat="1">
      <c r="J163" s="265" t="s">
        <v>61</v>
      </c>
    </row>
    <row r="164" spans="10:10" s="246" customFormat="1">
      <c r="J164" s="265" t="s">
        <v>61</v>
      </c>
    </row>
    <row r="165" spans="10:10" s="246" customFormat="1">
      <c r="J165" s="265" t="s">
        <v>61</v>
      </c>
    </row>
    <row r="166" spans="10:10" s="246" customFormat="1">
      <c r="J166" s="265" t="s">
        <v>61</v>
      </c>
    </row>
    <row r="167" spans="10:10" s="246" customFormat="1">
      <c r="J167" s="265" t="s">
        <v>61</v>
      </c>
    </row>
    <row r="168" spans="10:10" s="246" customFormat="1">
      <c r="J168" s="265" t="s">
        <v>61</v>
      </c>
    </row>
    <row r="169" spans="10:10" s="246" customFormat="1">
      <c r="J169" s="265" t="s">
        <v>61</v>
      </c>
    </row>
    <row r="170" spans="10:10" s="246" customFormat="1">
      <c r="J170" s="265" t="s">
        <v>61</v>
      </c>
    </row>
    <row r="171" spans="10:10" s="246" customFormat="1">
      <c r="J171" s="265" t="s">
        <v>61</v>
      </c>
    </row>
    <row r="172" spans="10:10" s="246" customFormat="1">
      <c r="J172" s="265" t="s">
        <v>61</v>
      </c>
    </row>
    <row r="173" spans="10:10" s="246" customFormat="1">
      <c r="J173" s="265" t="s">
        <v>61</v>
      </c>
    </row>
    <row r="174" spans="10:10" s="246" customFormat="1">
      <c r="J174" s="265" t="s">
        <v>61</v>
      </c>
    </row>
    <row r="175" spans="10:10" s="246" customFormat="1">
      <c r="J175" s="265" t="s">
        <v>61</v>
      </c>
    </row>
    <row r="176" spans="10:10" s="246" customFormat="1">
      <c r="J176" s="265" t="s">
        <v>62</v>
      </c>
    </row>
    <row r="177" spans="10:10" s="246" customFormat="1">
      <c r="J177" s="265" t="s">
        <v>62</v>
      </c>
    </row>
    <row r="178" spans="10:10" s="246" customFormat="1">
      <c r="J178" s="265" t="s">
        <v>62</v>
      </c>
    </row>
    <row r="179" spans="10:10" s="246" customFormat="1">
      <c r="J179" s="265" t="s">
        <v>62</v>
      </c>
    </row>
    <row r="180" spans="10:10" s="246" customFormat="1">
      <c r="J180" s="265" t="s">
        <v>1509</v>
      </c>
    </row>
    <row r="181" spans="10:10" s="246" customFormat="1">
      <c r="J181" s="265" t="s">
        <v>1509</v>
      </c>
    </row>
    <row r="182" spans="10:10" s="246" customFormat="1">
      <c r="J182" s="265" t="s">
        <v>63</v>
      </c>
    </row>
    <row r="183" spans="10:10" s="246" customFormat="1">
      <c r="J183" s="265" t="s">
        <v>63</v>
      </c>
    </row>
    <row r="184" spans="10:10" s="246" customFormat="1">
      <c r="J184" s="265" t="s">
        <v>64</v>
      </c>
    </row>
    <row r="185" spans="10:10" s="246" customFormat="1">
      <c r="J185" s="265" t="s">
        <v>64</v>
      </c>
    </row>
    <row r="186" spans="10:10" s="246" customFormat="1">
      <c r="J186" s="265" t="s">
        <v>66</v>
      </c>
    </row>
    <row r="187" spans="10:10" s="246" customFormat="1">
      <c r="J187" s="265" t="s">
        <v>67</v>
      </c>
    </row>
    <row r="188" spans="10:10" s="246" customFormat="1">
      <c r="J188" s="265" t="s">
        <v>69</v>
      </c>
    </row>
    <row r="189" spans="10:10" s="246" customFormat="1">
      <c r="J189" s="265" t="s">
        <v>69</v>
      </c>
    </row>
    <row r="190" spans="10:10" s="246" customFormat="1">
      <c r="J190" s="265" t="s">
        <v>70</v>
      </c>
    </row>
    <row r="191" spans="10:10" s="246" customFormat="1">
      <c r="J191" s="265" t="s">
        <v>1510</v>
      </c>
    </row>
    <row r="192" spans="10:10" s="246" customFormat="1">
      <c r="J192" s="265" t="s">
        <v>1510</v>
      </c>
    </row>
    <row r="193" spans="10:10" s="246" customFormat="1">
      <c r="J193" s="265" t="s">
        <v>1511</v>
      </c>
    </row>
    <row r="194" spans="10:10" s="246" customFormat="1">
      <c r="J194" s="265" t="s">
        <v>1513</v>
      </c>
    </row>
    <row r="195" spans="10:10" s="246" customFormat="1">
      <c r="J195" s="265" t="s">
        <v>1515</v>
      </c>
    </row>
    <row r="196" spans="10:10" s="246" customFormat="1">
      <c r="J196" s="265" t="s">
        <v>1518</v>
      </c>
    </row>
    <row r="197" spans="10:10" s="246" customFormat="1">
      <c r="J197" s="265" t="s">
        <v>72</v>
      </c>
    </row>
    <row r="198" spans="10:10" s="246" customFormat="1">
      <c r="J198" s="265" t="s">
        <v>72</v>
      </c>
    </row>
    <row r="199" spans="10:10" s="246" customFormat="1">
      <c r="J199" s="265" t="s">
        <v>72</v>
      </c>
    </row>
    <row r="200" spans="10:10" s="246" customFormat="1">
      <c r="J200" s="265" t="s">
        <v>72</v>
      </c>
    </row>
    <row r="201" spans="10:10" s="246" customFormat="1">
      <c r="J201" s="265" t="s">
        <v>72</v>
      </c>
    </row>
    <row r="202" spans="10:10" s="246" customFormat="1">
      <c r="J202" s="265" t="s">
        <v>72</v>
      </c>
    </row>
    <row r="203" spans="10:10" s="246" customFormat="1">
      <c r="J203" s="265" t="s">
        <v>72</v>
      </c>
    </row>
    <row r="204" spans="10:10" s="246" customFormat="1">
      <c r="J204" s="265" t="s">
        <v>72</v>
      </c>
    </row>
    <row r="205" spans="10:10" s="246" customFormat="1">
      <c r="J205" s="265" t="s">
        <v>72</v>
      </c>
    </row>
    <row r="206" spans="10:10" s="246" customFormat="1">
      <c r="J206" s="265" t="s">
        <v>72</v>
      </c>
    </row>
    <row r="207" spans="10:10" s="246" customFormat="1">
      <c r="J207" s="265" t="s">
        <v>72</v>
      </c>
    </row>
    <row r="208" spans="10:10" s="246" customFormat="1">
      <c r="J208" s="265" t="s">
        <v>72</v>
      </c>
    </row>
    <row r="209" spans="10:10" s="246" customFormat="1">
      <c r="J209" s="265" t="s">
        <v>72</v>
      </c>
    </row>
    <row r="210" spans="10:10" s="246" customFormat="1">
      <c r="J210" s="265" t="s">
        <v>72</v>
      </c>
    </row>
    <row r="211" spans="10:10" s="246" customFormat="1">
      <c r="J211" s="265" t="s">
        <v>72</v>
      </c>
    </row>
    <row r="212" spans="10:10" s="246" customFormat="1">
      <c r="J212" s="265" t="s">
        <v>72</v>
      </c>
    </row>
    <row r="213" spans="10:10" s="246" customFormat="1">
      <c r="J213" s="265" t="s">
        <v>72</v>
      </c>
    </row>
    <row r="214" spans="10:10" s="246" customFormat="1">
      <c r="J214" s="265" t="s">
        <v>72</v>
      </c>
    </row>
    <row r="215" spans="10:10" s="246" customFormat="1">
      <c r="J215" s="265" t="s">
        <v>72</v>
      </c>
    </row>
    <row r="216" spans="10:10" s="246" customFormat="1">
      <c r="J216" s="265" t="s">
        <v>72</v>
      </c>
    </row>
    <row r="217" spans="10:10" s="246" customFormat="1">
      <c r="J217" s="265" t="s">
        <v>72</v>
      </c>
    </row>
    <row r="218" spans="10:10" s="246" customFormat="1">
      <c r="J218" s="265" t="s">
        <v>72</v>
      </c>
    </row>
    <row r="219" spans="10:10" s="246" customFormat="1">
      <c r="J219" s="265" t="s">
        <v>72</v>
      </c>
    </row>
    <row r="220" spans="10:10" s="246" customFormat="1">
      <c r="J220" s="265" t="s">
        <v>72</v>
      </c>
    </row>
    <row r="221" spans="10:10" s="246" customFormat="1">
      <c r="J221" s="265" t="s">
        <v>72</v>
      </c>
    </row>
    <row r="222" spans="10:10" s="246" customFormat="1">
      <c r="J222" s="265" t="s">
        <v>72</v>
      </c>
    </row>
    <row r="223" spans="10:10" s="246" customFormat="1">
      <c r="J223" s="265" t="s">
        <v>72</v>
      </c>
    </row>
    <row r="224" spans="10:10" s="246" customFormat="1">
      <c r="J224" s="265" t="s">
        <v>72</v>
      </c>
    </row>
    <row r="225" spans="10:10" s="246" customFormat="1">
      <c r="J225" s="265" t="s">
        <v>72</v>
      </c>
    </row>
    <row r="226" spans="10:10" s="246" customFormat="1">
      <c r="J226" s="265" t="s">
        <v>72</v>
      </c>
    </row>
    <row r="227" spans="10:10" s="246" customFormat="1">
      <c r="J227" s="265" t="s">
        <v>72</v>
      </c>
    </row>
    <row r="228" spans="10:10" s="246" customFormat="1">
      <c r="J228" s="265" t="s">
        <v>72</v>
      </c>
    </row>
    <row r="229" spans="10:10" s="246" customFormat="1">
      <c r="J229" s="265" t="s">
        <v>72</v>
      </c>
    </row>
    <row r="230" spans="10:10" s="246" customFormat="1">
      <c r="J230" s="265" t="s">
        <v>72</v>
      </c>
    </row>
    <row r="231" spans="10:10" s="246" customFormat="1">
      <c r="J231" s="265" t="s">
        <v>72</v>
      </c>
    </row>
    <row r="232" spans="10:10" s="246" customFormat="1">
      <c r="J232" s="265" t="s">
        <v>73</v>
      </c>
    </row>
    <row r="233" spans="10:10" s="246" customFormat="1">
      <c r="J233" s="265" t="s">
        <v>73</v>
      </c>
    </row>
    <row r="234" spans="10:10" s="246" customFormat="1">
      <c r="J234" s="265" t="s">
        <v>73</v>
      </c>
    </row>
    <row r="235" spans="10:10" s="246" customFormat="1">
      <c r="J235" s="265" t="s">
        <v>73</v>
      </c>
    </row>
    <row r="236" spans="10:10" s="246" customFormat="1">
      <c r="J236" s="265" t="s">
        <v>73</v>
      </c>
    </row>
    <row r="237" spans="10:10" s="246" customFormat="1">
      <c r="J237" s="265" t="s">
        <v>73</v>
      </c>
    </row>
    <row r="238" spans="10:10" s="246" customFormat="1">
      <c r="J238" s="265" t="s">
        <v>73</v>
      </c>
    </row>
    <row r="239" spans="10:10" s="246" customFormat="1">
      <c r="J239" s="265" t="s">
        <v>74</v>
      </c>
    </row>
    <row r="240" spans="10:10" s="246" customFormat="1">
      <c r="J240" s="265" t="s">
        <v>74</v>
      </c>
    </row>
    <row r="241" spans="10:10" s="246" customFormat="1">
      <c r="J241" s="265" t="s">
        <v>74</v>
      </c>
    </row>
    <row r="242" spans="10:10" s="246" customFormat="1">
      <c r="J242" s="265" t="s">
        <v>75</v>
      </c>
    </row>
    <row r="243" spans="10:10" s="246" customFormat="1">
      <c r="J243" s="265" t="s">
        <v>75</v>
      </c>
    </row>
    <row r="244" spans="10:10" s="246" customFormat="1">
      <c r="J244" s="265" t="s">
        <v>77</v>
      </c>
    </row>
    <row r="245" spans="10:10" s="246" customFormat="1">
      <c r="J245" s="265" t="s">
        <v>77</v>
      </c>
    </row>
    <row r="246" spans="10:10" s="246" customFormat="1">
      <c r="J246" s="265" t="s">
        <v>80</v>
      </c>
    </row>
    <row r="247" spans="10:10" s="246" customFormat="1">
      <c r="J247" s="265" t="s">
        <v>80</v>
      </c>
    </row>
    <row r="248" spans="10:10" s="246" customFormat="1">
      <c r="J248" s="265" t="s">
        <v>80</v>
      </c>
    </row>
    <row r="249" spans="10:10" s="246" customFormat="1">
      <c r="J249" s="265" t="s">
        <v>80</v>
      </c>
    </row>
    <row r="250" spans="10:10" s="246" customFormat="1">
      <c r="J250" s="265" t="s">
        <v>80</v>
      </c>
    </row>
    <row r="251" spans="10:10" s="246" customFormat="1">
      <c r="J251" s="265" t="s">
        <v>80</v>
      </c>
    </row>
    <row r="252" spans="10:10" s="246" customFormat="1">
      <c r="J252" s="265" t="s">
        <v>80</v>
      </c>
    </row>
    <row r="253" spans="10:10" s="246" customFormat="1">
      <c r="J253" s="265" t="s">
        <v>80</v>
      </c>
    </row>
    <row r="254" spans="10:10" s="246" customFormat="1">
      <c r="J254" s="265" t="s">
        <v>82</v>
      </c>
    </row>
    <row r="255" spans="10:10" s="246" customFormat="1">
      <c r="J255" s="265" t="s">
        <v>83</v>
      </c>
    </row>
    <row r="256" spans="10:10" s="246" customFormat="1">
      <c r="J256" s="265" t="s">
        <v>83</v>
      </c>
    </row>
    <row r="257" spans="10:10" s="246" customFormat="1">
      <c r="J257" s="265" t="s">
        <v>83</v>
      </c>
    </row>
    <row r="258" spans="10:10" s="246" customFormat="1">
      <c r="J258" s="265" t="s">
        <v>84</v>
      </c>
    </row>
    <row r="259" spans="10:10" s="246" customFormat="1">
      <c r="J259" s="265" t="s">
        <v>85</v>
      </c>
    </row>
    <row r="260" spans="10:10" s="246" customFormat="1">
      <c r="J260" s="265" t="s">
        <v>86</v>
      </c>
    </row>
    <row r="261" spans="10:10" s="246" customFormat="1">
      <c r="J261" s="265" t="s">
        <v>1521</v>
      </c>
    </row>
    <row r="262" spans="10:10" s="246" customFormat="1">
      <c r="J262" s="265" t="s">
        <v>88</v>
      </c>
    </row>
    <row r="263" spans="10:10" s="246" customFormat="1">
      <c r="J263" s="265" t="s">
        <v>88</v>
      </c>
    </row>
    <row r="264" spans="10:10" s="246" customFormat="1">
      <c r="J264" s="265" t="s">
        <v>90</v>
      </c>
    </row>
    <row r="265" spans="10:10" s="246" customFormat="1">
      <c r="J265" s="265" t="s">
        <v>90</v>
      </c>
    </row>
    <row r="266" spans="10:10" s="246" customFormat="1">
      <c r="J266" s="265" t="s">
        <v>90</v>
      </c>
    </row>
    <row r="267" spans="10:10" s="246" customFormat="1">
      <c r="J267" s="265" t="s">
        <v>90</v>
      </c>
    </row>
    <row r="268" spans="10:10" s="246" customFormat="1">
      <c r="J268" s="265" t="s">
        <v>90</v>
      </c>
    </row>
    <row r="269" spans="10:10" s="246" customFormat="1">
      <c r="J269" s="265" t="s">
        <v>90</v>
      </c>
    </row>
    <row r="270" spans="10:10" s="246" customFormat="1">
      <c r="J270" s="265" t="s">
        <v>90</v>
      </c>
    </row>
    <row r="271" spans="10:10" s="246" customFormat="1">
      <c r="J271" s="265" t="s">
        <v>91</v>
      </c>
    </row>
    <row r="272" spans="10:10" s="246" customFormat="1">
      <c r="J272" s="265" t="s">
        <v>91</v>
      </c>
    </row>
    <row r="273" spans="10:10" s="246" customFormat="1">
      <c r="J273" s="265" t="s">
        <v>91</v>
      </c>
    </row>
    <row r="274" spans="10:10" s="246" customFormat="1">
      <c r="J274" s="265" t="s">
        <v>93</v>
      </c>
    </row>
    <row r="275" spans="10:10" s="246" customFormat="1">
      <c r="J275" s="265" t="s">
        <v>93</v>
      </c>
    </row>
    <row r="276" spans="10:10" s="246" customFormat="1">
      <c r="J276" s="265" t="s">
        <v>96</v>
      </c>
    </row>
    <row r="277" spans="10:10" s="246" customFormat="1">
      <c r="J277" s="265" t="s">
        <v>96</v>
      </c>
    </row>
    <row r="278" spans="10:10" s="246" customFormat="1">
      <c r="J278" s="265" t="s">
        <v>98</v>
      </c>
    </row>
    <row r="279" spans="10:10" s="246" customFormat="1">
      <c r="J279" s="265" t="s">
        <v>98</v>
      </c>
    </row>
    <row r="280" spans="10:10" s="246" customFormat="1">
      <c r="J280" s="265" t="s">
        <v>100</v>
      </c>
    </row>
    <row r="281" spans="10:10" s="246" customFormat="1">
      <c r="J281" s="265" t="s">
        <v>100</v>
      </c>
    </row>
    <row r="282" spans="10:10" s="246" customFormat="1">
      <c r="J282" s="265" t="s">
        <v>102</v>
      </c>
    </row>
    <row r="283" spans="10:10" s="246" customFormat="1">
      <c r="J283" s="265" t="s">
        <v>102</v>
      </c>
    </row>
    <row r="284" spans="10:10" s="246" customFormat="1">
      <c r="J284" s="265" t="s">
        <v>104</v>
      </c>
    </row>
    <row r="285" spans="10:10" s="246" customFormat="1">
      <c r="J285" s="265" t="s">
        <v>104</v>
      </c>
    </row>
    <row r="286" spans="10:10" s="246" customFormat="1">
      <c r="J286" s="265" t="s">
        <v>106</v>
      </c>
    </row>
    <row r="287" spans="10:10" s="246" customFormat="1">
      <c r="J287" s="265" t="s">
        <v>108</v>
      </c>
    </row>
    <row r="288" spans="10:10" s="246" customFormat="1">
      <c r="J288" s="265" t="s">
        <v>108</v>
      </c>
    </row>
    <row r="289" spans="10:10" s="246" customFormat="1">
      <c r="J289" s="265" t="s">
        <v>110</v>
      </c>
    </row>
    <row r="290" spans="10:10" s="246" customFormat="1">
      <c r="J290" s="265" t="s">
        <v>110</v>
      </c>
    </row>
    <row r="291" spans="10:10" s="246" customFormat="1">
      <c r="J291" s="265" t="s">
        <v>110</v>
      </c>
    </row>
    <row r="292" spans="10:10" s="246" customFormat="1">
      <c r="J292" s="265" t="s">
        <v>110</v>
      </c>
    </row>
    <row r="293" spans="10:10" s="246" customFormat="1">
      <c r="J293" s="265" t="s">
        <v>110</v>
      </c>
    </row>
    <row r="294" spans="10:10" s="246" customFormat="1">
      <c r="J294" s="265" t="s">
        <v>110</v>
      </c>
    </row>
    <row r="295" spans="10:10" s="246" customFormat="1">
      <c r="J295" s="265" t="s">
        <v>110</v>
      </c>
    </row>
    <row r="296" spans="10:10" s="246" customFormat="1">
      <c r="J296" s="265" t="s">
        <v>110</v>
      </c>
    </row>
    <row r="297" spans="10:10" s="246" customFormat="1">
      <c r="J297" s="265" t="s">
        <v>110</v>
      </c>
    </row>
    <row r="298" spans="10:10" s="246" customFormat="1">
      <c r="J298" s="265" t="s">
        <v>110</v>
      </c>
    </row>
    <row r="299" spans="10:10" s="246" customFormat="1">
      <c r="J299" s="265" t="s">
        <v>112</v>
      </c>
    </row>
    <row r="300" spans="10:10" s="246" customFormat="1">
      <c r="J300" s="265" t="s">
        <v>114</v>
      </c>
    </row>
    <row r="301" spans="10:10" s="246" customFormat="1">
      <c r="J301" s="265" t="s">
        <v>114</v>
      </c>
    </row>
    <row r="302" spans="10:10" s="246" customFormat="1">
      <c r="J302" s="265" t="s">
        <v>114</v>
      </c>
    </row>
    <row r="303" spans="10:10" s="246" customFormat="1">
      <c r="J303" s="265" t="s">
        <v>116</v>
      </c>
    </row>
    <row r="304" spans="10:10" s="246" customFormat="1">
      <c r="J304" s="265" t="s">
        <v>116</v>
      </c>
    </row>
    <row r="305" spans="10:10" s="246" customFormat="1">
      <c r="J305" s="265" t="s">
        <v>116</v>
      </c>
    </row>
    <row r="306" spans="10:10" s="246" customFormat="1">
      <c r="J306" s="265" t="s">
        <v>118</v>
      </c>
    </row>
    <row r="307" spans="10:10" s="246" customFormat="1">
      <c r="J307" s="265" t="s">
        <v>120</v>
      </c>
    </row>
    <row r="308" spans="10:10" s="246" customFormat="1">
      <c r="J308" s="265" t="s">
        <v>120</v>
      </c>
    </row>
    <row r="309" spans="10:10" s="246" customFormat="1">
      <c r="J309" s="265" t="s">
        <v>120</v>
      </c>
    </row>
    <row r="310" spans="10:10" s="246" customFormat="1">
      <c r="J310" s="265" t="s">
        <v>120</v>
      </c>
    </row>
    <row r="311" spans="10:10" s="246" customFormat="1">
      <c r="J311" s="265" t="s">
        <v>122</v>
      </c>
    </row>
    <row r="312" spans="10:10" s="246" customFormat="1">
      <c r="J312" s="265" t="s">
        <v>122</v>
      </c>
    </row>
    <row r="313" spans="10:10" s="246" customFormat="1">
      <c r="J313" s="265" t="s">
        <v>124</v>
      </c>
    </row>
    <row r="314" spans="10:10" s="246" customFormat="1">
      <c r="J314" s="265" t="s">
        <v>124</v>
      </c>
    </row>
    <row r="315" spans="10:10" s="246" customFormat="1">
      <c r="J315" s="265" t="s">
        <v>124</v>
      </c>
    </row>
    <row r="316" spans="10:10" s="246" customFormat="1">
      <c r="J316" s="265" t="s">
        <v>126</v>
      </c>
    </row>
    <row r="317" spans="10:10" s="246" customFormat="1">
      <c r="J317" s="265" t="s">
        <v>126</v>
      </c>
    </row>
    <row r="318" spans="10:10" s="246" customFormat="1">
      <c r="J318" s="265" t="s">
        <v>128</v>
      </c>
    </row>
    <row r="319" spans="10:10" s="246" customFormat="1">
      <c r="J319" s="265" t="s">
        <v>130</v>
      </c>
    </row>
    <row r="320" spans="10:10" s="246" customFormat="1">
      <c r="J320" s="265" t="s">
        <v>130</v>
      </c>
    </row>
    <row r="321" spans="10:10" s="246" customFormat="1">
      <c r="J321" s="265" t="s">
        <v>131</v>
      </c>
    </row>
    <row r="322" spans="10:10" s="246" customFormat="1">
      <c r="J322" s="265" t="s">
        <v>131</v>
      </c>
    </row>
    <row r="323" spans="10:10" s="246" customFormat="1">
      <c r="J323" s="265" t="s">
        <v>131</v>
      </c>
    </row>
    <row r="324" spans="10:10" s="246" customFormat="1">
      <c r="J324" s="265" t="s">
        <v>131</v>
      </c>
    </row>
    <row r="325" spans="10:10" s="246" customFormat="1">
      <c r="J325" s="265" t="s">
        <v>131</v>
      </c>
    </row>
    <row r="326" spans="10:10" s="246" customFormat="1">
      <c r="J326" s="265" t="s">
        <v>131</v>
      </c>
    </row>
    <row r="327" spans="10:10" s="246" customFormat="1">
      <c r="J327" s="265" t="s">
        <v>131</v>
      </c>
    </row>
    <row r="328" spans="10:10" s="246" customFormat="1">
      <c r="J328" s="265" t="s">
        <v>131</v>
      </c>
    </row>
    <row r="329" spans="10:10" s="246" customFormat="1">
      <c r="J329" s="265" t="s">
        <v>133</v>
      </c>
    </row>
    <row r="330" spans="10:10" s="246" customFormat="1">
      <c r="J330" s="265" t="s">
        <v>133</v>
      </c>
    </row>
    <row r="331" spans="10:10" s="246" customFormat="1">
      <c r="J331" s="265" t="s">
        <v>133</v>
      </c>
    </row>
    <row r="332" spans="10:10" s="246" customFormat="1">
      <c r="J332" s="265" t="s">
        <v>133</v>
      </c>
    </row>
    <row r="333" spans="10:10" s="246" customFormat="1">
      <c r="J333" s="265" t="s">
        <v>1524</v>
      </c>
    </row>
    <row r="334" spans="10:10" s="246" customFormat="1">
      <c r="J334" s="265" t="s">
        <v>1524</v>
      </c>
    </row>
    <row r="335" spans="10:10" s="246" customFormat="1">
      <c r="J335" s="265" t="s">
        <v>134</v>
      </c>
    </row>
    <row r="336" spans="10:10" s="246" customFormat="1">
      <c r="J336" s="265" t="s">
        <v>134</v>
      </c>
    </row>
    <row r="337" spans="10:10" s="246" customFormat="1">
      <c r="J337" s="265" t="s">
        <v>135</v>
      </c>
    </row>
    <row r="338" spans="10:10" s="246" customFormat="1">
      <c r="J338" s="265" t="s">
        <v>135</v>
      </c>
    </row>
    <row r="339" spans="10:10" s="246" customFormat="1">
      <c r="J339" s="265" t="s">
        <v>135</v>
      </c>
    </row>
    <row r="340" spans="10:10" s="246" customFormat="1">
      <c r="J340" s="265" t="s">
        <v>137</v>
      </c>
    </row>
    <row r="341" spans="10:10" s="246" customFormat="1">
      <c r="J341" s="265" t="s">
        <v>139</v>
      </c>
    </row>
    <row r="342" spans="10:10" s="246" customFormat="1">
      <c r="J342" s="265" t="s">
        <v>141</v>
      </c>
    </row>
    <row r="343" spans="10:10" s="246" customFormat="1">
      <c r="J343" s="265" t="s">
        <v>141</v>
      </c>
    </row>
    <row r="344" spans="10:10" s="246" customFormat="1">
      <c r="J344" s="265" t="s">
        <v>142</v>
      </c>
    </row>
    <row r="345" spans="10:10" s="246" customFormat="1">
      <c r="J345" s="265" t="s">
        <v>1526</v>
      </c>
    </row>
    <row r="346" spans="10:10" s="246" customFormat="1">
      <c r="J346" s="265" t="s">
        <v>1528</v>
      </c>
    </row>
    <row r="347" spans="10:10" s="246" customFormat="1">
      <c r="J347" s="265" t="s">
        <v>1528</v>
      </c>
    </row>
    <row r="348" spans="10:10" s="246" customFormat="1">
      <c r="J348" s="265" t="s">
        <v>143</v>
      </c>
    </row>
    <row r="349" spans="10:10" s="246" customFormat="1">
      <c r="J349" s="265" t="s">
        <v>144</v>
      </c>
    </row>
    <row r="350" spans="10:10" s="246" customFormat="1">
      <c r="J350" s="265" t="s">
        <v>144</v>
      </c>
    </row>
    <row r="351" spans="10:10" s="246" customFormat="1">
      <c r="J351" s="265" t="s">
        <v>144</v>
      </c>
    </row>
    <row r="352" spans="10:10" s="246" customFormat="1">
      <c r="J352" s="265" t="s">
        <v>144</v>
      </c>
    </row>
    <row r="353" spans="10:10" s="246" customFormat="1">
      <c r="J353" s="265" t="s">
        <v>146</v>
      </c>
    </row>
    <row r="354" spans="10:10" s="246" customFormat="1">
      <c r="J354" s="265" t="s">
        <v>148</v>
      </c>
    </row>
    <row r="355" spans="10:10" s="246" customFormat="1">
      <c r="J355" s="265" t="s">
        <v>149</v>
      </c>
    </row>
    <row r="356" spans="10:10" s="246" customFormat="1">
      <c r="J356" s="265" t="s">
        <v>149</v>
      </c>
    </row>
    <row r="357" spans="10:10" s="246" customFormat="1">
      <c r="J357" s="265" t="s">
        <v>149</v>
      </c>
    </row>
    <row r="358" spans="10:10" s="246" customFormat="1">
      <c r="J358" s="265" t="s">
        <v>149</v>
      </c>
    </row>
    <row r="359" spans="10:10" s="246" customFormat="1">
      <c r="J359" s="265" t="s">
        <v>150</v>
      </c>
    </row>
    <row r="360" spans="10:10" s="246" customFormat="1">
      <c r="J360" s="265" t="s">
        <v>152</v>
      </c>
    </row>
    <row r="361" spans="10:10" s="246" customFormat="1">
      <c r="J361" s="265" t="s">
        <v>152</v>
      </c>
    </row>
    <row r="362" spans="10:10" s="246" customFormat="1">
      <c r="J362" s="265" t="s">
        <v>154</v>
      </c>
    </row>
    <row r="363" spans="10:10" s="246" customFormat="1">
      <c r="J363" s="265" t="s">
        <v>1531</v>
      </c>
    </row>
    <row r="364" spans="10:10" s="246" customFormat="1">
      <c r="J364" s="265" t="s">
        <v>253</v>
      </c>
    </row>
    <row r="365" spans="10:10" s="246" customFormat="1">
      <c r="J365" s="265" t="s">
        <v>156</v>
      </c>
    </row>
    <row r="366" spans="10:10" s="246" customFormat="1">
      <c r="J366" s="265" t="s">
        <v>156</v>
      </c>
    </row>
    <row r="367" spans="10:10" s="246" customFormat="1">
      <c r="J367" s="265" t="s">
        <v>156</v>
      </c>
    </row>
    <row r="368" spans="10:10" s="246" customFormat="1">
      <c r="J368" s="265" t="s">
        <v>156</v>
      </c>
    </row>
    <row r="369" spans="10:10" s="246" customFormat="1">
      <c r="J369" s="265" t="s">
        <v>158</v>
      </c>
    </row>
    <row r="370" spans="10:10" s="246" customFormat="1">
      <c r="J370" s="265" t="s">
        <v>158</v>
      </c>
    </row>
    <row r="371" spans="10:10" s="246" customFormat="1">
      <c r="J371" s="265" t="s">
        <v>158</v>
      </c>
    </row>
    <row r="372" spans="10:10" s="246" customFormat="1">
      <c r="J372" s="265" t="s">
        <v>160</v>
      </c>
    </row>
    <row r="373" spans="10:10" s="246" customFormat="1">
      <c r="J373" s="265" t="s">
        <v>160</v>
      </c>
    </row>
    <row r="374" spans="10:10" s="246" customFormat="1">
      <c r="J374" s="265" t="s">
        <v>160</v>
      </c>
    </row>
    <row r="375" spans="10:10" s="246" customFormat="1">
      <c r="J375" s="265" t="s">
        <v>162</v>
      </c>
    </row>
    <row r="376" spans="10:10" s="246" customFormat="1">
      <c r="J376" s="265" t="s">
        <v>164</v>
      </c>
    </row>
    <row r="377" spans="10:10" s="246" customFormat="1">
      <c r="J377" s="265" t="s">
        <v>164</v>
      </c>
    </row>
    <row r="378" spans="10:10" s="246" customFormat="1">
      <c r="J378" s="265" t="s">
        <v>164</v>
      </c>
    </row>
    <row r="379" spans="10:10" s="246" customFormat="1">
      <c r="J379" s="265" t="s">
        <v>164</v>
      </c>
    </row>
    <row r="380" spans="10:10" s="246" customFormat="1">
      <c r="J380" s="265" t="s">
        <v>166</v>
      </c>
    </row>
    <row r="381" spans="10:10" s="246" customFormat="1">
      <c r="J381" s="265" t="s">
        <v>166</v>
      </c>
    </row>
    <row r="382" spans="10:10" s="246" customFormat="1">
      <c r="J382" s="265" t="s">
        <v>168</v>
      </c>
    </row>
    <row r="383" spans="10:10" s="246" customFormat="1">
      <c r="J383" s="265" t="s">
        <v>168</v>
      </c>
    </row>
    <row r="384" spans="10:10" s="246" customFormat="1">
      <c r="J384" s="265" t="s">
        <v>170</v>
      </c>
    </row>
    <row r="385" spans="10:10" s="246" customFormat="1">
      <c r="J385" s="265" t="s">
        <v>170</v>
      </c>
    </row>
    <row r="386" spans="10:10" s="246" customFormat="1">
      <c r="J386" s="265" t="s">
        <v>170</v>
      </c>
    </row>
    <row r="387" spans="10:10" s="246" customFormat="1">
      <c r="J387" s="265" t="s">
        <v>170</v>
      </c>
    </row>
    <row r="388" spans="10:10" s="246" customFormat="1">
      <c r="J388" s="265" t="s">
        <v>172</v>
      </c>
    </row>
    <row r="389" spans="10:10" s="246" customFormat="1">
      <c r="J389" s="265" t="s">
        <v>172</v>
      </c>
    </row>
    <row r="390" spans="10:10" s="246" customFormat="1">
      <c r="J390" s="265" t="s">
        <v>172</v>
      </c>
    </row>
    <row r="391" spans="10:10" s="246" customFormat="1">
      <c r="J391" s="265" t="s">
        <v>172</v>
      </c>
    </row>
    <row r="392" spans="10:10" s="246" customFormat="1">
      <c r="J392" s="265" t="s">
        <v>1532</v>
      </c>
    </row>
    <row r="393" spans="10:10" s="246" customFormat="1">
      <c r="J393" s="265" t="s">
        <v>1532</v>
      </c>
    </row>
    <row r="394" spans="10:10" s="246" customFormat="1">
      <c r="J394" s="265" t="s">
        <v>1532</v>
      </c>
    </row>
    <row r="395" spans="10:10" s="246" customFormat="1">
      <c r="J395" s="265" t="s">
        <v>1532</v>
      </c>
    </row>
    <row r="396" spans="10:10" s="246" customFormat="1">
      <c r="J396" s="265" t="s">
        <v>174</v>
      </c>
    </row>
    <row r="397" spans="10:10" s="246" customFormat="1">
      <c r="J397" s="265" t="s">
        <v>175</v>
      </c>
    </row>
    <row r="398" spans="10:10" s="246" customFormat="1">
      <c r="J398" s="265" t="s">
        <v>175</v>
      </c>
    </row>
    <row r="399" spans="10:10" s="246" customFormat="1">
      <c r="J399" s="265" t="s">
        <v>175</v>
      </c>
    </row>
    <row r="400" spans="10:10" s="246" customFormat="1">
      <c r="J400" s="265" t="s">
        <v>175</v>
      </c>
    </row>
    <row r="401" spans="10:10" s="246" customFormat="1">
      <c r="J401" s="265" t="s">
        <v>177</v>
      </c>
    </row>
    <row r="402" spans="10:10" s="246" customFormat="1">
      <c r="J402" s="265" t="s">
        <v>179</v>
      </c>
    </row>
    <row r="403" spans="10:10" s="246" customFormat="1">
      <c r="J403" s="265" t="s">
        <v>179</v>
      </c>
    </row>
    <row r="404" spans="10:10" s="246" customFormat="1">
      <c r="J404" s="265" t="s">
        <v>179</v>
      </c>
    </row>
    <row r="405" spans="10:10" s="246" customFormat="1">
      <c r="J405" s="265" t="s">
        <v>181</v>
      </c>
    </row>
    <row r="406" spans="10:10" s="246" customFormat="1">
      <c r="J406" s="265" t="s">
        <v>181</v>
      </c>
    </row>
  </sheetData>
  <hyperlinks>
    <hyperlink ref="C40" r:id="rId1" display="https://compendium.ch/%28X%281%29S%280k1zjysihnawftcvj3fpw2z3%29%29/prod/ancotil-inf-los-1--/de"/>
  </hyperlinks>
  <pageMargins left="0.70000000000000007" right="0.70000000000000007" top="0.78740157500000008" bottom="0.78740157500000008"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1"/>
  <sheetViews>
    <sheetView showGridLines="0" workbookViewId="0"/>
  </sheetViews>
  <sheetFormatPr baseColWidth="10" defaultColWidth="0" defaultRowHeight="14.4" zeroHeight="1"/>
  <cols>
    <col min="1" max="1" width="4.6640625" style="69" customWidth="1"/>
    <col min="2" max="2" width="11.5546875" style="69" bestFit="1" customWidth="1"/>
    <col min="3" max="3" width="29" style="69" customWidth="1"/>
    <col min="4" max="4" width="9.109375" style="69" customWidth="1"/>
    <col min="5" max="5" width="14" style="69" bestFit="1" customWidth="1"/>
    <col min="6" max="6" width="49.33203125" style="69" customWidth="1"/>
    <col min="7" max="7" width="17.33203125" style="69" bestFit="1" customWidth="1"/>
    <col min="8" max="8" width="16.5546875" style="69" customWidth="1"/>
    <col min="9" max="9" width="29.109375" style="69" customWidth="1"/>
    <col min="10" max="10" width="4.6640625" style="69" customWidth="1"/>
    <col min="11" max="11" width="16.109375" style="69" hidden="1" customWidth="1"/>
    <col min="12" max="12" width="11.5546875" style="69" hidden="1" customWidth="1"/>
    <col min="13" max="13" width="14.33203125" style="69" hidden="1" customWidth="1"/>
    <col min="14" max="14" width="20.77734375" style="69" hidden="1" customWidth="1"/>
    <col min="15" max="15" width="11.5546875" style="69" hidden="1" customWidth="1"/>
    <col min="16" max="16" width="14.5546875" style="69" hidden="1" customWidth="1"/>
    <col min="17" max="19" width="11.5546875" style="69" hidden="1" customWidth="1"/>
    <col min="20" max="20" width="14.5546875" style="69" hidden="1" customWidth="1"/>
    <col min="21" max="22" width="11.5546875" style="69" hidden="1" customWidth="1"/>
    <col min="23" max="23" width="14.109375" style="69" hidden="1" customWidth="1"/>
    <col min="24" max="16384" width="11.5546875" style="69" hidden="1"/>
  </cols>
  <sheetData>
    <row r="1" spans="1:25" s="209" customFormat="1">
      <c r="A1" s="141"/>
      <c r="C1" s="160"/>
      <c r="D1" s="160"/>
      <c r="E1" s="160"/>
      <c r="F1" s="160"/>
      <c r="G1" s="160"/>
      <c r="H1" s="160"/>
      <c r="I1" s="160"/>
      <c r="J1" s="160"/>
      <c r="K1" s="50" t="s">
        <v>321</v>
      </c>
      <c r="L1" s="50"/>
      <c r="M1" s="50"/>
      <c r="N1" s="50"/>
      <c r="O1" s="50"/>
      <c r="P1" s="50"/>
      <c r="Q1" s="50"/>
      <c r="R1" s="50"/>
      <c r="S1" s="50"/>
      <c r="T1" s="50"/>
      <c r="U1" s="50"/>
      <c r="V1" s="50"/>
      <c r="W1" s="50"/>
      <c r="X1" s="50"/>
      <c r="Y1" s="50"/>
    </row>
    <row r="2" spans="1:25" s="209" customFormat="1" ht="21">
      <c r="A2" s="141"/>
      <c r="B2" s="210" t="s">
        <v>844</v>
      </c>
      <c r="C2" s="226"/>
      <c r="D2" s="160"/>
      <c r="E2" s="160"/>
      <c r="F2" s="160"/>
      <c r="G2" s="160"/>
      <c r="H2" s="160"/>
      <c r="I2" s="160"/>
      <c r="J2" s="160"/>
    </row>
    <row r="3" spans="1:25" s="209" customFormat="1" ht="21">
      <c r="A3" s="141"/>
      <c r="B3" s="211" t="s">
        <v>746</v>
      </c>
      <c r="C3" s="161"/>
      <c r="D3" s="160"/>
      <c r="E3" s="160"/>
      <c r="F3" s="160"/>
      <c r="G3" s="160"/>
      <c r="H3" s="160"/>
      <c r="I3" s="160"/>
      <c r="J3" s="160"/>
    </row>
    <row r="4" spans="1:25" s="209" customFormat="1" ht="15.6">
      <c r="A4" s="141"/>
      <c r="B4" s="21"/>
      <c r="C4" s="227"/>
      <c r="D4" s="160"/>
      <c r="E4" s="160"/>
      <c r="F4" s="160"/>
      <c r="G4" s="160"/>
      <c r="H4" s="160"/>
      <c r="I4" s="160"/>
      <c r="J4" s="160"/>
    </row>
    <row r="5" spans="1:25" s="209" customFormat="1" ht="15.6">
      <c r="A5" s="141"/>
      <c r="B5" s="195" t="s">
        <v>2158</v>
      </c>
      <c r="C5" s="162"/>
      <c r="D5" s="160"/>
      <c r="E5" s="160"/>
      <c r="F5" s="160"/>
      <c r="G5" s="160"/>
      <c r="H5" s="160"/>
      <c r="I5" s="160"/>
      <c r="J5" s="160"/>
    </row>
    <row r="6" spans="1:25" s="209" customFormat="1">
      <c r="A6" s="141"/>
      <c r="C6" s="160"/>
      <c r="D6" s="160"/>
      <c r="E6" s="160"/>
      <c r="F6" s="160"/>
      <c r="G6" s="160"/>
      <c r="H6" s="160"/>
      <c r="I6" s="160"/>
      <c r="J6" s="160"/>
    </row>
    <row r="7" spans="1:25" s="209" customFormat="1">
      <c r="A7" s="141"/>
      <c r="B7" s="213" t="s">
        <v>403</v>
      </c>
      <c r="C7" s="228"/>
      <c r="D7" s="229"/>
      <c r="E7" s="229"/>
      <c r="F7" s="229"/>
      <c r="G7" s="229"/>
      <c r="H7" s="229"/>
      <c r="I7" s="230"/>
      <c r="J7" s="160"/>
    </row>
    <row r="8" spans="1:25" s="209" customFormat="1">
      <c r="A8" s="141"/>
      <c r="B8" s="63" t="s">
        <v>845</v>
      </c>
      <c r="C8" s="202"/>
      <c r="D8" s="166"/>
      <c r="E8" s="166"/>
      <c r="F8" s="166"/>
      <c r="G8" s="166"/>
      <c r="H8" s="166"/>
      <c r="I8" s="231"/>
      <c r="J8" s="160"/>
    </row>
    <row r="9" spans="1:25" s="209" customFormat="1">
      <c r="A9" s="141"/>
      <c r="B9" s="63" t="s">
        <v>752</v>
      </c>
      <c r="C9" s="202"/>
      <c r="D9" s="166"/>
      <c r="E9" s="166"/>
      <c r="F9" s="166"/>
      <c r="G9" s="166"/>
      <c r="H9" s="166"/>
      <c r="I9" s="231"/>
      <c r="J9" s="160"/>
    </row>
    <row r="10" spans="1:25" s="209" customFormat="1">
      <c r="A10" s="141"/>
      <c r="B10" s="63" t="s">
        <v>753</v>
      </c>
      <c r="C10" s="202"/>
      <c r="D10" s="166"/>
      <c r="E10" s="166"/>
      <c r="F10" s="166"/>
      <c r="G10" s="166"/>
      <c r="H10" s="166"/>
      <c r="I10" s="231"/>
      <c r="J10" s="160"/>
    </row>
    <row r="11" spans="1:25" s="209" customFormat="1">
      <c r="A11" s="141"/>
      <c r="B11" s="17" t="s">
        <v>1064</v>
      </c>
      <c r="C11" s="202"/>
      <c r="D11" s="166"/>
      <c r="E11" s="166"/>
      <c r="F11" s="166"/>
      <c r="G11" s="166"/>
      <c r="H11" s="166"/>
      <c r="I11" s="231"/>
      <c r="J11" s="160"/>
    </row>
    <row r="12" spans="1:25" s="209" customFormat="1">
      <c r="A12" s="141"/>
      <c r="B12" s="63" t="s">
        <v>1044</v>
      </c>
      <c r="C12" s="202"/>
      <c r="D12" s="166"/>
      <c r="E12" s="166"/>
      <c r="F12" s="166"/>
      <c r="G12" s="166"/>
      <c r="H12" s="166"/>
      <c r="I12" s="231"/>
      <c r="J12" s="160"/>
    </row>
    <row r="13" spans="1:25" s="209" customFormat="1">
      <c r="A13" s="141"/>
      <c r="B13" s="63" t="s">
        <v>1062</v>
      </c>
      <c r="C13" s="202"/>
      <c r="D13" s="166"/>
      <c r="E13" s="166"/>
      <c r="F13" s="166"/>
      <c r="G13" s="166"/>
      <c r="H13" s="166"/>
      <c r="I13" s="232"/>
      <c r="J13" s="160"/>
      <c r="M13" s="35"/>
    </row>
    <row r="14" spans="1:25" s="209" customFormat="1">
      <c r="A14" s="141"/>
      <c r="B14" s="63" t="s">
        <v>758</v>
      </c>
      <c r="C14" s="202"/>
      <c r="D14" s="166"/>
      <c r="E14" s="166"/>
      <c r="F14" s="166"/>
      <c r="G14" s="166"/>
      <c r="H14" s="166"/>
      <c r="I14" s="121" t="s">
        <v>747</v>
      </c>
      <c r="J14" s="160"/>
    </row>
    <row r="15" spans="1:25" s="209" customFormat="1">
      <c r="A15" s="141"/>
      <c r="B15" s="63" t="s">
        <v>404</v>
      </c>
      <c r="C15" s="202"/>
      <c r="D15" s="166"/>
      <c r="E15" s="166"/>
      <c r="F15" s="166"/>
      <c r="G15" s="166"/>
      <c r="H15" s="166"/>
      <c r="I15" s="231"/>
      <c r="J15" s="160"/>
    </row>
    <row r="16" spans="1:25" s="209" customFormat="1">
      <c r="A16" s="141"/>
      <c r="B16" s="217" t="s">
        <v>405</v>
      </c>
      <c r="C16" s="233"/>
      <c r="D16" s="234"/>
      <c r="E16" s="234"/>
      <c r="F16" s="234"/>
      <c r="G16" s="234"/>
      <c r="H16" s="234"/>
      <c r="I16" s="235"/>
      <c r="J16" s="160"/>
    </row>
    <row r="17" spans="1:26" s="209" customFormat="1">
      <c r="A17" s="141"/>
      <c r="C17" s="160"/>
      <c r="D17" s="160"/>
      <c r="E17" s="160"/>
      <c r="F17" s="160"/>
      <c r="G17" s="160"/>
      <c r="H17" s="160"/>
      <c r="I17" s="160"/>
      <c r="J17" s="160"/>
    </row>
    <row r="18" spans="1:26" s="209" customFormat="1">
      <c r="A18" s="141"/>
      <c r="B18" s="4" t="s">
        <v>768</v>
      </c>
      <c r="C18" s="9"/>
      <c r="D18" s="160"/>
      <c r="E18" s="160"/>
      <c r="F18" s="160"/>
      <c r="G18" s="160"/>
      <c r="H18" s="160"/>
      <c r="I18" s="141"/>
      <c r="J18" s="160"/>
    </row>
    <row r="19" spans="1:26" s="35" customFormat="1">
      <c r="A19" s="141"/>
      <c r="B19" s="32" t="s">
        <v>748</v>
      </c>
      <c r="C19" s="32" t="s">
        <v>749</v>
      </c>
      <c r="D19" s="32" t="s">
        <v>0</v>
      </c>
      <c r="E19" s="32" t="s">
        <v>249</v>
      </c>
      <c r="F19" s="32" t="s">
        <v>750</v>
      </c>
      <c r="G19" s="32" t="s">
        <v>754</v>
      </c>
      <c r="H19" s="32" t="s">
        <v>1686</v>
      </c>
      <c r="I19" s="32" t="s">
        <v>751</v>
      </c>
      <c r="J19" s="160"/>
      <c r="K19" s="74" t="s">
        <v>324</v>
      </c>
      <c r="L19" s="32" t="s">
        <v>327</v>
      </c>
      <c r="M19" s="32" t="s">
        <v>1</v>
      </c>
      <c r="N19" s="32" t="s">
        <v>2</v>
      </c>
      <c r="O19" s="32" t="s">
        <v>3</v>
      </c>
      <c r="P19" s="32" t="s">
        <v>4</v>
      </c>
      <c r="Q19" s="32" t="s">
        <v>5</v>
      </c>
      <c r="R19" s="32" t="s">
        <v>7</v>
      </c>
      <c r="S19" s="32" t="s">
        <v>8</v>
      </c>
      <c r="T19" s="32" t="s">
        <v>9</v>
      </c>
      <c r="U19" s="32" t="s">
        <v>10</v>
      </c>
      <c r="V19" s="32" t="s">
        <v>11</v>
      </c>
      <c r="W19" s="32" t="s">
        <v>4</v>
      </c>
      <c r="X19" s="32" t="s">
        <v>12</v>
      </c>
      <c r="Y19" s="32" t="s">
        <v>13</v>
      </c>
      <c r="Z19" s="35" t="s">
        <v>1759</v>
      </c>
    </row>
    <row r="20" spans="1:26" s="35" customFormat="1" ht="15.6">
      <c r="A20" s="141"/>
      <c r="B20" s="154" t="s">
        <v>14</v>
      </c>
      <c r="C20" s="154" t="s">
        <v>1645</v>
      </c>
      <c r="D20" s="154">
        <v>6008296</v>
      </c>
      <c r="E20" s="38">
        <v>7680629570011</v>
      </c>
      <c r="F20" s="156" t="s">
        <v>436</v>
      </c>
      <c r="G20" s="56"/>
      <c r="H20" s="236">
        <f t="shared" ref="H20:H83" si="0">+IF(OR(X20=1,Y20=1),G20/Q20/O20/M20,G20/Q20/M20)</f>
        <v>0</v>
      </c>
      <c r="I20" s="55"/>
      <c r="J20" s="160"/>
      <c r="K20" s="209" t="s">
        <v>365</v>
      </c>
      <c r="L20" s="71" t="str">
        <f t="shared" ref="L20:L51" si="1">+B20&amp;"_"&amp;K20</f>
        <v>A07AA12_nr</v>
      </c>
      <c r="M20" s="154">
        <v>200</v>
      </c>
      <c r="N20" s="154" t="s">
        <v>186</v>
      </c>
      <c r="O20" s="154">
        <v>20</v>
      </c>
      <c r="P20" s="154" t="s">
        <v>6</v>
      </c>
      <c r="Q20" s="154">
        <v>1</v>
      </c>
      <c r="R20" s="154" t="s">
        <v>15</v>
      </c>
      <c r="S20" s="154" t="str">
        <f t="shared" ref="S20:S83" si="2">IF(ISERR(SEARCH("/",$N20)-1),$N20,LEFT($N20,SEARCH("/",$N20)-1))</f>
        <v>MG</v>
      </c>
      <c r="T20" s="154">
        <f t="shared" ref="T20:T83" si="3">IF(ISERR(SEARCH("/",$N20)-1),0,RIGHT($N20,LEN($N20)-SEARCH("/",$N20)))</f>
        <v>0</v>
      </c>
      <c r="U20" s="154" t="str">
        <f t="shared" ref="U20:U83" si="4">+IF(OR(S20=R20,AND(S20="E",R20="U"),AND(S20="IE",R20="IU"),AND(S20="IE",R20="U"),AND(S20="E",R20="IU"),AND(S20="MIOE",R20="MIU")),R20,S20)</f>
        <v>mg</v>
      </c>
      <c r="V20" s="153">
        <f t="shared" ref="V20:V83" si="5">+IF(T20=0,1,IF(LEFT(T20,1)="M","1"&amp;T20,T20))</f>
        <v>1</v>
      </c>
      <c r="W20" s="154">
        <f t="shared" ref="W20:W83" si="6">+IF(U20=R20,0,1)</f>
        <v>0</v>
      </c>
      <c r="X20" s="154">
        <f t="shared" ref="X20:X83" si="7">+IF(P20="Stk",1,0)</f>
        <v>1</v>
      </c>
      <c r="Y20" s="154">
        <f t="shared" ref="Y20:Y83" si="8">+IF(OR(X20=1,V20=1),0,IF((O20&amp;P20)=V20,0,1))</f>
        <v>0</v>
      </c>
      <c r="Z20" s="154" t="s">
        <v>1760</v>
      </c>
    </row>
    <row r="21" spans="1:26" s="35" customFormat="1" ht="15.6">
      <c r="A21" s="141"/>
      <c r="B21" s="154" t="s">
        <v>17</v>
      </c>
      <c r="C21" s="154" t="s">
        <v>434</v>
      </c>
      <c r="D21" s="154">
        <v>5771558</v>
      </c>
      <c r="E21" s="38">
        <v>7680476040408</v>
      </c>
      <c r="F21" s="156" t="s">
        <v>439</v>
      </c>
      <c r="G21" s="56"/>
      <c r="H21" s="236">
        <f t="shared" si="0"/>
        <v>0</v>
      </c>
      <c r="I21" s="55"/>
      <c r="J21" s="160"/>
      <c r="K21" s="209" t="s">
        <v>365</v>
      </c>
      <c r="L21" s="71" t="str">
        <f t="shared" si="1"/>
        <v>B01AB02_nr</v>
      </c>
      <c r="M21" s="154">
        <v>500</v>
      </c>
      <c r="N21" s="154" t="s">
        <v>183</v>
      </c>
      <c r="O21" s="154">
        <v>1</v>
      </c>
      <c r="P21" s="154" t="s">
        <v>6</v>
      </c>
      <c r="Q21" s="154">
        <v>1</v>
      </c>
      <c r="R21" s="154" t="s">
        <v>16</v>
      </c>
      <c r="S21" s="154" t="str">
        <f t="shared" si="2"/>
        <v>IE</v>
      </c>
      <c r="T21" s="154">
        <f t="shared" si="3"/>
        <v>0</v>
      </c>
      <c r="U21" s="154" t="str">
        <f t="shared" si="4"/>
        <v>U</v>
      </c>
      <c r="V21" s="153">
        <f t="shared" si="5"/>
        <v>1</v>
      </c>
      <c r="W21" s="154">
        <f t="shared" si="6"/>
        <v>0</v>
      </c>
      <c r="X21" s="154">
        <f t="shared" si="7"/>
        <v>1</v>
      </c>
      <c r="Y21" s="154">
        <f t="shared" si="8"/>
        <v>0</v>
      </c>
      <c r="Z21" s="154" t="s">
        <v>1761</v>
      </c>
    </row>
    <row r="22" spans="1:26" s="35" customFormat="1" ht="15.6">
      <c r="A22" s="141"/>
      <c r="B22" s="154" t="s">
        <v>17</v>
      </c>
      <c r="C22" s="154" t="s">
        <v>434</v>
      </c>
      <c r="D22" s="154">
        <v>2599366</v>
      </c>
      <c r="E22" s="38">
        <v>7680469280248</v>
      </c>
      <c r="F22" s="156" t="s">
        <v>438</v>
      </c>
      <c r="G22" s="56"/>
      <c r="H22" s="236">
        <f t="shared" si="0"/>
        <v>0</v>
      </c>
      <c r="I22" s="55"/>
      <c r="J22" s="160"/>
      <c r="K22" s="209" t="s">
        <v>365</v>
      </c>
      <c r="L22" s="71" t="str">
        <f t="shared" si="1"/>
        <v>B01AB02_nr</v>
      </c>
      <c r="M22" s="154">
        <v>1000</v>
      </c>
      <c r="N22" s="154" t="s">
        <v>183</v>
      </c>
      <c r="O22" s="154">
        <v>1</v>
      </c>
      <c r="P22" s="154" t="s">
        <v>6</v>
      </c>
      <c r="Q22" s="154">
        <v>1</v>
      </c>
      <c r="R22" s="154" t="s">
        <v>16</v>
      </c>
      <c r="S22" s="154" t="str">
        <f t="shared" si="2"/>
        <v>IE</v>
      </c>
      <c r="T22" s="154">
        <f t="shared" si="3"/>
        <v>0</v>
      </c>
      <c r="U22" s="154" t="str">
        <f t="shared" si="4"/>
        <v>U</v>
      </c>
      <c r="V22" s="153">
        <f t="shared" si="5"/>
        <v>1</v>
      </c>
      <c r="W22" s="154">
        <f t="shared" si="6"/>
        <v>0</v>
      </c>
      <c r="X22" s="154">
        <f t="shared" si="7"/>
        <v>1</v>
      </c>
      <c r="Y22" s="154">
        <f t="shared" si="8"/>
        <v>0</v>
      </c>
      <c r="Z22" s="154" t="s">
        <v>1762</v>
      </c>
    </row>
    <row r="23" spans="1:26" s="35" customFormat="1" ht="15.6">
      <c r="A23" s="141"/>
      <c r="B23" s="154" t="s">
        <v>17</v>
      </c>
      <c r="C23" s="154" t="s">
        <v>434</v>
      </c>
      <c r="D23" s="154">
        <v>2599343</v>
      </c>
      <c r="E23" s="38">
        <v>7680469280163</v>
      </c>
      <c r="F23" s="156" t="s">
        <v>437</v>
      </c>
      <c r="G23" s="56"/>
      <c r="H23" s="236">
        <f t="shared" si="0"/>
        <v>0</v>
      </c>
      <c r="I23" s="55"/>
      <c r="J23" s="160"/>
      <c r="K23" s="209" t="s">
        <v>365</v>
      </c>
      <c r="L23" s="71" t="str">
        <f t="shared" si="1"/>
        <v>B01AB02_nr</v>
      </c>
      <c r="M23" s="154">
        <v>500</v>
      </c>
      <c r="N23" s="154" t="s">
        <v>183</v>
      </c>
      <c r="O23" s="154">
        <v>1</v>
      </c>
      <c r="P23" s="154" t="s">
        <v>6</v>
      </c>
      <c r="Q23" s="154">
        <v>1</v>
      </c>
      <c r="R23" s="154" t="s">
        <v>16</v>
      </c>
      <c r="S23" s="154" t="str">
        <f t="shared" si="2"/>
        <v>IE</v>
      </c>
      <c r="T23" s="154">
        <f t="shared" si="3"/>
        <v>0</v>
      </c>
      <c r="U23" s="154" t="str">
        <f t="shared" si="4"/>
        <v>U</v>
      </c>
      <c r="V23" s="153">
        <f t="shared" si="5"/>
        <v>1</v>
      </c>
      <c r="W23" s="154">
        <f t="shared" si="6"/>
        <v>0</v>
      </c>
      <c r="X23" s="154">
        <f t="shared" si="7"/>
        <v>1</v>
      </c>
      <c r="Y23" s="154">
        <f t="shared" si="8"/>
        <v>0</v>
      </c>
      <c r="Z23" s="154" t="s">
        <v>1763</v>
      </c>
    </row>
    <row r="24" spans="1:26" s="35" customFormat="1" ht="15.6">
      <c r="A24" s="141"/>
      <c r="B24" s="154" t="s">
        <v>18</v>
      </c>
      <c r="C24" s="154" t="s">
        <v>1646</v>
      </c>
      <c r="D24" s="154">
        <v>2626034</v>
      </c>
      <c r="E24" s="38">
        <v>7680518090170</v>
      </c>
      <c r="F24" s="156" t="s">
        <v>1533</v>
      </c>
      <c r="G24" s="56"/>
      <c r="H24" s="236">
        <f t="shared" si="0"/>
        <v>0</v>
      </c>
      <c r="I24" s="55"/>
      <c r="J24" s="160"/>
      <c r="K24" s="209" t="s">
        <v>365</v>
      </c>
      <c r="L24" s="71" t="str">
        <f t="shared" si="1"/>
        <v>B01AB09_nr</v>
      </c>
      <c r="M24" s="154">
        <v>750</v>
      </c>
      <c r="N24" s="154" t="s">
        <v>197</v>
      </c>
      <c r="O24" s="237">
        <v>0.6</v>
      </c>
      <c r="P24" s="154" t="s">
        <v>185</v>
      </c>
      <c r="Q24" s="154">
        <v>10</v>
      </c>
      <c r="R24" s="154" t="s">
        <v>16</v>
      </c>
      <c r="S24" s="154" t="str">
        <f t="shared" si="2"/>
        <v>E</v>
      </c>
      <c r="T24" s="154" t="str">
        <f t="shared" si="3"/>
        <v>0.6ML</v>
      </c>
      <c r="U24" s="154" t="str">
        <f t="shared" si="4"/>
        <v>U</v>
      </c>
      <c r="V24" s="153" t="str">
        <f t="shared" si="5"/>
        <v>0.6ML</v>
      </c>
      <c r="W24" s="154">
        <f t="shared" si="6"/>
        <v>0</v>
      </c>
      <c r="X24" s="154">
        <f t="shared" si="7"/>
        <v>0</v>
      </c>
      <c r="Y24" s="154">
        <f t="shared" si="8"/>
        <v>0</v>
      </c>
      <c r="Z24" s="154" t="s">
        <v>1764</v>
      </c>
    </row>
    <row r="25" spans="1:26" s="35" customFormat="1" ht="15.6">
      <c r="A25" s="141"/>
      <c r="B25" s="154" t="s">
        <v>19</v>
      </c>
      <c r="C25" s="154" t="s">
        <v>20</v>
      </c>
      <c r="D25" s="154">
        <v>2343715</v>
      </c>
      <c r="E25" s="38">
        <v>7680500640505</v>
      </c>
      <c r="F25" s="156" t="s">
        <v>440</v>
      </c>
      <c r="G25" s="56"/>
      <c r="H25" s="236">
        <f t="shared" si="0"/>
        <v>0</v>
      </c>
      <c r="I25" s="55"/>
      <c r="J25" s="160"/>
      <c r="K25" s="209" t="s">
        <v>365</v>
      </c>
      <c r="L25" s="71" t="str">
        <f t="shared" si="1"/>
        <v>B01AC11_nr</v>
      </c>
      <c r="M25" s="154">
        <v>20</v>
      </c>
      <c r="N25" s="154" t="s">
        <v>188</v>
      </c>
      <c r="O25" s="237">
        <v>1</v>
      </c>
      <c r="P25" s="154" t="s">
        <v>185</v>
      </c>
      <c r="Q25" s="154">
        <v>1</v>
      </c>
      <c r="R25" s="154" t="s">
        <v>21</v>
      </c>
      <c r="S25" s="154" t="str">
        <f t="shared" si="2"/>
        <v>MCG</v>
      </c>
      <c r="T25" s="154" t="str">
        <f t="shared" si="3"/>
        <v>ML</v>
      </c>
      <c r="U25" s="154" t="str">
        <f t="shared" si="4"/>
        <v>mcg</v>
      </c>
      <c r="V25" s="153" t="str">
        <f t="shared" si="5"/>
        <v>1ML</v>
      </c>
      <c r="W25" s="154">
        <f t="shared" si="6"/>
        <v>0</v>
      </c>
      <c r="X25" s="154">
        <f t="shared" si="7"/>
        <v>0</v>
      </c>
      <c r="Y25" s="154">
        <f t="shared" si="8"/>
        <v>0</v>
      </c>
      <c r="Z25" s="154" t="s">
        <v>1765</v>
      </c>
    </row>
    <row r="26" spans="1:26" s="35" customFormat="1" ht="15.6">
      <c r="A26" s="141"/>
      <c r="B26" s="154" t="s">
        <v>19</v>
      </c>
      <c r="C26" s="154" t="s">
        <v>20</v>
      </c>
      <c r="D26" s="154">
        <v>2343721</v>
      </c>
      <c r="E26" s="38">
        <v>7680500640932</v>
      </c>
      <c r="F26" s="156" t="s">
        <v>441</v>
      </c>
      <c r="G26" s="56"/>
      <c r="H26" s="236">
        <f t="shared" si="0"/>
        <v>0</v>
      </c>
      <c r="I26" s="55"/>
      <c r="J26" s="160"/>
      <c r="K26" s="209" t="s">
        <v>365</v>
      </c>
      <c r="L26" s="71" t="str">
        <f t="shared" si="1"/>
        <v>B01AC11_nr</v>
      </c>
      <c r="M26" s="154">
        <v>50</v>
      </c>
      <c r="N26" s="154" t="s">
        <v>189</v>
      </c>
      <c r="O26" s="154">
        <v>2.5</v>
      </c>
      <c r="P26" s="154" t="s">
        <v>185</v>
      </c>
      <c r="Q26" s="154">
        <v>1</v>
      </c>
      <c r="R26" s="154" t="s">
        <v>21</v>
      </c>
      <c r="S26" s="154" t="str">
        <f t="shared" si="2"/>
        <v>MCG</v>
      </c>
      <c r="T26" s="154" t="str">
        <f t="shared" si="3"/>
        <v>2.5ML</v>
      </c>
      <c r="U26" s="154" t="str">
        <f t="shared" si="4"/>
        <v>mcg</v>
      </c>
      <c r="V26" s="153" t="str">
        <f t="shared" si="5"/>
        <v>2.5ML</v>
      </c>
      <c r="W26" s="154">
        <f t="shared" si="6"/>
        <v>0</v>
      </c>
      <c r="X26" s="154">
        <f t="shared" si="7"/>
        <v>0</v>
      </c>
      <c r="Y26" s="154">
        <f t="shared" si="8"/>
        <v>0</v>
      </c>
      <c r="Z26" s="154" t="s">
        <v>1766</v>
      </c>
    </row>
    <row r="27" spans="1:26" s="35" customFormat="1" ht="15.6">
      <c r="A27" s="141"/>
      <c r="B27" s="154" t="s">
        <v>19</v>
      </c>
      <c r="C27" s="154" t="s">
        <v>20</v>
      </c>
      <c r="D27" s="154">
        <v>5234524</v>
      </c>
      <c r="E27" s="38">
        <v>7680562130082</v>
      </c>
      <c r="F27" s="156" t="s">
        <v>443</v>
      </c>
      <c r="G27" s="56"/>
      <c r="H27" s="236">
        <f t="shared" si="0"/>
        <v>0</v>
      </c>
      <c r="I27" s="55"/>
      <c r="J27" s="160"/>
      <c r="K27" s="209" t="s">
        <v>365</v>
      </c>
      <c r="L27" s="71" t="str">
        <f t="shared" si="1"/>
        <v>B01AC11_nr</v>
      </c>
      <c r="M27" s="154">
        <v>20</v>
      </c>
      <c r="N27" s="154" t="s">
        <v>190</v>
      </c>
      <c r="O27" s="154">
        <v>30</v>
      </c>
      <c r="P27" s="154" t="s">
        <v>6</v>
      </c>
      <c r="Q27" s="154">
        <v>10</v>
      </c>
      <c r="R27" s="154" t="s">
        <v>21</v>
      </c>
      <c r="S27" s="154" t="str">
        <f t="shared" si="2"/>
        <v>MCG</v>
      </c>
      <c r="T27" s="154" t="str">
        <f t="shared" si="3"/>
        <v>2ML</v>
      </c>
      <c r="U27" s="154" t="str">
        <f t="shared" si="4"/>
        <v>mcg</v>
      </c>
      <c r="V27" s="153" t="str">
        <f t="shared" si="5"/>
        <v>2ML</v>
      </c>
      <c r="W27" s="154">
        <f t="shared" si="6"/>
        <v>0</v>
      </c>
      <c r="X27" s="154">
        <f t="shared" si="7"/>
        <v>1</v>
      </c>
      <c r="Y27" s="154">
        <f t="shared" si="8"/>
        <v>0</v>
      </c>
      <c r="Z27" s="154" t="s">
        <v>1767</v>
      </c>
    </row>
    <row r="28" spans="1:26" s="35" customFormat="1" ht="15.6">
      <c r="A28" s="141"/>
      <c r="B28" s="154" t="s">
        <v>19</v>
      </c>
      <c r="C28" s="154" t="s">
        <v>20</v>
      </c>
      <c r="D28" s="154">
        <v>3729351</v>
      </c>
      <c r="E28" s="38">
        <v>7680562130020</v>
      </c>
      <c r="F28" s="154" t="s">
        <v>442</v>
      </c>
      <c r="G28" s="54"/>
      <c r="H28" s="236">
        <f t="shared" si="0"/>
        <v>0</v>
      </c>
      <c r="I28" s="82"/>
      <c r="J28" s="160"/>
      <c r="K28" s="209" t="s">
        <v>365</v>
      </c>
      <c r="L28" s="71" t="str">
        <f t="shared" si="1"/>
        <v>B01AC11_nr</v>
      </c>
      <c r="M28" s="154">
        <v>20</v>
      </c>
      <c r="N28" s="154" t="s">
        <v>190</v>
      </c>
      <c r="O28" s="154">
        <v>30</v>
      </c>
      <c r="P28" s="154" t="s">
        <v>6</v>
      </c>
      <c r="Q28" s="154">
        <v>1</v>
      </c>
      <c r="R28" s="154" t="s">
        <v>21</v>
      </c>
      <c r="S28" s="154" t="str">
        <f t="shared" si="2"/>
        <v>MCG</v>
      </c>
      <c r="T28" s="154" t="str">
        <f t="shared" si="3"/>
        <v>2ML</v>
      </c>
      <c r="U28" s="154" t="str">
        <f t="shared" si="4"/>
        <v>mcg</v>
      </c>
      <c r="V28" s="153" t="str">
        <f t="shared" si="5"/>
        <v>2ML</v>
      </c>
      <c r="W28" s="154">
        <f t="shared" si="6"/>
        <v>0</v>
      </c>
      <c r="X28" s="154">
        <f t="shared" si="7"/>
        <v>1</v>
      </c>
      <c r="Y28" s="154">
        <f t="shared" si="8"/>
        <v>0</v>
      </c>
      <c r="Z28" s="154" t="s">
        <v>1768</v>
      </c>
    </row>
    <row r="29" spans="1:26" s="35" customFormat="1" ht="15.6">
      <c r="A29" s="141"/>
      <c r="B29" s="154" t="s">
        <v>22</v>
      </c>
      <c r="C29" s="154" t="s">
        <v>23</v>
      </c>
      <c r="D29" s="154">
        <v>1826601</v>
      </c>
      <c r="E29" s="38">
        <v>7680530180170</v>
      </c>
      <c r="F29" s="156" t="s">
        <v>444</v>
      </c>
      <c r="G29" s="56"/>
      <c r="H29" s="236">
        <f t="shared" si="0"/>
        <v>0</v>
      </c>
      <c r="I29" s="55"/>
      <c r="J29" s="160"/>
      <c r="K29" s="209" t="s">
        <v>365</v>
      </c>
      <c r="L29" s="71" t="str">
        <f t="shared" si="1"/>
        <v>B01AC13_nr</v>
      </c>
      <c r="M29" s="154">
        <v>10</v>
      </c>
      <c r="N29" s="154" t="s">
        <v>213</v>
      </c>
      <c r="O29" s="154">
        <v>5</v>
      </c>
      <c r="P29" s="154" t="s">
        <v>185</v>
      </c>
      <c r="Q29" s="154">
        <v>1</v>
      </c>
      <c r="R29" s="154" t="s">
        <v>15</v>
      </c>
      <c r="S29" s="154" t="str">
        <f t="shared" si="2"/>
        <v>MG</v>
      </c>
      <c r="T29" s="154" t="str">
        <f t="shared" si="3"/>
        <v>5ML</v>
      </c>
      <c r="U29" s="154" t="str">
        <f t="shared" si="4"/>
        <v>mg</v>
      </c>
      <c r="V29" s="153" t="str">
        <f t="shared" si="5"/>
        <v>5ML</v>
      </c>
      <c r="W29" s="154">
        <f t="shared" si="6"/>
        <v>0</v>
      </c>
      <c r="X29" s="154">
        <f t="shared" si="7"/>
        <v>0</v>
      </c>
      <c r="Y29" s="154">
        <f t="shared" si="8"/>
        <v>0</v>
      </c>
      <c r="Z29" s="154" t="s">
        <v>1769</v>
      </c>
    </row>
    <row r="30" spans="1:26" s="35" customFormat="1" ht="15.6">
      <c r="A30" s="141"/>
      <c r="B30" s="154" t="s">
        <v>24</v>
      </c>
      <c r="C30" s="154" t="s">
        <v>25</v>
      </c>
      <c r="D30" s="154">
        <v>1906731</v>
      </c>
      <c r="E30" s="38">
        <v>7680540540179</v>
      </c>
      <c r="F30" s="156" t="s">
        <v>445</v>
      </c>
      <c r="G30" s="56"/>
      <c r="H30" s="236">
        <f t="shared" si="0"/>
        <v>0</v>
      </c>
      <c r="I30" s="55"/>
      <c r="J30" s="160"/>
      <c r="K30" s="209" t="s">
        <v>365</v>
      </c>
      <c r="L30" s="71" t="str">
        <f t="shared" si="1"/>
        <v>B01AC16_nr</v>
      </c>
      <c r="M30" s="154">
        <v>75</v>
      </c>
      <c r="N30" s="154" t="s">
        <v>191</v>
      </c>
      <c r="O30" s="154">
        <v>1</v>
      </c>
      <c r="P30" s="154" t="s">
        <v>6</v>
      </c>
      <c r="Q30" s="154">
        <v>1</v>
      </c>
      <c r="R30" s="154" t="s">
        <v>15</v>
      </c>
      <c r="S30" s="154" t="str">
        <f t="shared" si="2"/>
        <v>MG</v>
      </c>
      <c r="T30" s="154" t="str">
        <f t="shared" si="3"/>
        <v>100ML</v>
      </c>
      <c r="U30" s="154" t="str">
        <f t="shared" si="4"/>
        <v>mg</v>
      </c>
      <c r="V30" s="153" t="str">
        <f t="shared" si="5"/>
        <v>100ML</v>
      </c>
      <c r="W30" s="154">
        <f t="shared" si="6"/>
        <v>0</v>
      </c>
      <c r="X30" s="154">
        <f t="shared" si="7"/>
        <v>1</v>
      </c>
      <c r="Y30" s="154">
        <f t="shared" si="8"/>
        <v>0</v>
      </c>
      <c r="Z30" s="154" t="s">
        <v>1770</v>
      </c>
    </row>
    <row r="31" spans="1:26" s="35" customFormat="1" ht="15.6">
      <c r="A31" s="141"/>
      <c r="B31" s="154" t="s">
        <v>24</v>
      </c>
      <c r="C31" s="154" t="s">
        <v>25</v>
      </c>
      <c r="D31" s="154">
        <v>1906760</v>
      </c>
      <c r="E31" s="38">
        <v>7680540500111</v>
      </c>
      <c r="F31" s="156" t="s">
        <v>446</v>
      </c>
      <c r="G31" s="56"/>
      <c r="H31" s="236">
        <f t="shared" si="0"/>
        <v>0</v>
      </c>
      <c r="I31" s="55"/>
      <c r="J31" s="160"/>
      <c r="K31" s="209" t="s">
        <v>365</v>
      </c>
      <c r="L31" s="71" t="str">
        <f t="shared" si="1"/>
        <v>B01AC16_nr</v>
      </c>
      <c r="M31" s="154">
        <v>20</v>
      </c>
      <c r="N31" s="154" t="s">
        <v>192</v>
      </c>
      <c r="O31" s="154">
        <v>1</v>
      </c>
      <c r="P31" s="154" t="s">
        <v>6</v>
      </c>
      <c r="Q31" s="154">
        <v>1</v>
      </c>
      <c r="R31" s="154" t="s">
        <v>15</v>
      </c>
      <c r="S31" s="154" t="str">
        <f t="shared" si="2"/>
        <v>MG</v>
      </c>
      <c r="T31" s="154" t="str">
        <f t="shared" si="3"/>
        <v>10ML</v>
      </c>
      <c r="U31" s="154" t="str">
        <f t="shared" si="4"/>
        <v>mg</v>
      </c>
      <c r="V31" s="153" t="str">
        <f t="shared" si="5"/>
        <v>10ML</v>
      </c>
      <c r="W31" s="154">
        <f t="shared" si="6"/>
        <v>0</v>
      </c>
      <c r="X31" s="154">
        <f t="shared" si="7"/>
        <v>1</v>
      </c>
      <c r="Y31" s="154">
        <f t="shared" si="8"/>
        <v>0</v>
      </c>
      <c r="Z31" s="154" t="s">
        <v>1771</v>
      </c>
    </row>
    <row r="32" spans="1:26" s="35" customFormat="1" ht="15.6">
      <c r="A32" s="141"/>
      <c r="B32" s="154" t="s">
        <v>26</v>
      </c>
      <c r="C32" s="154" t="s">
        <v>27</v>
      </c>
      <c r="D32" s="154">
        <v>2074267</v>
      </c>
      <c r="E32" s="38"/>
      <c r="F32" s="156" t="s">
        <v>447</v>
      </c>
      <c r="G32" s="56"/>
      <c r="H32" s="236">
        <f t="shared" si="0"/>
        <v>0</v>
      </c>
      <c r="I32" s="55"/>
      <c r="J32" s="160"/>
      <c r="K32" s="209" t="s">
        <v>365</v>
      </c>
      <c r="L32" s="71" t="str">
        <f t="shared" si="1"/>
        <v>B01AC17_nr</v>
      </c>
      <c r="M32" s="154">
        <v>12.5</v>
      </c>
      <c r="N32" s="154" t="s">
        <v>256</v>
      </c>
      <c r="O32" s="154">
        <v>50</v>
      </c>
      <c r="P32" s="154" t="s">
        <v>185</v>
      </c>
      <c r="Q32" s="154">
        <v>1</v>
      </c>
      <c r="R32" s="154" t="s">
        <v>15</v>
      </c>
      <c r="S32" s="154" t="str">
        <f t="shared" si="2"/>
        <v>MG</v>
      </c>
      <c r="T32" s="154" t="str">
        <f t="shared" si="3"/>
        <v>50ML</v>
      </c>
      <c r="U32" s="154" t="str">
        <f t="shared" si="4"/>
        <v>mg</v>
      </c>
      <c r="V32" s="153" t="str">
        <f t="shared" si="5"/>
        <v>50ML</v>
      </c>
      <c r="W32" s="154">
        <f t="shared" si="6"/>
        <v>0</v>
      </c>
      <c r="X32" s="154">
        <f t="shared" si="7"/>
        <v>0</v>
      </c>
      <c r="Y32" s="154">
        <f t="shared" si="8"/>
        <v>0</v>
      </c>
      <c r="Z32" s="154" t="s">
        <v>1772</v>
      </c>
    </row>
    <row r="33" spans="1:26" s="35" customFormat="1" ht="15.6">
      <c r="A33" s="141"/>
      <c r="B33" s="154" t="s">
        <v>26</v>
      </c>
      <c r="C33" s="154" t="s">
        <v>27</v>
      </c>
      <c r="D33" s="154">
        <v>2534183</v>
      </c>
      <c r="E33" s="38">
        <v>7680557380034</v>
      </c>
      <c r="F33" s="156" t="s">
        <v>1534</v>
      </c>
      <c r="G33" s="56"/>
      <c r="H33" s="236">
        <f t="shared" si="0"/>
        <v>0</v>
      </c>
      <c r="I33" s="55"/>
      <c r="J33" s="160"/>
      <c r="K33" s="209" t="s">
        <v>365</v>
      </c>
      <c r="L33" s="71" t="str">
        <f t="shared" si="1"/>
        <v>B01AC17_nr</v>
      </c>
      <c r="M33" s="154">
        <v>12.5</v>
      </c>
      <c r="N33" s="154" t="s">
        <v>193</v>
      </c>
      <c r="O33" s="154">
        <v>250</v>
      </c>
      <c r="P33" s="154" t="s">
        <v>185</v>
      </c>
      <c r="Q33" s="154">
        <v>1</v>
      </c>
      <c r="R33" s="154" t="s">
        <v>15</v>
      </c>
      <c r="S33" s="154" t="str">
        <f t="shared" si="2"/>
        <v>MG</v>
      </c>
      <c r="T33" s="154" t="str">
        <f t="shared" si="3"/>
        <v>250ML</v>
      </c>
      <c r="U33" s="154" t="str">
        <f t="shared" si="4"/>
        <v>mg</v>
      </c>
      <c r="V33" s="153" t="str">
        <f t="shared" si="5"/>
        <v>250ML</v>
      </c>
      <c r="W33" s="154">
        <f t="shared" si="6"/>
        <v>0</v>
      </c>
      <c r="X33" s="154">
        <f t="shared" si="7"/>
        <v>0</v>
      </c>
      <c r="Y33" s="154">
        <f t="shared" si="8"/>
        <v>0</v>
      </c>
      <c r="Z33" s="154" t="s">
        <v>1773</v>
      </c>
    </row>
    <row r="34" spans="1:26" s="35" customFormat="1" ht="15.6">
      <c r="A34" s="141"/>
      <c r="B34" s="154" t="s">
        <v>1502</v>
      </c>
      <c r="C34" s="154" t="s">
        <v>1503</v>
      </c>
      <c r="D34" s="154">
        <v>2927155</v>
      </c>
      <c r="E34" s="38">
        <v>7680561200014</v>
      </c>
      <c r="F34" s="156" t="s">
        <v>1535</v>
      </c>
      <c r="G34" s="56"/>
      <c r="H34" s="236">
        <f t="shared" si="0"/>
        <v>0</v>
      </c>
      <c r="I34" s="55"/>
      <c r="J34" s="160"/>
      <c r="K34" s="209" t="s">
        <v>365</v>
      </c>
      <c r="L34" s="71" t="str">
        <f t="shared" si="1"/>
        <v>B01AC21_nr</v>
      </c>
      <c r="M34" s="154">
        <v>1</v>
      </c>
      <c r="N34" s="154" t="s">
        <v>199</v>
      </c>
      <c r="O34" s="154">
        <v>20</v>
      </c>
      <c r="P34" s="154" t="s">
        <v>185</v>
      </c>
      <c r="Q34" s="154">
        <v>1</v>
      </c>
      <c r="R34" s="154" t="s">
        <v>15</v>
      </c>
      <c r="S34" s="154" t="str">
        <f t="shared" si="2"/>
        <v>MG</v>
      </c>
      <c r="T34" s="154" t="str">
        <f t="shared" si="3"/>
        <v>ML</v>
      </c>
      <c r="U34" s="154" t="str">
        <f t="shared" si="4"/>
        <v>mg</v>
      </c>
      <c r="V34" s="153" t="str">
        <f t="shared" si="5"/>
        <v>1ML</v>
      </c>
      <c r="W34" s="154">
        <f t="shared" si="6"/>
        <v>0</v>
      </c>
      <c r="X34" s="154">
        <f t="shared" si="7"/>
        <v>0</v>
      </c>
      <c r="Y34" s="154">
        <f t="shared" si="8"/>
        <v>1</v>
      </c>
      <c r="Z34" s="154" t="s">
        <v>1774</v>
      </c>
    </row>
    <row r="35" spans="1:26" s="35" customFormat="1" ht="15.6">
      <c r="A35" s="141"/>
      <c r="B35" s="154" t="s">
        <v>1502</v>
      </c>
      <c r="C35" s="154" t="s">
        <v>1503</v>
      </c>
      <c r="D35" s="154">
        <v>5311265</v>
      </c>
      <c r="E35" s="37">
        <v>7680561200052</v>
      </c>
      <c r="F35" s="243" t="s">
        <v>1536</v>
      </c>
      <c r="G35" s="56"/>
      <c r="H35" s="236">
        <f t="shared" si="0"/>
        <v>0</v>
      </c>
      <c r="I35" s="55"/>
      <c r="J35" s="160"/>
      <c r="K35" s="209" t="s">
        <v>365</v>
      </c>
      <c r="L35" s="71" t="str">
        <f t="shared" si="1"/>
        <v>B01AC21_nr</v>
      </c>
      <c r="M35" s="153">
        <v>10</v>
      </c>
      <c r="N35" s="153" t="s">
        <v>199</v>
      </c>
      <c r="O35" s="153">
        <v>20</v>
      </c>
      <c r="P35" s="153" t="s">
        <v>185</v>
      </c>
      <c r="Q35" s="153">
        <v>1</v>
      </c>
      <c r="R35" s="154" t="s">
        <v>15</v>
      </c>
      <c r="S35" s="154" t="str">
        <f t="shared" si="2"/>
        <v>MG</v>
      </c>
      <c r="T35" s="154" t="str">
        <f t="shared" si="3"/>
        <v>ML</v>
      </c>
      <c r="U35" s="154" t="str">
        <f t="shared" si="4"/>
        <v>mg</v>
      </c>
      <c r="V35" s="153" t="str">
        <f t="shared" si="5"/>
        <v>1ML</v>
      </c>
      <c r="W35" s="154">
        <f t="shared" si="6"/>
        <v>0</v>
      </c>
      <c r="X35" s="154">
        <f t="shared" si="7"/>
        <v>0</v>
      </c>
      <c r="Y35" s="154">
        <f t="shared" si="8"/>
        <v>1</v>
      </c>
      <c r="Z35" s="153" t="s">
        <v>1775</v>
      </c>
    </row>
    <row r="36" spans="1:26" s="35" customFormat="1" ht="15.6">
      <c r="A36" s="141"/>
      <c r="B36" s="154" t="s">
        <v>1502</v>
      </c>
      <c r="C36" s="154" t="s">
        <v>1503</v>
      </c>
      <c r="D36" s="154">
        <v>2927161</v>
      </c>
      <c r="E36" s="38">
        <v>7680561200038</v>
      </c>
      <c r="F36" s="156" t="s">
        <v>1537</v>
      </c>
      <c r="G36" s="56"/>
      <c r="H36" s="236">
        <f t="shared" si="0"/>
        <v>0</v>
      </c>
      <c r="I36" s="55"/>
      <c r="J36" s="160"/>
      <c r="K36" s="209" t="s">
        <v>365</v>
      </c>
      <c r="L36" s="71" t="str">
        <f t="shared" si="1"/>
        <v>B01AC21_nr</v>
      </c>
      <c r="M36" s="154">
        <v>2.5</v>
      </c>
      <c r="N36" s="154" t="s">
        <v>199</v>
      </c>
      <c r="O36" s="154">
        <v>20</v>
      </c>
      <c r="P36" s="154" t="s">
        <v>185</v>
      </c>
      <c r="Q36" s="154">
        <v>1</v>
      </c>
      <c r="R36" s="154" t="s">
        <v>15</v>
      </c>
      <c r="S36" s="154" t="str">
        <f t="shared" si="2"/>
        <v>MG</v>
      </c>
      <c r="T36" s="154" t="str">
        <f t="shared" si="3"/>
        <v>ML</v>
      </c>
      <c r="U36" s="154" t="str">
        <f t="shared" si="4"/>
        <v>mg</v>
      </c>
      <c r="V36" s="153" t="str">
        <f t="shared" si="5"/>
        <v>1ML</v>
      </c>
      <c r="W36" s="154">
        <f t="shared" si="6"/>
        <v>0</v>
      </c>
      <c r="X36" s="154">
        <f t="shared" si="7"/>
        <v>0</v>
      </c>
      <c r="Y36" s="154">
        <f t="shared" si="8"/>
        <v>1</v>
      </c>
      <c r="Z36" s="154" t="s">
        <v>1776</v>
      </c>
    </row>
    <row r="37" spans="1:26" s="35" customFormat="1" ht="15.6">
      <c r="A37" s="141"/>
      <c r="B37" s="154" t="s">
        <v>1502</v>
      </c>
      <c r="C37" s="154" t="s">
        <v>1503</v>
      </c>
      <c r="D37" s="154">
        <v>5311259</v>
      </c>
      <c r="E37" s="38">
        <v>7680561200045</v>
      </c>
      <c r="F37" s="156" t="s">
        <v>1538</v>
      </c>
      <c r="G37" s="56"/>
      <c r="H37" s="236">
        <f t="shared" si="0"/>
        <v>0</v>
      </c>
      <c r="I37" s="55"/>
      <c r="J37" s="160"/>
      <c r="K37" s="209" t="s">
        <v>365</v>
      </c>
      <c r="L37" s="71" t="str">
        <f t="shared" si="1"/>
        <v>B01AC21_nr</v>
      </c>
      <c r="M37" s="154">
        <v>5</v>
      </c>
      <c r="N37" s="154" t="s">
        <v>199</v>
      </c>
      <c r="O37" s="154">
        <v>20</v>
      </c>
      <c r="P37" s="154" t="s">
        <v>185</v>
      </c>
      <c r="Q37" s="154">
        <v>1</v>
      </c>
      <c r="R37" s="154" t="s">
        <v>15</v>
      </c>
      <c r="S37" s="154" t="str">
        <f t="shared" si="2"/>
        <v>MG</v>
      </c>
      <c r="T37" s="154" t="str">
        <f t="shared" si="3"/>
        <v>ML</v>
      </c>
      <c r="U37" s="154" t="str">
        <f t="shared" si="4"/>
        <v>mg</v>
      </c>
      <c r="V37" s="153" t="str">
        <f t="shared" si="5"/>
        <v>1ML</v>
      </c>
      <c r="W37" s="154">
        <f t="shared" si="6"/>
        <v>0</v>
      </c>
      <c r="X37" s="154">
        <f t="shared" si="7"/>
        <v>0</v>
      </c>
      <c r="Y37" s="154">
        <f t="shared" si="8"/>
        <v>1</v>
      </c>
      <c r="Z37" s="154" t="s">
        <v>1777</v>
      </c>
    </row>
    <row r="38" spans="1:26" s="35" customFormat="1" ht="15.6">
      <c r="A38" s="141"/>
      <c r="B38" s="154" t="s">
        <v>28</v>
      </c>
      <c r="C38" s="154" t="s">
        <v>29</v>
      </c>
      <c r="D38" s="154">
        <v>2748234</v>
      </c>
      <c r="E38" s="38">
        <v>7680554180057</v>
      </c>
      <c r="F38" s="156" t="s">
        <v>449</v>
      </c>
      <c r="G38" s="56"/>
      <c r="H38" s="236">
        <f t="shared" si="0"/>
        <v>0</v>
      </c>
      <c r="I38" s="55"/>
      <c r="J38" s="160"/>
      <c r="K38" s="209" t="s">
        <v>365</v>
      </c>
      <c r="L38" s="71" t="str">
        <f t="shared" si="1"/>
        <v>B01AD11_nr</v>
      </c>
      <c r="M38" s="154">
        <v>10000</v>
      </c>
      <c r="N38" s="154" t="s">
        <v>184</v>
      </c>
      <c r="O38" s="154">
        <v>1</v>
      </c>
      <c r="P38" s="154" t="s">
        <v>6</v>
      </c>
      <c r="Q38" s="154">
        <v>1</v>
      </c>
      <c r="R38" s="154" t="s">
        <v>16</v>
      </c>
      <c r="S38" s="154" t="str">
        <f t="shared" si="2"/>
        <v>E</v>
      </c>
      <c r="T38" s="154">
        <f t="shared" si="3"/>
        <v>0</v>
      </c>
      <c r="U38" s="154" t="str">
        <f t="shared" si="4"/>
        <v>U</v>
      </c>
      <c r="V38" s="153">
        <f t="shared" si="5"/>
        <v>1</v>
      </c>
      <c r="W38" s="154">
        <f t="shared" si="6"/>
        <v>0</v>
      </c>
      <c r="X38" s="154">
        <f t="shared" si="7"/>
        <v>1</v>
      </c>
      <c r="Y38" s="154">
        <f t="shared" si="8"/>
        <v>0</v>
      </c>
      <c r="Z38" s="154" t="s">
        <v>1778</v>
      </c>
    </row>
    <row r="39" spans="1:26" s="35" customFormat="1" ht="15.6">
      <c r="A39" s="141"/>
      <c r="B39" s="154" t="s">
        <v>28</v>
      </c>
      <c r="C39" s="154" t="s">
        <v>29</v>
      </c>
      <c r="D39" s="154">
        <v>2748228</v>
      </c>
      <c r="E39" s="38">
        <v>7680554180033</v>
      </c>
      <c r="F39" s="156" t="s">
        <v>448</v>
      </c>
      <c r="G39" s="56"/>
      <c r="H39" s="236">
        <f t="shared" si="0"/>
        <v>0</v>
      </c>
      <c r="I39" s="55"/>
      <c r="J39" s="160"/>
      <c r="K39" s="209" t="s">
        <v>365</v>
      </c>
      <c r="L39" s="71" t="str">
        <f t="shared" si="1"/>
        <v>B01AD11_nr</v>
      </c>
      <c r="M39" s="154">
        <v>8000</v>
      </c>
      <c r="N39" s="154" t="s">
        <v>184</v>
      </c>
      <c r="O39" s="154">
        <v>1</v>
      </c>
      <c r="P39" s="154" t="s">
        <v>6</v>
      </c>
      <c r="Q39" s="154">
        <v>1</v>
      </c>
      <c r="R39" s="154" t="s">
        <v>16</v>
      </c>
      <c r="S39" s="154" t="str">
        <f t="shared" si="2"/>
        <v>E</v>
      </c>
      <c r="T39" s="154">
        <f t="shared" si="3"/>
        <v>0</v>
      </c>
      <c r="U39" s="154" t="str">
        <f t="shared" si="4"/>
        <v>U</v>
      </c>
      <c r="V39" s="153">
        <f t="shared" si="5"/>
        <v>1</v>
      </c>
      <c r="W39" s="154">
        <f t="shared" si="6"/>
        <v>0</v>
      </c>
      <c r="X39" s="154">
        <f t="shared" si="7"/>
        <v>1</v>
      </c>
      <c r="Y39" s="154">
        <f t="shared" si="8"/>
        <v>0</v>
      </c>
      <c r="Z39" s="154" t="s">
        <v>1779</v>
      </c>
    </row>
    <row r="40" spans="1:26" s="35" customFormat="1" ht="15.6">
      <c r="A40" s="141"/>
      <c r="B40" s="153" t="s">
        <v>30</v>
      </c>
      <c r="C40" s="154" t="s">
        <v>31</v>
      </c>
      <c r="D40" s="153">
        <v>6031421</v>
      </c>
      <c r="E40" s="38"/>
      <c r="F40" s="156" t="s">
        <v>1539</v>
      </c>
      <c r="G40" s="56"/>
      <c r="H40" s="236">
        <f t="shared" si="0"/>
        <v>0</v>
      </c>
      <c r="I40" s="55"/>
      <c r="J40" s="160"/>
      <c r="K40" s="209" t="s">
        <v>365</v>
      </c>
      <c r="L40" s="71" t="str">
        <f t="shared" si="1"/>
        <v>B01AE03_nr</v>
      </c>
      <c r="M40" s="154">
        <v>250</v>
      </c>
      <c r="N40" s="154" t="s">
        <v>250</v>
      </c>
      <c r="O40" s="154">
        <v>1</v>
      </c>
      <c r="P40" s="154" t="s">
        <v>6</v>
      </c>
      <c r="Q40" s="154">
        <v>1</v>
      </c>
      <c r="R40" s="154" t="s">
        <v>15</v>
      </c>
      <c r="S40" s="154" t="str">
        <f t="shared" si="2"/>
        <v>MG</v>
      </c>
      <c r="T40" s="154" t="str">
        <f t="shared" si="3"/>
        <v>2.5ML</v>
      </c>
      <c r="U40" s="154" t="str">
        <f t="shared" si="4"/>
        <v>mg</v>
      </c>
      <c r="V40" s="153" t="str">
        <f t="shared" si="5"/>
        <v>2.5ML</v>
      </c>
      <c r="W40" s="154">
        <f t="shared" si="6"/>
        <v>0</v>
      </c>
      <c r="X40" s="154">
        <f t="shared" si="7"/>
        <v>1</v>
      </c>
      <c r="Y40" s="154">
        <f t="shared" si="8"/>
        <v>0</v>
      </c>
      <c r="Z40" s="154" t="s">
        <v>1780</v>
      </c>
    </row>
    <row r="41" spans="1:26" s="35" customFormat="1" ht="15.6">
      <c r="A41" s="141"/>
      <c r="B41" s="154" t="s">
        <v>32</v>
      </c>
      <c r="C41" s="154" t="s">
        <v>415</v>
      </c>
      <c r="D41" s="154">
        <v>3602001</v>
      </c>
      <c r="E41" s="38">
        <v>7680502030182</v>
      </c>
      <c r="F41" s="156" t="s">
        <v>450</v>
      </c>
      <c r="G41" s="56"/>
      <c r="H41" s="236">
        <f t="shared" si="0"/>
        <v>0</v>
      </c>
      <c r="I41" s="55"/>
      <c r="J41" s="160"/>
      <c r="K41" s="209" t="s">
        <v>365</v>
      </c>
      <c r="L41" s="71" t="str">
        <f t="shared" si="1"/>
        <v>B02BB01_nr</v>
      </c>
      <c r="M41" s="154">
        <v>1</v>
      </c>
      <c r="N41" s="154" t="s">
        <v>195</v>
      </c>
      <c r="O41" s="154">
        <v>1</v>
      </c>
      <c r="P41" s="154" t="s">
        <v>6</v>
      </c>
      <c r="Q41" s="154">
        <v>1</v>
      </c>
      <c r="R41" s="154" t="s">
        <v>33</v>
      </c>
      <c r="S41" s="154" t="str">
        <f t="shared" si="2"/>
        <v>G</v>
      </c>
      <c r="T41" s="154">
        <f t="shared" si="3"/>
        <v>0</v>
      </c>
      <c r="U41" s="154" t="str">
        <f t="shared" si="4"/>
        <v>g</v>
      </c>
      <c r="V41" s="153">
        <f t="shared" si="5"/>
        <v>1</v>
      </c>
      <c r="W41" s="154">
        <f t="shared" si="6"/>
        <v>0</v>
      </c>
      <c r="X41" s="154">
        <f t="shared" si="7"/>
        <v>1</v>
      </c>
      <c r="Y41" s="154">
        <f t="shared" si="8"/>
        <v>0</v>
      </c>
      <c r="Z41" s="154" t="s">
        <v>1781</v>
      </c>
    </row>
    <row r="42" spans="1:26" s="35" customFormat="1" ht="15.6">
      <c r="A42" s="141"/>
      <c r="B42" s="154" t="s">
        <v>32</v>
      </c>
      <c r="C42" s="154" t="s">
        <v>415</v>
      </c>
      <c r="D42" s="154">
        <v>3602165</v>
      </c>
      <c r="E42" s="38">
        <v>7680502030267</v>
      </c>
      <c r="F42" s="156" t="s">
        <v>451</v>
      </c>
      <c r="G42" s="56"/>
      <c r="H42" s="236">
        <f t="shared" si="0"/>
        <v>0</v>
      </c>
      <c r="I42" s="55"/>
      <c r="J42" s="160"/>
      <c r="K42" s="209" t="s">
        <v>365</v>
      </c>
      <c r="L42" s="71" t="str">
        <f t="shared" si="1"/>
        <v>B02BB01_nr</v>
      </c>
      <c r="M42" s="154">
        <v>2</v>
      </c>
      <c r="N42" s="154" t="s">
        <v>195</v>
      </c>
      <c r="O42" s="154">
        <v>1</v>
      </c>
      <c r="P42" s="154" t="s">
        <v>6</v>
      </c>
      <c r="Q42" s="154">
        <v>1</v>
      </c>
      <c r="R42" s="154" t="s">
        <v>33</v>
      </c>
      <c r="S42" s="154" t="str">
        <f t="shared" si="2"/>
        <v>G</v>
      </c>
      <c r="T42" s="154">
        <f t="shared" si="3"/>
        <v>0</v>
      </c>
      <c r="U42" s="154" t="str">
        <f t="shared" si="4"/>
        <v>g</v>
      </c>
      <c r="V42" s="153">
        <f t="shared" si="5"/>
        <v>1</v>
      </c>
      <c r="W42" s="154">
        <f t="shared" si="6"/>
        <v>0</v>
      </c>
      <c r="X42" s="154">
        <f t="shared" si="7"/>
        <v>1</v>
      </c>
      <c r="Y42" s="154">
        <f t="shared" si="8"/>
        <v>0</v>
      </c>
      <c r="Z42" s="154" t="s">
        <v>1782</v>
      </c>
    </row>
    <row r="43" spans="1:26" s="35" customFormat="1" ht="15.6">
      <c r="A43" s="141"/>
      <c r="B43" s="154" t="s">
        <v>34</v>
      </c>
      <c r="C43" s="154" t="s">
        <v>1647</v>
      </c>
      <c r="D43" s="154">
        <v>5975120</v>
      </c>
      <c r="E43" s="38">
        <v>7680006650022</v>
      </c>
      <c r="F43" s="156" t="s">
        <v>455</v>
      </c>
      <c r="G43" s="56"/>
      <c r="H43" s="236">
        <f t="shared" si="0"/>
        <v>0</v>
      </c>
      <c r="I43" s="55"/>
      <c r="J43" s="160"/>
      <c r="K43" s="209" t="s">
        <v>365</v>
      </c>
      <c r="L43" s="71" t="str">
        <f t="shared" si="1"/>
        <v>B02BD01_nr</v>
      </c>
      <c r="M43" s="81">
        <v>1000</v>
      </c>
      <c r="N43" s="81" t="s">
        <v>183</v>
      </c>
      <c r="O43" s="154">
        <v>1</v>
      </c>
      <c r="P43" s="154" t="s">
        <v>6</v>
      </c>
      <c r="Q43" s="154">
        <v>1</v>
      </c>
      <c r="R43" s="154" t="s">
        <v>16</v>
      </c>
      <c r="S43" s="154" t="str">
        <f t="shared" si="2"/>
        <v>IE</v>
      </c>
      <c r="T43" s="154">
        <f t="shared" si="3"/>
        <v>0</v>
      </c>
      <c r="U43" s="154" t="str">
        <f t="shared" si="4"/>
        <v>U</v>
      </c>
      <c r="V43" s="153">
        <f t="shared" si="5"/>
        <v>1</v>
      </c>
      <c r="W43" s="154">
        <f t="shared" si="6"/>
        <v>0</v>
      </c>
      <c r="X43" s="154">
        <f t="shared" si="7"/>
        <v>1</v>
      </c>
      <c r="Y43" s="154">
        <f t="shared" si="8"/>
        <v>0</v>
      </c>
      <c r="Z43" s="154" t="s">
        <v>1783</v>
      </c>
    </row>
    <row r="44" spans="1:26" s="35" customFormat="1" ht="15.6">
      <c r="A44" s="141"/>
      <c r="B44" s="153" t="s">
        <v>34</v>
      </c>
      <c r="C44" s="154" t="s">
        <v>1647</v>
      </c>
      <c r="D44" s="153">
        <v>2986838</v>
      </c>
      <c r="E44" s="37">
        <v>7680006650015</v>
      </c>
      <c r="F44" s="243" t="s">
        <v>452</v>
      </c>
      <c r="G44" s="56"/>
      <c r="H44" s="236">
        <f t="shared" si="0"/>
        <v>0</v>
      </c>
      <c r="I44" s="55"/>
      <c r="J44" s="160"/>
      <c r="K44" s="209" t="s">
        <v>365</v>
      </c>
      <c r="L44" s="71" t="str">
        <f t="shared" si="1"/>
        <v>B02BD01_nr</v>
      </c>
      <c r="M44" s="81">
        <v>500</v>
      </c>
      <c r="N44" s="81" t="s">
        <v>183</v>
      </c>
      <c r="O44" s="154">
        <v>20</v>
      </c>
      <c r="P44" s="154" t="s">
        <v>185</v>
      </c>
      <c r="Q44" s="153">
        <v>1</v>
      </c>
      <c r="R44" s="154" t="s">
        <v>16</v>
      </c>
      <c r="S44" s="154" t="str">
        <f t="shared" si="2"/>
        <v>IE</v>
      </c>
      <c r="T44" s="154">
        <f t="shared" si="3"/>
        <v>0</v>
      </c>
      <c r="U44" s="154" t="str">
        <f t="shared" si="4"/>
        <v>U</v>
      </c>
      <c r="V44" s="153">
        <f t="shared" si="5"/>
        <v>1</v>
      </c>
      <c r="W44" s="154">
        <f t="shared" si="6"/>
        <v>0</v>
      </c>
      <c r="X44" s="154">
        <f t="shared" si="7"/>
        <v>0</v>
      </c>
      <c r="Y44" s="154">
        <f t="shared" si="8"/>
        <v>0</v>
      </c>
      <c r="Z44" s="153" t="s">
        <v>1784</v>
      </c>
    </row>
    <row r="45" spans="1:26" s="35" customFormat="1" ht="15.6">
      <c r="A45" s="141"/>
      <c r="B45" s="153" t="s">
        <v>34</v>
      </c>
      <c r="C45" s="154" t="s">
        <v>1647</v>
      </c>
      <c r="D45" s="153">
        <v>6673378</v>
      </c>
      <c r="E45" s="38">
        <v>7680579180032</v>
      </c>
      <c r="F45" s="156" t="s">
        <v>1540</v>
      </c>
      <c r="G45" s="56"/>
      <c r="H45" s="236">
        <f t="shared" si="0"/>
        <v>0</v>
      </c>
      <c r="I45" s="55"/>
      <c r="J45" s="160"/>
      <c r="K45" s="209" t="s">
        <v>365</v>
      </c>
      <c r="L45" s="71" t="str">
        <f t="shared" si="1"/>
        <v>B02BD01_nr</v>
      </c>
      <c r="M45" s="81">
        <v>1000</v>
      </c>
      <c r="N45" s="81" t="s">
        <v>183</v>
      </c>
      <c r="O45" s="154">
        <v>1</v>
      </c>
      <c r="P45" s="154" t="s">
        <v>6</v>
      </c>
      <c r="Q45" s="154">
        <v>1</v>
      </c>
      <c r="R45" s="154" t="s">
        <v>16</v>
      </c>
      <c r="S45" s="154" t="str">
        <f t="shared" si="2"/>
        <v>IE</v>
      </c>
      <c r="T45" s="154">
        <f t="shared" si="3"/>
        <v>0</v>
      </c>
      <c r="U45" s="154" t="str">
        <f t="shared" si="4"/>
        <v>U</v>
      </c>
      <c r="V45" s="153">
        <f t="shared" si="5"/>
        <v>1</v>
      </c>
      <c r="W45" s="154">
        <f t="shared" si="6"/>
        <v>0</v>
      </c>
      <c r="X45" s="154">
        <f t="shared" si="7"/>
        <v>1</v>
      </c>
      <c r="Y45" s="154">
        <f t="shared" si="8"/>
        <v>0</v>
      </c>
      <c r="Z45" s="154" t="s">
        <v>1785</v>
      </c>
    </row>
    <row r="46" spans="1:26" s="35" customFormat="1" ht="15.6">
      <c r="A46" s="141"/>
      <c r="B46" s="153" t="s">
        <v>34</v>
      </c>
      <c r="C46" s="154" t="s">
        <v>1647</v>
      </c>
      <c r="D46" s="153">
        <v>6673361</v>
      </c>
      <c r="E46" s="38">
        <v>7680579180025</v>
      </c>
      <c r="F46" s="156" t="s">
        <v>453</v>
      </c>
      <c r="G46" s="56"/>
      <c r="H46" s="236">
        <f t="shared" si="0"/>
        <v>0</v>
      </c>
      <c r="I46" s="55"/>
      <c r="J46" s="160"/>
      <c r="K46" s="209" t="s">
        <v>365</v>
      </c>
      <c r="L46" s="71" t="str">
        <f t="shared" si="1"/>
        <v>B02BD01_nr</v>
      </c>
      <c r="M46" s="81">
        <v>500</v>
      </c>
      <c r="N46" s="81" t="s">
        <v>183</v>
      </c>
      <c r="O46" s="154">
        <v>1</v>
      </c>
      <c r="P46" s="154" t="s">
        <v>6</v>
      </c>
      <c r="Q46" s="154">
        <v>1</v>
      </c>
      <c r="R46" s="154" t="s">
        <v>16</v>
      </c>
      <c r="S46" s="154" t="str">
        <f t="shared" si="2"/>
        <v>IE</v>
      </c>
      <c r="T46" s="154">
        <f t="shared" si="3"/>
        <v>0</v>
      </c>
      <c r="U46" s="154" t="str">
        <f t="shared" si="4"/>
        <v>U</v>
      </c>
      <c r="V46" s="153">
        <f t="shared" si="5"/>
        <v>1</v>
      </c>
      <c r="W46" s="154">
        <f t="shared" si="6"/>
        <v>0</v>
      </c>
      <c r="X46" s="154">
        <f t="shared" si="7"/>
        <v>1</v>
      </c>
      <c r="Y46" s="154">
        <f t="shared" si="8"/>
        <v>0</v>
      </c>
      <c r="Z46" s="154" t="s">
        <v>1786</v>
      </c>
    </row>
    <row r="47" spans="1:26" s="35" customFormat="1" ht="15.6">
      <c r="A47" s="141"/>
      <c r="B47" s="154" t="s">
        <v>34</v>
      </c>
      <c r="C47" s="154" t="s">
        <v>1647</v>
      </c>
      <c r="D47" s="154">
        <v>3973387</v>
      </c>
      <c r="E47" s="38">
        <v>7680413300589</v>
      </c>
      <c r="F47" s="156" t="s">
        <v>454</v>
      </c>
      <c r="G47" s="56"/>
      <c r="H47" s="236">
        <f t="shared" si="0"/>
        <v>0</v>
      </c>
      <c r="I47" s="55"/>
      <c r="J47" s="160"/>
      <c r="K47" s="209" t="s">
        <v>365</v>
      </c>
      <c r="L47" s="71" t="str">
        <f t="shared" si="1"/>
        <v>B02BD01_nr</v>
      </c>
      <c r="M47" s="154">
        <v>600</v>
      </c>
      <c r="N47" s="154" t="s">
        <v>183</v>
      </c>
      <c r="O47" s="154">
        <v>20</v>
      </c>
      <c r="P47" s="154" t="s">
        <v>185</v>
      </c>
      <c r="Q47" s="154">
        <v>1</v>
      </c>
      <c r="R47" s="154" t="s">
        <v>16</v>
      </c>
      <c r="S47" s="154" t="str">
        <f t="shared" si="2"/>
        <v>IE</v>
      </c>
      <c r="T47" s="154">
        <f t="shared" si="3"/>
        <v>0</v>
      </c>
      <c r="U47" s="154" t="str">
        <f t="shared" si="4"/>
        <v>U</v>
      </c>
      <c r="V47" s="153">
        <f t="shared" si="5"/>
        <v>1</v>
      </c>
      <c r="W47" s="154">
        <f t="shared" si="6"/>
        <v>0</v>
      </c>
      <c r="X47" s="154">
        <f t="shared" si="7"/>
        <v>0</v>
      </c>
      <c r="Y47" s="154">
        <f t="shared" si="8"/>
        <v>0</v>
      </c>
      <c r="Z47" s="154" t="s">
        <v>1787</v>
      </c>
    </row>
    <row r="48" spans="1:26" s="35" customFormat="1" ht="15.6">
      <c r="A48" s="141"/>
      <c r="B48" s="154" t="s">
        <v>35</v>
      </c>
      <c r="C48" s="154" t="s">
        <v>835</v>
      </c>
      <c r="D48" s="154">
        <v>6477157</v>
      </c>
      <c r="E48" s="38">
        <v>7680563520196</v>
      </c>
      <c r="F48" s="156" t="s">
        <v>483</v>
      </c>
      <c r="G48" s="56"/>
      <c r="H48" s="236">
        <f t="shared" si="0"/>
        <v>0</v>
      </c>
      <c r="I48" s="55"/>
      <c r="J48" s="160"/>
      <c r="K48" s="209" t="s">
        <v>366</v>
      </c>
      <c r="L48" s="71" t="str">
        <f t="shared" si="1"/>
        <v>B02BD02_re</v>
      </c>
      <c r="M48" s="154">
        <v>1000</v>
      </c>
      <c r="N48" s="154" t="s">
        <v>183</v>
      </c>
      <c r="O48" s="154">
        <v>1</v>
      </c>
      <c r="P48" s="154" t="s">
        <v>6</v>
      </c>
      <c r="Q48" s="154">
        <v>1</v>
      </c>
      <c r="R48" s="154" t="s">
        <v>16</v>
      </c>
      <c r="S48" s="154" t="str">
        <f t="shared" si="2"/>
        <v>IE</v>
      </c>
      <c r="T48" s="154">
        <f t="shared" si="3"/>
        <v>0</v>
      </c>
      <c r="U48" s="154" t="str">
        <f t="shared" si="4"/>
        <v>U</v>
      </c>
      <c r="V48" s="153">
        <f t="shared" si="5"/>
        <v>1</v>
      </c>
      <c r="W48" s="154">
        <f t="shared" si="6"/>
        <v>0</v>
      </c>
      <c r="X48" s="154">
        <f t="shared" si="7"/>
        <v>1</v>
      </c>
      <c r="Y48" s="154">
        <f t="shared" si="8"/>
        <v>0</v>
      </c>
      <c r="Z48" s="154" t="s">
        <v>1788</v>
      </c>
    </row>
    <row r="49" spans="1:26" s="35" customFormat="1" ht="15.6">
      <c r="A49" s="141"/>
      <c r="B49" s="154" t="s">
        <v>35</v>
      </c>
      <c r="C49" s="154" t="s">
        <v>835</v>
      </c>
      <c r="D49" s="154">
        <v>6477186</v>
      </c>
      <c r="E49" s="38">
        <v>7680563520202</v>
      </c>
      <c r="F49" s="156" t="s">
        <v>484</v>
      </c>
      <c r="G49" s="56"/>
      <c r="H49" s="236">
        <f t="shared" si="0"/>
        <v>0</v>
      </c>
      <c r="I49" s="55"/>
      <c r="J49" s="160"/>
      <c r="K49" s="209" t="s">
        <v>366</v>
      </c>
      <c r="L49" s="71" t="str">
        <f t="shared" si="1"/>
        <v>B02BD02_re</v>
      </c>
      <c r="M49" s="154">
        <v>1500</v>
      </c>
      <c r="N49" s="154" t="s">
        <v>183</v>
      </c>
      <c r="O49" s="154">
        <v>1</v>
      </c>
      <c r="P49" s="154" t="s">
        <v>6</v>
      </c>
      <c r="Q49" s="154">
        <v>1</v>
      </c>
      <c r="R49" s="154" t="s">
        <v>16</v>
      </c>
      <c r="S49" s="154" t="str">
        <f t="shared" si="2"/>
        <v>IE</v>
      </c>
      <c r="T49" s="154">
        <f t="shared" si="3"/>
        <v>0</v>
      </c>
      <c r="U49" s="154" t="str">
        <f t="shared" si="4"/>
        <v>U</v>
      </c>
      <c r="V49" s="153">
        <f t="shared" si="5"/>
        <v>1</v>
      </c>
      <c r="W49" s="154">
        <f t="shared" si="6"/>
        <v>0</v>
      </c>
      <c r="X49" s="154">
        <f t="shared" si="7"/>
        <v>1</v>
      </c>
      <c r="Y49" s="154">
        <f t="shared" si="8"/>
        <v>0</v>
      </c>
      <c r="Z49" s="154" t="s">
        <v>1789</v>
      </c>
    </row>
    <row r="50" spans="1:26" s="35" customFormat="1" ht="15.6">
      <c r="A50" s="141"/>
      <c r="B50" s="154" t="s">
        <v>35</v>
      </c>
      <c r="C50" s="154" t="s">
        <v>835</v>
      </c>
      <c r="D50" s="154">
        <v>6477200</v>
      </c>
      <c r="E50" s="38">
        <v>7680563520158</v>
      </c>
      <c r="F50" s="156" t="s">
        <v>485</v>
      </c>
      <c r="G50" s="56"/>
      <c r="H50" s="236">
        <f t="shared" si="0"/>
        <v>0</v>
      </c>
      <c r="I50" s="55"/>
      <c r="J50" s="160"/>
      <c r="K50" s="209" t="s">
        <v>366</v>
      </c>
      <c r="L50" s="71" t="str">
        <f t="shared" si="1"/>
        <v>B02BD02_re</v>
      </c>
      <c r="M50" s="154">
        <v>2000</v>
      </c>
      <c r="N50" s="154" t="s">
        <v>183</v>
      </c>
      <c r="O50" s="154">
        <v>1</v>
      </c>
      <c r="P50" s="154" t="s">
        <v>6</v>
      </c>
      <c r="Q50" s="154">
        <v>1</v>
      </c>
      <c r="R50" s="154" t="s">
        <v>16</v>
      </c>
      <c r="S50" s="154" t="str">
        <f t="shared" si="2"/>
        <v>IE</v>
      </c>
      <c r="T50" s="154">
        <f t="shared" si="3"/>
        <v>0</v>
      </c>
      <c r="U50" s="154" t="str">
        <f t="shared" si="4"/>
        <v>U</v>
      </c>
      <c r="V50" s="153">
        <f t="shared" si="5"/>
        <v>1</v>
      </c>
      <c r="W50" s="154">
        <f t="shared" si="6"/>
        <v>0</v>
      </c>
      <c r="X50" s="154">
        <f t="shared" si="7"/>
        <v>1</v>
      </c>
      <c r="Y50" s="154">
        <f t="shared" si="8"/>
        <v>0</v>
      </c>
      <c r="Z50" s="154" t="s">
        <v>1790</v>
      </c>
    </row>
    <row r="51" spans="1:26" s="35" customFormat="1" ht="15.6">
      <c r="A51" s="141"/>
      <c r="B51" s="154" t="s">
        <v>35</v>
      </c>
      <c r="C51" s="154" t="s">
        <v>835</v>
      </c>
      <c r="D51" s="154">
        <v>6477223</v>
      </c>
      <c r="E51" s="38">
        <v>7680563520172</v>
      </c>
      <c r="F51" s="156" t="s">
        <v>486</v>
      </c>
      <c r="G51" s="56"/>
      <c r="H51" s="236">
        <f t="shared" si="0"/>
        <v>0</v>
      </c>
      <c r="I51" s="55"/>
      <c r="J51" s="160"/>
      <c r="K51" s="209" t="s">
        <v>366</v>
      </c>
      <c r="L51" s="71" t="str">
        <f t="shared" si="1"/>
        <v>B02BD02_re</v>
      </c>
      <c r="M51" s="154">
        <v>250</v>
      </c>
      <c r="N51" s="154" t="s">
        <v>183</v>
      </c>
      <c r="O51" s="154">
        <v>1</v>
      </c>
      <c r="P51" s="154" t="s">
        <v>6</v>
      </c>
      <c r="Q51" s="154">
        <v>1</v>
      </c>
      <c r="R51" s="154" t="s">
        <v>16</v>
      </c>
      <c r="S51" s="154" t="str">
        <f t="shared" si="2"/>
        <v>IE</v>
      </c>
      <c r="T51" s="154">
        <f t="shared" si="3"/>
        <v>0</v>
      </c>
      <c r="U51" s="154" t="str">
        <f t="shared" si="4"/>
        <v>U</v>
      </c>
      <c r="V51" s="153">
        <f t="shared" si="5"/>
        <v>1</v>
      </c>
      <c r="W51" s="154">
        <f t="shared" si="6"/>
        <v>0</v>
      </c>
      <c r="X51" s="154">
        <f t="shared" si="7"/>
        <v>1</v>
      </c>
      <c r="Y51" s="154">
        <f t="shared" si="8"/>
        <v>0</v>
      </c>
      <c r="Z51" s="154" t="s">
        <v>1791</v>
      </c>
    </row>
    <row r="52" spans="1:26" s="35" customFormat="1" ht="15.6">
      <c r="A52" s="141"/>
      <c r="B52" s="154" t="s">
        <v>35</v>
      </c>
      <c r="C52" s="154" t="s">
        <v>835</v>
      </c>
      <c r="D52" s="154">
        <v>6477252</v>
      </c>
      <c r="E52" s="38">
        <v>7680563520165</v>
      </c>
      <c r="F52" s="156" t="s">
        <v>487</v>
      </c>
      <c r="G52" s="56"/>
      <c r="H52" s="236">
        <f t="shared" si="0"/>
        <v>0</v>
      </c>
      <c r="I52" s="55"/>
      <c r="J52" s="160"/>
      <c r="K52" s="209" t="s">
        <v>366</v>
      </c>
      <c r="L52" s="71" t="str">
        <f t="shared" ref="L52:L83" si="9">+B52&amp;"_"&amp;K52</f>
        <v>B02BD02_re</v>
      </c>
      <c r="M52" s="154">
        <v>3000</v>
      </c>
      <c r="N52" s="154" t="s">
        <v>183</v>
      </c>
      <c r="O52" s="154">
        <v>1</v>
      </c>
      <c r="P52" s="154" t="s">
        <v>6</v>
      </c>
      <c r="Q52" s="154">
        <v>1</v>
      </c>
      <c r="R52" s="154" t="s">
        <v>16</v>
      </c>
      <c r="S52" s="154" t="str">
        <f t="shared" si="2"/>
        <v>IE</v>
      </c>
      <c r="T52" s="154">
        <f t="shared" si="3"/>
        <v>0</v>
      </c>
      <c r="U52" s="154" t="str">
        <f t="shared" si="4"/>
        <v>U</v>
      </c>
      <c r="V52" s="153">
        <f t="shared" si="5"/>
        <v>1</v>
      </c>
      <c r="W52" s="154">
        <f t="shared" si="6"/>
        <v>0</v>
      </c>
      <c r="X52" s="154">
        <f t="shared" si="7"/>
        <v>1</v>
      </c>
      <c r="Y52" s="154">
        <f t="shared" si="8"/>
        <v>0</v>
      </c>
      <c r="Z52" s="154" t="s">
        <v>1792</v>
      </c>
    </row>
    <row r="53" spans="1:26" s="35" customFormat="1" ht="15.6">
      <c r="A53" s="141"/>
      <c r="B53" s="154" t="s">
        <v>35</v>
      </c>
      <c r="C53" s="154" t="s">
        <v>835</v>
      </c>
      <c r="D53" s="154">
        <v>6477275</v>
      </c>
      <c r="E53" s="37">
        <v>7680563520189</v>
      </c>
      <c r="F53" s="243" t="s">
        <v>488</v>
      </c>
      <c r="G53" s="56"/>
      <c r="H53" s="236">
        <f t="shared" si="0"/>
        <v>0</v>
      </c>
      <c r="I53" s="55"/>
      <c r="J53" s="160"/>
      <c r="K53" s="209" t="s">
        <v>366</v>
      </c>
      <c r="L53" s="71" t="str">
        <f t="shared" si="9"/>
        <v>B02BD02_re</v>
      </c>
      <c r="M53" s="154">
        <v>500</v>
      </c>
      <c r="N53" s="154" t="s">
        <v>183</v>
      </c>
      <c r="O53" s="154">
        <v>1</v>
      </c>
      <c r="P53" s="154" t="s">
        <v>6</v>
      </c>
      <c r="Q53" s="153">
        <v>1</v>
      </c>
      <c r="R53" s="154" t="s">
        <v>16</v>
      </c>
      <c r="S53" s="154" t="str">
        <f t="shared" si="2"/>
        <v>IE</v>
      </c>
      <c r="T53" s="154">
        <f t="shared" si="3"/>
        <v>0</v>
      </c>
      <c r="U53" s="154" t="str">
        <f t="shared" si="4"/>
        <v>U</v>
      </c>
      <c r="V53" s="153">
        <f t="shared" si="5"/>
        <v>1</v>
      </c>
      <c r="W53" s="154">
        <f t="shared" si="6"/>
        <v>0</v>
      </c>
      <c r="X53" s="154">
        <f t="shared" si="7"/>
        <v>1</v>
      </c>
      <c r="Y53" s="154">
        <f t="shared" si="8"/>
        <v>0</v>
      </c>
      <c r="Z53" s="153" t="s">
        <v>1793</v>
      </c>
    </row>
    <row r="54" spans="1:26" s="35" customFormat="1" ht="15.6">
      <c r="A54" s="141"/>
      <c r="B54" s="153" t="s">
        <v>35</v>
      </c>
      <c r="C54" s="154" t="s">
        <v>835</v>
      </c>
      <c r="D54" s="153">
        <v>5212273</v>
      </c>
      <c r="E54" s="37">
        <v>7680548240347</v>
      </c>
      <c r="F54" s="243" t="s">
        <v>475</v>
      </c>
      <c r="G54" s="56"/>
      <c r="H54" s="236">
        <f t="shared" si="0"/>
        <v>0</v>
      </c>
      <c r="I54" s="55"/>
      <c r="J54" s="160"/>
      <c r="K54" s="209" t="s">
        <v>367</v>
      </c>
      <c r="L54" s="71" t="str">
        <f t="shared" si="9"/>
        <v>B02BD02_pl</v>
      </c>
      <c r="M54" s="154">
        <v>1000</v>
      </c>
      <c r="N54" s="154" t="s">
        <v>183</v>
      </c>
      <c r="O54" s="154">
        <v>1</v>
      </c>
      <c r="P54" s="154" t="s">
        <v>6</v>
      </c>
      <c r="Q54" s="153">
        <v>1</v>
      </c>
      <c r="R54" s="154" t="s">
        <v>16</v>
      </c>
      <c r="S54" s="154" t="str">
        <f t="shared" si="2"/>
        <v>IE</v>
      </c>
      <c r="T54" s="154">
        <f t="shared" si="3"/>
        <v>0</v>
      </c>
      <c r="U54" s="154" t="str">
        <f t="shared" si="4"/>
        <v>U</v>
      </c>
      <c r="V54" s="153">
        <f t="shared" si="5"/>
        <v>1</v>
      </c>
      <c r="W54" s="154">
        <f t="shared" si="6"/>
        <v>0</v>
      </c>
      <c r="X54" s="154">
        <f t="shared" si="7"/>
        <v>1</v>
      </c>
      <c r="Y54" s="154">
        <f t="shared" si="8"/>
        <v>0</v>
      </c>
      <c r="Z54" s="153" t="s">
        <v>1794</v>
      </c>
    </row>
    <row r="55" spans="1:26" s="35" customFormat="1" ht="15.6">
      <c r="A55" s="141"/>
      <c r="B55" s="153" t="s">
        <v>35</v>
      </c>
      <c r="C55" s="154" t="s">
        <v>835</v>
      </c>
      <c r="D55" s="153">
        <v>5212250</v>
      </c>
      <c r="E55" s="37">
        <v>7680548240187</v>
      </c>
      <c r="F55" s="243" t="s">
        <v>473</v>
      </c>
      <c r="G55" s="56"/>
      <c r="H55" s="236">
        <f t="shared" si="0"/>
        <v>0</v>
      </c>
      <c r="I55" s="55"/>
      <c r="J55" s="160"/>
      <c r="K55" s="209" t="s">
        <v>367</v>
      </c>
      <c r="L55" s="71" t="str">
        <f t="shared" si="9"/>
        <v>B02BD02_pl</v>
      </c>
      <c r="M55" s="154">
        <v>250</v>
      </c>
      <c r="N55" s="154" t="s">
        <v>183</v>
      </c>
      <c r="O55" s="154">
        <v>1</v>
      </c>
      <c r="P55" s="154" t="s">
        <v>6</v>
      </c>
      <c r="Q55" s="153">
        <v>1</v>
      </c>
      <c r="R55" s="154" t="s">
        <v>16</v>
      </c>
      <c r="S55" s="154" t="str">
        <f t="shared" si="2"/>
        <v>IE</v>
      </c>
      <c r="T55" s="154">
        <f t="shared" si="3"/>
        <v>0</v>
      </c>
      <c r="U55" s="154" t="str">
        <f t="shared" si="4"/>
        <v>U</v>
      </c>
      <c r="V55" s="153">
        <f t="shared" si="5"/>
        <v>1</v>
      </c>
      <c r="W55" s="154">
        <f t="shared" si="6"/>
        <v>0</v>
      </c>
      <c r="X55" s="154">
        <f t="shared" si="7"/>
        <v>1</v>
      </c>
      <c r="Y55" s="154">
        <f t="shared" si="8"/>
        <v>0</v>
      </c>
      <c r="Z55" s="153" t="s">
        <v>1795</v>
      </c>
    </row>
    <row r="56" spans="1:26" s="35" customFormat="1" ht="15.6">
      <c r="A56" s="141"/>
      <c r="B56" s="153" t="s">
        <v>35</v>
      </c>
      <c r="C56" s="154" t="s">
        <v>835</v>
      </c>
      <c r="D56" s="153">
        <v>5212267</v>
      </c>
      <c r="E56" s="37">
        <v>7680548240262</v>
      </c>
      <c r="F56" s="243" t="s">
        <v>474</v>
      </c>
      <c r="G56" s="56"/>
      <c r="H56" s="236">
        <f t="shared" si="0"/>
        <v>0</v>
      </c>
      <c r="I56" s="55"/>
      <c r="J56" s="160"/>
      <c r="K56" s="209" t="s">
        <v>367</v>
      </c>
      <c r="L56" s="71" t="str">
        <f t="shared" si="9"/>
        <v>B02BD02_pl</v>
      </c>
      <c r="M56" s="154">
        <v>500</v>
      </c>
      <c r="N56" s="154" t="s">
        <v>183</v>
      </c>
      <c r="O56" s="154">
        <v>1</v>
      </c>
      <c r="P56" s="154" t="s">
        <v>6</v>
      </c>
      <c r="Q56" s="153">
        <v>1</v>
      </c>
      <c r="R56" s="154" t="s">
        <v>16</v>
      </c>
      <c r="S56" s="154" t="str">
        <f t="shared" si="2"/>
        <v>IE</v>
      </c>
      <c r="T56" s="154">
        <f t="shared" si="3"/>
        <v>0</v>
      </c>
      <c r="U56" s="154" t="str">
        <f t="shared" si="4"/>
        <v>U</v>
      </c>
      <c r="V56" s="153">
        <f t="shared" si="5"/>
        <v>1</v>
      </c>
      <c r="W56" s="154">
        <f t="shared" si="6"/>
        <v>0</v>
      </c>
      <c r="X56" s="154">
        <f t="shared" si="7"/>
        <v>1</v>
      </c>
      <c r="Y56" s="154">
        <f t="shared" si="8"/>
        <v>0</v>
      </c>
      <c r="Z56" s="153" t="s">
        <v>1796</v>
      </c>
    </row>
    <row r="57" spans="1:26" s="35" customFormat="1" ht="15.6">
      <c r="A57" s="141"/>
      <c r="B57" s="154" t="s">
        <v>35</v>
      </c>
      <c r="C57" s="154" t="s">
        <v>835</v>
      </c>
      <c r="D57" s="154">
        <v>6747059</v>
      </c>
      <c r="E57" s="38">
        <v>7680658430041</v>
      </c>
      <c r="F57" s="156" t="s">
        <v>1541</v>
      </c>
      <c r="G57" s="56"/>
      <c r="H57" s="236">
        <f t="shared" si="0"/>
        <v>0</v>
      </c>
      <c r="I57" s="55"/>
      <c r="J57" s="160"/>
      <c r="K57" s="209" t="s">
        <v>366</v>
      </c>
      <c r="L57" s="71" t="str">
        <f t="shared" si="9"/>
        <v>B02BD02_re</v>
      </c>
      <c r="M57" s="154">
        <v>1000</v>
      </c>
      <c r="N57" s="154" t="s">
        <v>183</v>
      </c>
      <c r="O57" s="154">
        <v>1</v>
      </c>
      <c r="P57" s="154" t="s">
        <v>6</v>
      </c>
      <c r="Q57" s="154">
        <v>1</v>
      </c>
      <c r="R57" s="154" t="s">
        <v>16</v>
      </c>
      <c r="S57" s="154" t="str">
        <f t="shared" si="2"/>
        <v>IE</v>
      </c>
      <c r="T57" s="154">
        <f t="shared" si="3"/>
        <v>0</v>
      </c>
      <c r="U57" s="154" t="str">
        <f t="shared" si="4"/>
        <v>U</v>
      </c>
      <c r="V57" s="153">
        <f t="shared" si="5"/>
        <v>1</v>
      </c>
      <c r="W57" s="154">
        <f t="shared" si="6"/>
        <v>0</v>
      </c>
      <c r="X57" s="154">
        <f t="shared" si="7"/>
        <v>1</v>
      </c>
      <c r="Y57" s="154">
        <f t="shared" si="8"/>
        <v>0</v>
      </c>
      <c r="Z57" s="154" t="s">
        <v>1797</v>
      </c>
    </row>
    <row r="58" spans="1:26" s="35" customFormat="1" ht="15.6">
      <c r="A58" s="141"/>
      <c r="B58" s="154" t="s">
        <v>35</v>
      </c>
      <c r="C58" s="154" t="s">
        <v>835</v>
      </c>
      <c r="D58" s="154">
        <v>6747065</v>
      </c>
      <c r="E58" s="38">
        <v>7680658430058</v>
      </c>
      <c r="F58" s="156" t="s">
        <v>1542</v>
      </c>
      <c r="G58" s="56"/>
      <c r="H58" s="236">
        <f t="shared" si="0"/>
        <v>0</v>
      </c>
      <c r="I58" s="55"/>
      <c r="J58" s="160"/>
      <c r="K58" s="209" t="s">
        <v>366</v>
      </c>
      <c r="L58" s="71" t="str">
        <f t="shared" si="9"/>
        <v>B02BD02_re</v>
      </c>
      <c r="M58" s="154">
        <v>1500</v>
      </c>
      <c r="N58" s="154" t="s">
        <v>183</v>
      </c>
      <c r="O58" s="154">
        <v>1</v>
      </c>
      <c r="P58" s="154" t="s">
        <v>6</v>
      </c>
      <c r="Q58" s="154">
        <v>1</v>
      </c>
      <c r="R58" s="154" t="s">
        <v>16</v>
      </c>
      <c r="S58" s="154" t="str">
        <f t="shared" si="2"/>
        <v>IE</v>
      </c>
      <c r="T58" s="154">
        <f t="shared" si="3"/>
        <v>0</v>
      </c>
      <c r="U58" s="154" t="str">
        <f t="shared" si="4"/>
        <v>U</v>
      </c>
      <c r="V58" s="153">
        <f t="shared" si="5"/>
        <v>1</v>
      </c>
      <c r="W58" s="154">
        <f t="shared" si="6"/>
        <v>0</v>
      </c>
      <c r="X58" s="154">
        <f t="shared" si="7"/>
        <v>1</v>
      </c>
      <c r="Y58" s="154">
        <f t="shared" si="8"/>
        <v>0</v>
      </c>
      <c r="Z58" s="154" t="s">
        <v>1798</v>
      </c>
    </row>
    <row r="59" spans="1:26" s="35" customFormat="1" ht="15.6">
      <c r="A59" s="141"/>
      <c r="B59" s="154" t="s">
        <v>35</v>
      </c>
      <c r="C59" s="154" t="s">
        <v>835</v>
      </c>
      <c r="D59" s="154">
        <v>6747071</v>
      </c>
      <c r="E59" s="38">
        <v>7680658430065</v>
      </c>
      <c r="F59" s="156" t="s">
        <v>1543</v>
      </c>
      <c r="G59" s="56"/>
      <c r="H59" s="236">
        <f t="shared" si="0"/>
        <v>0</v>
      </c>
      <c r="I59" s="55"/>
      <c r="J59" s="160"/>
      <c r="K59" s="209" t="s">
        <v>366</v>
      </c>
      <c r="L59" s="71" t="str">
        <f t="shared" si="9"/>
        <v>B02BD02_re</v>
      </c>
      <c r="M59" s="154">
        <v>2000</v>
      </c>
      <c r="N59" s="154" t="s">
        <v>183</v>
      </c>
      <c r="O59" s="154">
        <v>1</v>
      </c>
      <c r="P59" s="154" t="s">
        <v>6</v>
      </c>
      <c r="Q59" s="154">
        <v>1</v>
      </c>
      <c r="R59" s="154" t="s">
        <v>16</v>
      </c>
      <c r="S59" s="154" t="str">
        <f t="shared" si="2"/>
        <v>IE</v>
      </c>
      <c r="T59" s="154">
        <f t="shared" si="3"/>
        <v>0</v>
      </c>
      <c r="U59" s="154" t="str">
        <f t="shared" si="4"/>
        <v>U</v>
      </c>
      <c r="V59" s="153">
        <f t="shared" si="5"/>
        <v>1</v>
      </c>
      <c r="W59" s="154">
        <f t="shared" si="6"/>
        <v>0</v>
      </c>
      <c r="X59" s="154">
        <f t="shared" si="7"/>
        <v>1</v>
      </c>
      <c r="Y59" s="154">
        <f t="shared" si="8"/>
        <v>0</v>
      </c>
      <c r="Z59" s="154" t="s">
        <v>1799</v>
      </c>
    </row>
    <row r="60" spans="1:26" s="35" customFormat="1" ht="15.6">
      <c r="A60" s="141"/>
      <c r="B60" s="153" t="s">
        <v>35</v>
      </c>
      <c r="C60" s="154" t="s">
        <v>835</v>
      </c>
      <c r="D60" s="153">
        <v>6747036</v>
      </c>
      <c r="E60" s="38">
        <v>7680658430010</v>
      </c>
      <c r="F60" s="156" t="s">
        <v>1544</v>
      </c>
      <c r="G60" s="56"/>
      <c r="H60" s="236">
        <f t="shared" si="0"/>
        <v>0</v>
      </c>
      <c r="I60" s="55"/>
      <c r="J60" s="160"/>
      <c r="K60" s="209" t="s">
        <v>366</v>
      </c>
      <c r="L60" s="71" t="str">
        <f t="shared" si="9"/>
        <v>B02BD02_re</v>
      </c>
      <c r="M60" s="154">
        <v>250</v>
      </c>
      <c r="N60" s="154" t="s">
        <v>183</v>
      </c>
      <c r="O60" s="154">
        <v>1</v>
      </c>
      <c r="P60" s="154" t="s">
        <v>6</v>
      </c>
      <c r="Q60" s="154">
        <v>1</v>
      </c>
      <c r="R60" s="154" t="s">
        <v>16</v>
      </c>
      <c r="S60" s="154" t="str">
        <f t="shared" si="2"/>
        <v>IE</v>
      </c>
      <c r="T60" s="154">
        <f t="shared" si="3"/>
        <v>0</v>
      </c>
      <c r="U60" s="154" t="str">
        <f t="shared" si="4"/>
        <v>U</v>
      </c>
      <c r="V60" s="153">
        <f t="shared" si="5"/>
        <v>1</v>
      </c>
      <c r="W60" s="154">
        <f t="shared" si="6"/>
        <v>0</v>
      </c>
      <c r="X60" s="154">
        <f t="shared" si="7"/>
        <v>1</v>
      </c>
      <c r="Y60" s="154">
        <f t="shared" si="8"/>
        <v>0</v>
      </c>
      <c r="Z60" s="154" t="s">
        <v>1800</v>
      </c>
    </row>
    <row r="61" spans="1:26" s="35" customFormat="1" ht="15.6">
      <c r="A61" s="141"/>
      <c r="B61" s="154" t="s">
        <v>35</v>
      </c>
      <c r="C61" s="154" t="s">
        <v>835</v>
      </c>
      <c r="D61" s="154">
        <v>6747088</v>
      </c>
      <c r="E61" s="38">
        <v>7680658430072</v>
      </c>
      <c r="F61" s="156" t="s">
        <v>1545</v>
      </c>
      <c r="G61" s="56"/>
      <c r="H61" s="236">
        <f t="shared" si="0"/>
        <v>0</v>
      </c>
      <c r="I61" s="55"/>
      <c r="J61" s="160"/>
      <c r="K61" s="209" t="s">
        <v>366</v>
      </c>
      <c r="L61" s="71" t="str">
        <f t="shared" si="9"/>
        <v>B02BD02_re</v>
      </c>
      <c r="M61" s="154">
        <v>3000</v>
      </c>
      <c r="N61" s="154" t="s">
        <v>183</v>
      </c>
      <c r="O61" s="154">
        <v>1</v>
      </c>
      <c r="P61" s="154" t="s">
        <v>6</v>
      </c>
      <c r="Q61" s="154">
        <v>1</v>
      </c>
      <c r="R61" s="154" t="s">
        <v>16</v>
      </c>
      <c r="S61" s="154" t="str">
        <f t="shared" si="2"/>
        <v>IE</v>
      </c>
      <c r="T61" s="154">
        <f t="shared" si="3"/>
        <v>0</v>
      </c>
      <c r="U61" s="154" t="str">
        <f t="shared" si="4"/>
        <v>U</v>
      </c>
      <c r="V61" s="153">
        <f t="shared" si="5"/>
        <v>1</v>
      </c>
      <c r="W61" s="154">
        <f t="shared" si="6"/>
        <v>0</v>
      </c>
      <c r="X61" s="154">
        <f t="shared" si="7"/>
        <v>1</v>
      </c>
      <c r="Y61" s="154">
        <f t="shared" si="8"/>
        <v>0</v>
      </c>
      <c r="Z61" s="154" t="s">
        <v>1801</v>
      </c>
    </row>
    <row r="62" spans="1:26" s="35" customFormat="1" ht="15.6">
      <c r="A62" s="141"/>
      <c r="B62" s="154" t="s">
        <v>35</v>
      </c>
      <c r="C62" s="154" t="s">
        <v>835</v>
      </c>
      <c r="D62" s="154">
        <v>6747042</v>
      </c>
      <c r="E62" s="38">
        <v>7680658430027</v>
      </c>
      <c r="F62" s="156" t="s">
        <v>1546</v>
      </c>
      <c r="G62" s="56"/>
      <c r="H62" s="236">
        <f t="shared" si="0"/>
        <v>0</v>
      </c>
      <c r="I62" s="55"/>
      <c r="J62" s="160"/>
      <c r="K62" s="209" t="s">
        <v>366</v>
      </c>
      <c r="L62" s="71" t="str">
        <f t="shared" si="9"/>
        <v>B02BD02_re</v>
      </c>
      <c r="M62" s="154">
        <v>500</v>
      </c>
      <c r="N62" s="154" t="s">
        <v>183</v>
      </c>
      <c r="O62" s="154">
        <v>1</v>
      </c>
      <c r="P62" s="154" t="s">
        <v>6</v>
      </c>
      <c r="Q62" s="154">
        <v>1</v>
      </c>
      <c r="R62" s="154" t="s">
        <v>16</v>
      </c>
      <c r="S62" s="154" t="str">
        <f t="shared" si="2"/>
        <v>IE</v>
      </c>
      <c r="T62" s="154">
        <f t="shared" si="3"/>
        <v>0</v>
      </c>
      <c r="U62" s="154" t="str">
        <f t="shared" si="4"/>
        <v>U</v>
      </c>
      <c r="V62" s="153">
        <f t="shared" si="5"/>
        <v>1</v>
      </c>
      <c r="W62" s="154">
        <f t="shared" si="6"/>
        <v>0</v>
      </c>
      <c r="X62" s="154">
        <f t="shared" si="7"/>
        <v>1</v>
      </c>
      <c r="Y62" s="154">
        <f t="shared" si="8"/>
        <v>0</v>
      </c>
      <c r="Z62" s="154" t="s">
        <v>1802</v>
      </c>
    </row>
    <row r="63" spans="1:26" s="35" customFormat="1" ht="15.6">
      <c r="A63" s="141"/>
      <c r="B63" s="154" t="s">
        <v>35</v>
      </c>
      <c r="C63" s="154" t="s">
        <v>835</v>
      </c>
      <c r="D63" s="154">
        <v>4793724</v>
      </c>
      <c r="E63" s="38">
        <v>7680600940031</v>
      </c>
      <c r="F63" s="156" t="s">
        <v>468</v>
      </c>
      <c r="G63" s="56"/>
      <c r="H63" s="236">
        <f t="shared" si="0"/>
        <v>0</v>
      </c>
      <c r="I63" s="55"/>
      <c r="J63" s="160"/>
      <c r="K63" s="209" t="s">
        <v>367</v>
      </c>
      <c r="L63" s="71" t="str">
        <f t="shared" si="9"/>
        <v>B02BD02_pl</v>
      </c>
      <c r="M63" s="154">
        <v>1000</v>
      </c>
      <c r="N63" s="154" t="s">
        <v>183</v>
      </c>
      <c r="O63" s="154">
        <v>1</v>
      </c>
      <c r="P63" s="154" t="s">
        <v>6</v>
      </c>
      <c r="Q63" s="154">
        <v>1</v>
      </c>
      <c r="R63" s="154" t="s">
        <v>16</v>
      </c>
      <c r="S63" s="154" t="str">
        <f t="shared" si="2"/>
        <v>IE</v>
      </c>
      <c r="T63" s="154">
        <f t="shared" si="3"/>
        <v>0</v>
      </c>
      <c r="U63" s="154" t="str">
        <f t="shared" si="4"/>
        <v>U</v>
      </c>
      <c r="V63" s="153">
        <f t="shared" si="5"/>
        <v>1</v>
      </c>
      <c r="W63" s="154">
        <f t="shared" si="6"/>
        <v>0</v>
      </c>
      <c r="X63" s="154">
        <f t="shared" si="7"/>
        <v>1</v>
      </c>
      <c r="Y63" s="154">
        <f t="shared" si="8"/>
        <v>0</v>
      </c>
      <c r="Z63" s="154" t="s">
        <v>1803</v>
      </c>
    </row>
    <row r="64" spans="1:26" s="35" customFormat="1" ht="15.6">
      <c r="A64" s="141"/>
      <c r="B64" s="154" t="s">
        <v>35</v>
      </c>
      <c r="C64" s="154" t="s">
        <v>835</v>
      </c>
      <c r="D64" s="154">
        <v>4793701</v>
      </c>
      <c r="E64" s="38">
        <v>7680600940017</v>
      </c>
      <c r="F64" s="156" t="s">
        <v>467</v>
      </c>
      <c r="G64" s="56"/>
      <c r="H64" s="236">
        <f t="shared" si="0"/>
        <v>0</v>
      </c>
      <c r="I64" s="55"/>
      <c r="J64" s="160"/>
      <c r="K64" s="209" t="s">
        <v>367</v>
      </c>
      <c r="L64" s="71" t="str">
        <f t="shared" si="9"/>
        <v>B02BD02_pl</v>
      </c>
      <c r="M64" s="154">
        <v>250</v>
      </c>
      <c r="N64" s="154" t="s">
        <v>183</v>
      </c>
      <c r="O64" s="154">
        <v>1</v>
      </c>
      <c r="P64" s="154" t="s">
        <v>6</v>
      </c>
      <c r="Q64" s="154">
        <v>1</v>
      </c>
      <c r="R64" s="154" t="s">
        <v>16</v>
      </c>
      <c r="S64" s="154" t="str">
        <f t="shared" si="2"/>
        <v>IE</v>
      </c>
      <c r="T64" s="154">
        <f t="shared" si="3"/>
        <v>0</v>
      </c>
      <c r="U64" s="154" t="str">
        <f t="shared" si="4"/>
        <v>U</v>
      </c>
      <c r="V64" s="153">
        <f t="shared" si="5"/>
        <v>1</v>
      </c>
      <c r="W64" s="154">
        <f t="shared" si="6"/>
        <v>0</v>
      </c>
      <c r="X64" s="154">
        <f t="shared" si="7"/>
        <v>1</v>
      </c>
      <c r="Y64" s="154">
        <f t="shared" si="8"/>
        <v>0</v>
      </c>
      <c r="Z64" s="154" t="s">
        <v>1804</v>
      </c>
    </row>
    <row r="65" spans="1:26" s="35" customFormat="1" ht="15.6">
      <c r="A65" s="141"/>
      <c r="B65" s="154" t="s">
        <v>35</v>
      </c>
      <c r="C65" s="154" t="s">
        <v>835</v>
      </c>
      <c r="D65" s="154">
        <v>4793718</v>
      </c>
      <c r="E65" s="38">
        <v>7680600940024</v>
      </c>
      <c r="F65" s="156" t="s">
        <v>466</v>
      </c>
      <c r="G65" s="56"/>
      <c r="H65" s="236">
        <f t="shared" si="0"/>
        <v>0</v>
      </c>
      <c r="I65" s="55"/>
      <c r="J65" s="160"/>
      <c r="K65" s="209" t="s">
        <v>367</v>
      </c>
      <c r="L65" s="71" t="str">
        <f t="shared" si="9"/>
        <v>B02BD02_pl</v>
      </c>
      <c r="M65" s="154">
        <v>500</v>
      </c>
      <c r="N65" s="154" t="s">
        <v>183</v>
      </c>
      <c r="O65" s="154">
        <v>1</v>
      </c>
      <c r="P65" s="154" t="s">
        <v>6</v>
      </c>
      <c r="Q65" s="154">
        <v>1</v>
      </c>
      <c r="R65" s="154" t="s">
        <v>16</v>
      </c>
      <c r="S65" s="154" t="str">
        <f t="shared" si="2"/>
        <v>IE</v>
      </c>
      <c r="T65" s="154">
        <f t="shared" si="3"/>
        <v>0</v>
      </c>
      <c r="U65" s="154" t="str">
        <f t="shared" si="4"/>
        <v>U</v>
      </c>
      <c r="V65" s="153">
        <f t="shared" si="5"/>
        <v>1</v>
      </c>
      <c r="W65" s="154">
        <f t="shared" si="6"/>
        <v>0</v>
      </c>
      <c r="X65" s="154">
        <f t="shared" si="7"/>
        <v>1</v>
      </c>
      <c r="Y65" s="154">
        <f t="shared" si="8"/>
        <v>0</v>
      </c>
      <c r="Z65" s="154" t="s">
        <v>1805</v>
      </c>
    </row>
    <row r="66" spans="1:26" s="35" customFormat="1" ht="15.6">
      <c r="A66" s="141"/>
      <c r="B66" s="154" t="s">
        <v>35</v>
      </c>
      <c r="C66" s="154" t="s">
        <v>835</v>
      </c>
      <c r="D66" s="154">
        <v>4128317</v>
      </c>
      <c r="E66" s="38">
        <v>7680601810036</v>
      </c>
      <c r="F66" s="156" t="s">
        <v>464</v>
      </c>
      <c r="G66" s="56"/>
      <c r="H66" s="236">
        <f t="shared" si="0"/>
        <v>0</v>
      </c>
      <c r="I66" s="55"/>
      <c r="J66" s="160"/>
      <c r="K66" s="209" t="s">
        <v>366</v>
      </c>
      <c r="L66" s="71" t="str">
        <f t="shared" si="9"/>
        <v>B02BD02_re</v>
      </c>
      <c r="M66" s="154">
        <v>1000</v>
      </c>
      <c r="N66" s="154" t="s">
        <v>183</v>
      </c>
      <c r="O66" s="154">
        <v>1</v>
      </c>
      <c r="P66" s="154" t="s">
        <v>6</v>
      </c>
      <c r="Q66" s="154">
        <v>1</v>
      </c>
      <c r="R66" s="154" t="s">
        <v>16</v>
      </c>
      <c r="S66" s="154" t="str">
        <f t="shared" si="2"/>
        <v>IE</v>
      </c>
      <c r="T66" s="154">
        <f t="shared" si="3"/>
        <v>0</v>
      </c>
      <c r="U66" s="154" t="str">
        <f t="shared" si="4"/>
        <v>U</v>
      </c>
      <c r="V66" s="153">
        <f t="shared" si="5"/>
        <v>1</v>
      </c>
      <c r="W66" s="154">
        <f t="shared" si="6"/>
        <v>0</v>
      </c>
      <c r="X66" s="154">
        <f t="shared" si="7"/>
        <v>1</v>
      </c>
      <c r="Y66" s="154">
        <f t="shared" si="8"/>
        <v>0</v>
      </c>
      <c r="Z66" s="154" t="s">
        <v>1806</v>
      </c>
    </row>
    <row r="67" spans="1:26" s="35" customFormat="1" ht="15.6">
      <c r="A67" s="141"/>
      <c r="B67" s="154" t="s">
        <v>35</v>
      </c>
      <c r="C67" s="154" t="s">
        <v>835</v>
      </c>
      <c r="D67" s="154">
        <v>4128346</v>
      </c>
      <c r="E67" s="38">
        <v>7680601810043</v>
      </c>
      <c r="F67" s="156" t="s">
        <v>465</v>
      </c>
      <c r="G67" s="56"/>
      <c r="H67" s="236">
        <f t="shared" si="0"/>
        <v>0</v>
      </c>
      <c r="I67" s="55"/>
      <c r="J67" s="160"/>
      <c r="K67" s="209" t="s">
        <v>366</v>
      </c>
      <c r="L67" s="71" t="str">
        <f t="shared" si="9"/>
        <v>B02BD02_re</v>
      </c>
      <c r="M67" s="154">
        <v>2000</v>
      </c>
      <c r="N67" s="154" t="s">
        <v>183</v>
      </c>
      <c r="O67" s="154">
        <v>1</v>
      </c>
      <c r="P67" s="154" t="s">
        <v>6</v>
      </c>
      <c r="Q67" s="154">
        <v>1</v>
      </c>
      <c r="R67" s="154" t="s">
        <v>16</v>
      </c>
      <c r="S67" s="154" t="str">
        <f t="shared" si="2"/>
        <v>IE</v>
      </c>
      <c r="T67" s="154">
        <f t="shared" si="3"/>
        <v>0</v>
      </c>
      <c r="U67" s="154" t="str">
        <f t="shared" si="4"/>
        <v>U</v>
      </c>
      <c r="V67" s="153">
        <f t="shared" si="5"/>
        <v>1</v>
      </c>
      <c r="W67" s="154">
        <f t="shared" si="6"/>
        <v>0</v>
      </c>
      <c r="X67" s="154">
        <f t="shared" si="7"/>
        <v>1</v>
      </c>
      <c r="Y67" s="154">
        <f t="shared" si="8"/>
        <v>0</v>
      </c>
      <c r="Z67" s="154" t="s">
        <v>1807</v>
      </c>
    </row>
    <row r="68" spans="1:26" s="35" customFormat="1" ht="15.6">
      <c r="A68" s="141"/>
      <c r="B68" s="154" t="s">
        <v>35</v>
      </c>
      <c r="C68" s="154" t="s">
        <v>835</v>
      </c>
      <c r="D68" s="154">
        <v>4128263</v>
      </c>
      <c r="E68" s="38">
        <v>7680601810012</v>
      </c>
      <c r="F68" s="156" t="s">
        <v>462</v>
      </c>
      <c r="G68" s="56"/>
      <c r="H68" s="236">
        <f t="shared" si="0"/>
        <v>0</v>
      </c>
      <c r="I68" s="55"/>
      <c r="J68" s="160"/>
      <c r="K68" s="209" t="s">
        <v>366</v>
      </c>
      <c r="L68" s="71" t="str">
        <f t="shared" si="9"/>
        <v>B02BD02_re</v>
      </c>
      <c r="M68" s="154">
        <v>250</v>
      </c>
      <c r="N68" s="154" t="s">
        <v>183</v>
      </c>
      <c r="O68" s="154">
        <v>1</v>
      </c>
      <c r="P68" s="154" t="s">
        <v>6</v>
      </c>
      <c r="Q68" s="154">
        <v>1</v>
      </c>
      <c r="R68" s="154" t="s">
        <v>16</v>
      </c>
      <c r="S68" s="154" t="str">
        <f t="shared" si="2"/>
        <v>IE</v>
      </c>
      <c r="T68" s="154">
        <f t="shared" si="3"/>
        <v>0</v>
      </c>
      <c r="U68" s="154" t="str">
        <f t="shared" si="4"/>
        <v>U</v>
      </c>
      <c r="V68" s="153">
        <f t="shared" si="5"/>
        <v>1</v>
      </c>
      <c r="W68" s="154">
        <f t="shared" si="6"/>
        <v>0</v>
      </c>
      <c r="X68" s="154">
        <f t="shared" si="7"/>
        <v>1</v>
      </c>
      <c r="Y68" s="154">
        <f t="shared" si="8"/>
        <v>0</v>
      </c>
      <c r="Z68" s="154" t="s">
        <v>1808</v>
      </c>
    </row>
    <row r="69" spans="1:26" s="35" customFormat="1" ht="15.6">
      <c r="A69" s="141"/>
      <c r="B69" s="154" t="s">
        <v>35</v>
      </c>
      <c r="C69" s="154" t="s">
        <v>835</v>
      </c>
      <c r="D69" s="154">
        <v>4128300</v>
      </c>
      <c r="E69" s="38">
        <v>7680601810029</v>
      </c>
      <c r="F69" s="156" t="s">
        <v>463</v>
      </c>
      <c r="G69" s="56"/>
      <c r="H69" s="236">
        <f t="shared" si="0"/>
        <v>0</v>
      </c>
      <c r="I69" s="55"/>
      <c r="J69" s="160"/>
      <c r="K69" s="209" t="s">
        <v>366</v>
      </c>
      <c r="L69" s="71" t="str">
        <f t="shared" si="9"/>
        <v>B02BD02_re</v>
      </c>
      <c r="M69" s="154">
        <v>500</v>
      </c>
      <c r="N69" s="154" t="s">
        <v>183</v>
      </c>
      <c r="O69" s="154">
        <v>1</v>
      </c>
      <c r="P69" s="154" t="s">
        <v>6</v>
      </c>
      <c r="Q69" s="154">
        <v>1</v>
      </c>
      <c r="R69" s="154" t="s">
        <v>16</v>
      </c>
      <c r="S69" s="154" t="str">
        <f t="shared" si="2"/>
        <v>IE</v>
      </c>
      <c r="T69" s="154">
        <f t="shared" si="3"/>
        <v>0</v>
      </c>
      <c r="U69" s="154" t="str">
        <f t="shared" si="4"/>
        <v>U</v>
      </c>
      <c r="V69" s="153">
        <f t="shared" si="5"/>
        <v>1</v>
      </c>
      <c r="W69" s="154">
        <f t="shared" si="6"/>
        <v>0</v>
      </c>
      <c r="X69" s="154">
        <f t="shared" si="7"/>
        <v>1</v>
      </c>
      <c r="Y69" s="154">
        <f t="shared" si="8"/>
        <v>0</v>
      </c>
      <c r="Z69" s="154" t="s">
        <v>1809</v>
      </c>
    </row>
    <row r="70" spans="1:26" s="35" customFormat="1" ht="15.6">
      <c r="A70" s="141"/>
      <c r="B70" s="154" t="s">
        <v>35</v>
      </c>
      <c r="C70" s="154" t="s">
        <v>835</v>
      </c>
      <c r="D70" s="154">
        <v>2874654</v>
      </c>
      <c r="E70" s="38">
        <v>7680571950060</v>
      </c>
      <c r="F70" s="156" t="s">
        <v>460</v>
      </c>
      <c r="G70" s="56"/>
      <c r="H70" s="236">
        <f t="shared" si="0"/>
        <v>0</v>
      </c>
      <c r="I70" s="55"/>
      <c r="J70" s="160"/>
      <c r="K70" s="209" t="s">
        <v>366</v>
      </c>
      <c r="L70" s="71" t="str">
        <f t="shared" si="9"/>
        <v>B02BD02_re</v>
      </c>
      <c r="M70" s="154">
        <v>1000</v>
      </c>
      <c r="N70" s="154" t="s">
        <v>183</v>
      </c>
      <c r="O70" s="154">
        <v>1</v>
      </c>
      <c r="P70" s="154" t="s">
        <v>6</v>
      </c>
      <c r="Q70" s="154">
        <v>1</v>
      </c>
      <c r="R70" s="154" t="s">
        <v>16</v>
      </c>
      <c r="S70" s="154" t="str">
        <f t="shared" si="2"/>
        <v>IE</v>
      </c>
      <c r="T70" s="154">
        <f t="shared" si="3"/>
        <v>0</v>
      </c>
      <c r="U70" s="154" t="str">
        <f t="shared" si="4"/>
        <v>U</v>
      </c>
      <c r="V70" s="153">
        <f t="shared" si="5"/>
        <v>1</v>
      </c>
      <c r="W70" s="154">
        <f t="shared" si="6"/>
        <v>0</v>
      </c>
      <c r="X70" s="154">
        <f t="shared" si="7"/>
        <v>1</v>
      </c>
      <c r="Y70" s="154">
        <f t="shared" si="8"/>
        <v>0</v>
      </c>
      <c r="Z70" s="154" t="s">
        <v>1810</v>
      </c>
    </row>
    <row r="71" spans="1:26" s="35" customFormat="1" ht="15.6">
      <c r="A71" s="141"/>
      <c r="B71" s="154" t="s">
        <v>35</v>
      </c>
      <c r="C71" s="154" t="s">
        <v>835</v>
      </c>
      <c r="D71" s="154">
        <v>4067188</v>
      </c>
      <c r="E71" s="38">
        <v>7680571950077</v>
      </c>
      <c r="F71" s="156" t="s">
        <v>461</v>
      </c>
      <c r="G71" s="56"/>
      <c r="H71" s="236">
        <f t="shared" si="0"/>
        <v>0</v>
      </c>
      <c r="I71" s="55"/>
      <c r="J71" s="160"/>
      <c r="K71" s="209" t="s">
        <v>366</v>
      </c>
      <c r="L71" s="71" t="str">
        <f t="shared" si="9"/>
        <v>B02BD02_re</v>
      </c>
      <c r="M71" s="154">
        <v>2000</v>
      </c>
      <c r="N71" s="154" t="s">
        <v>183</v>
      </c>
      <c r="O71" s="154">
        <v>1</v>
      </c>
      <c r="P71" s="154" t="s">
        <v>6</v>
      </c>
      <c r="Q71" s="154">
        <v>1</v>
      </c>
      <c r="R71" s="154" t="s">
        <v>16</v>
      </c>
      <c r="S71" s="154" t="str">
        <f t="shared" si="2"/>
        <v>IE</v>
      </c>
      <c r="T71" s="154">
        <f t="shared" si="3"/>
        <v>0</v>
      </c>
      <c r="U71" s="154" t="str">
        <f t="shared" si="4"/>
        <v>U</v>
      </c>
      <c r="V71" s="153">
        <f t="shared" si="5"/>
        <v>1</v>
      </c>
      <c r="W71" s="154">
        <f t="shared" si="6"/>
        <v>0</v>
      </c>
      <c r="X71" s="154">
        <f t="shared" si="7"/>
        <v>1</v>
      </c>
      <c r="Y71" s="154">
        <f t="shared" si="8"/>
        <v>0</v>
      </c>
      <c r="Z71" s="154" t="s">
        <v>1811</v>
      </c>
    </row>
    <row r="72" spans="1:26" s="35" customFormat="1" ht="15.6">
      <c r="A72" s="141"/>
      <c r="B72" s="154" t="s">
        <v>35</v>
      </c>
      <c r="C72" s="154" t="s">
        <v>835</v>
      </c>
      <c r="D72" s="154">
        <v>4067188</v>
      </c>
      <c r="E72" s="38">
        <v>7680571950077</v>
      </c>
      <c r="F72" s="156" t="s">
        <v>461</v>
      </c>
      <c r="G72" s="56"/>
      <c r="H72" s="236">
        <f t="shared" si="0"/>
        <v>0</v>
      </c>
      <c r="I72" s="55"/>
      <c r="J72" s="160"/>
      <c r="K72" s="209" t="s">
        <v>366</v>
      </c>
      <c r="L72" s="71" t="str">
        <f t="shared" si="9"/>
        <v>B02BD02_re</v>
      </c>
      <c r="M72" s="154">
        <v>2000</v>
      </c>
      <c r="N72" s="154" t="s">
        <v>183</v>
      </c>
      <c r="O72" s="154">
        <v>1</v>
      </c>
      <c r="P72" s="154" t="s">
        <v>6</v>
      </c>
      <c r="Q72" s="154">
        <v>1</v>
      </c>
      <c r="R72" s="154" t="s">
        <v>16</v>
      </c>
      <c r="S72" s="154" t="str">
        <f t="shared" si="2"/>
        <v>IE</v>
      </c>
      <c r="T72" s="154">
        <f t="shared" si="3"/>
        <v>0</v>
      </c>
      <c r="U72" s="154" t="str">
        <f t="shared" si="4"/>
        <v>U</v>
      </c>
      <c r="V72" s="153">
        <f t="shared" si="5"/>
        <v>1</v>
      </c>
      <c r="W72" s="154">
        <f t="shared" si="6"/>
        <v>0</v>
      </c>
      <c r="X72" s="154">
        <f t="shared" si="7"/>
        <v>1</v>
      </c>
      <c r="Y72" s="154">
        <f t="shared" si="8"/>
        <v>0</v>
      </c>
      <c r="Z72" s="154" t="s">
        <v>1811</v>
      </c>
    </row>
    <row r="73" spans="1:26" s="35" customFormat="1" ht="15.6">
      <c r="A73" s="141"/>
      <c r="B73" s="154" t="s">
        <v>35</v>
      </c>
      <c r="C73" s="154" t="s">
        <v>835</v>
      </c>
      <c r="D73" s="154">
        <v>2874619</v>
      </c>
      <c r="E73" s="38">
        <v>7680571950022</v>
      </c>
      <c r="F73" s="156" t="s">
        <v>458</v>
      </c>
      <c r="G73" s="56"/>
      <c r="H73" s="236">
        <f t="shared" si="0"/>
        <v>0</v>
      </c>
      <c r="I73" s="55"/>
      <c r="J73" s="160"/>
      <c r="K73" s="209" t="s">
        <v>366</v>
      </c>
      <c r="L73" s="71" t="str">
        <f t="shared" si="9"/>
        <v>B02BD02_re</v>
      </c>
      <c r="M73" s="154">
        <v>250</v>
      </c>
      <c r="N73" s="154" t="s">
        <v>183</v>
      </c>
      <c r="O73" s="154">
        <v>1</v>
      </c>
      <c r="P73" s="154" t="s">
        <v>6</v>
      </c>
      <c r="Q73" s="154">
        <v>1</v>
      </c>
      <c r="R73" s="154" t="s">
        <v>16</v>
      </c>
      <c r="S73" s="154" t="str">
        <f t="shared" si="2"/>
        <v>IE</v>
      </c>
      <c r="T73" s="154">
        <f t="shared" si="3"/>
        <v>0</v>
      </c>
      <c r="U73" s="154" t="str">
        <f t="shared" si="4"/>
        <v>U</v>
      </c>
      <c r="V73" s="153">
        <f t="shared" si="5"/>
        <v>1</v>
      </c>
      <c r="W73" s="154">
        <f t="shared" si="6"/>
        <v>0</v>
      </c>
      <c r="X73" s="154">
        <f t="shared" si="7"/>
        <v>1</v>
      </c>
      <c r="Y73" s="154">
        <f t="shared" si="8"/>
        <v>0</v>
      </c>
      <c r="Z73" s="154" t="s">
        <v>1812</v>
      </c>
    </row>
    <row r="74" spans="1:26" s="35" customFormat="1" ht="15.6">
      <c r="A74" s="141"/>
      <c r="B74" s="154" t="s">
        <v>35</v>
      </c>
      <c r="C74" s="154" t="s">
        <v>835</v>
      </c>
      <c r="D74" s="154">
        <v>2874648</v>
      </c>
      <c r="E74" s="38">
        <v>7680571950046</v>
      </c>
      <c r="F74" s="156" t="s">
        <v>459</v>
      </c>
      <c r="G74" s="56"/>
      <c r="H74" s="236">
        <f t="shared" si="0"/>
        <v>0</v>
      </c>
      <c r="I74" s="55"/>
      <c r="J74" s="160"/>
      <c r="K74" s="209" t="s">
        <v>366</v>
      </c>
      <c r="L74" s="71" t="str">
        <f t="shared" si="9"/>
        <v>B02BD02_re</v>
      </c>
      <c r="M74" s="154">
        <v>500</v>
      </c>
      <c r="N74" s="154" t="s">
        <v>183</v>
      </c>
      <c r="O74" s="154">
        <v>1</v>
      </c>
      <c r="P74" s="154" t="s">
        <v>6</v>
      </c>
      <c r="Q74" s="154">
        <v>1</v>
      </c>
      <c r="R74" s="154" t="s">
        <v>16</v>
      </c>
      <c r="S74" s="154" t="str">
        <f t="shared" si="2"/>
        <v>IE</v>
      </c>
      <c r="T74" s="154">
        <f t="shared" si="3"/>
        <v>0</v>
      </c>
      <c r="U74" s="154" t="str">
        <f t="shared" si="4"/>
        <v>U</v>
      </c>
      <c r="V74" s="153">
        <f t="shared" si="5"/>
        <v>1</v>
      </c>
      <c r="W74" s="154">
        <f t="shared" si="6"/>
        <v>0</v>
      </c>
      <c r="X74" s="154">
        <f t="shared" si="7"/>
        <v>1</v>
      </c>
      <c r="Y74" s="154">
        <f t="shared" si="8"/>
        <v>0</v>
      </c>
      <c r="Z74" s="154" t="s">
        <v>1813</v>
      </c>
    </row>
    <row r="75" spans="1:26" s="35" customFormat="1" ht="15.6">
      <c r="A75" s="141"/>
      <c r="B75" s="154" t="s">
        <v>35</v>
      </c>
      <c r="C75" s="154" t="s">
        <v>835</v>
      </c>
      <c r="D75" s="154">
        <v>6776380</v>
      </c>
      <c r="E75" s="38">
        <v>7680657730036</v>
      </c>
      <c r="F75" s="156" t="s">
        <v>1547</v>
      </c>
      <c r="G75" s="56"/>
      <c r="H75" s="236">
        <f t="shared" si="0"/>
        <v>0</v>
      </c>
      <c r="I75" s="55"/>
      <c r="J75" s="160"/>
      <c r="K75" s="209" t="s">
        <v>366</v>
      </c>
      <c r="L75" s="71" t="str">
        <f t="shared" si="9"/>
        <v>B02BD02_re</v>
      </c>
      <c r="M75" s="154">
        <v>1000</v>
      </c>
      <c r="N75" s="154" t="s">
        <v>183</v>
      </c>
      <c r="O75" s="154">
        <v>1</v>
      </c>
      <c r="P75" s="154" t="s">
        <v>6</v>
      </c>
      <c r="Q75" s="154">
        <v>1</v>
      </c>
      <c r="R75" s="154" t="s">
        <v>16</v>
      </c>
      <c r="S75" s="154" t="str">
        <f t="shared" si="2"/>
        <v>IE</v>
      </c>
      <c r="T75" s="154">
        <f t="shared" si="3"/>
        <v>0</v>
      </c>
      <c r="U75" s="154" t="str">
        <f t="shared" si="4"/>
        <v>U</v>
      </c>
      <c r="V75" s="153">
        <f t="shared" si="5"/>
        <v>1</v>
      </c>
      <c r="W75" s="154">
        <f t="shared" si="6"/>
        <v>0</v>
      </c>
      <c r="X75" s="154">
        <f t="shared" si="7"/>
        <v>1</v>
      </c>
      <c r="Y75" s="154">
        <f t="shared" si="8"/>
        <v>0</v>
      </c>
      <c r="Z75" s="154" t="s">
        <v>1814</v>
      </c>
    </row>
    <row r="76" spans="1:26" s="35" customFormat="1" ht="15.6">
      <c r="A76" s="141"/>
      <c r="B76" s="154" t="s">
        <v>35</v>
      </c>
      <c r="C76" s="154" t="s">
        <v>835</v>
      </c>
      <c r="D76" s="154">
        <v>6776397</v>
      </c>
      <c r="E76" s="38">
        <v>7680657730043</v>
      </c>
      <c r="F76" s="156" t="s">
        <v>1548</v>
      </c>
      <c r="G76" s="56"/>
      <c r="H76" s="236">
        <f t="shared" si="0"/>
        <v>0</v>
      </c>
      <c r="I76" s="55"/>
      <c r="J76" s="160"/>
      <c r="K76" s="209" t="s">
        <v>366</v>
      </c>
      <c r="L76" s="71" t="str">
        <f t="shared" si="9"/>
        <v>B02BD02_re</v>
      </c>
      <c r="M76" s="154">
        <v>2000</v>
      </c>
      <c r="N76" s="154" t="s">
        <v>183</v>
      </c>
      <c r="O76" s="154">
        <v>1</v>
      </c>
      <c r="P76" s="154" t="s">
        <v>6</v>
      </c>
      <c r="Q76" s="154">
        <v>1</v>
      </c>
      <c r="R76" s="154" t="s">
        <v>16</v>
      </c>
      <c r="S76" s="154" t="str">
        <f t="shared" si="2"/>
        <v>IE</v>
      </c>
      <c r="T76" s="154">
        <f t="shared" si="3"/>
        <v>0</v>
      </c>
      <c r="U76" s="154" t="str">
        <f t="shared" si="4"/>
        <v>U</v>
      </c>
      <c r="V76" s="153">
        <f t="shared" si="5"/>
        <v>1</v>
      </c>
      <c r="W76" s="154">
        <f t="shared" si="6"/>
        <v>0</v>
      </c>
      <c r="X76" s="154">
        <f t="shared" si="7"/>
        <v>1</v>
      </c>
      <c r="Y76" s="154">
        <f t="shared" si="8"/>
        <v>0</v>
      </c>
      <c r="Z76" s="154" t="s">
        <v>1815</v>
      </c>
    </row>
    <row r="77" spans="1:26" s="35" customFormat="1" ht="15.6">
      <c r="A77" s="141"/>
      <c r="B77" s="154" t="s">
        <v>35</v>
      </c>
      <c r="C77" s="154" t="s">
        <v>835</v>
      </c>
      <c r="D77" s="154">
        <v>6776368</v>
      </c>
      <c r="E77" s="38">
        <v>7680657730012</v>
      </c>
      <c r="F77" s="156" t="s">
        <v>1549</v>
      </c>
      <c r="G77" s="56"/>
      <c r="H77" s="236">
        <f t="shared" si="0"/>
        <v>0</v>
      </c>
      <c r="I77" s="55"/>
      <c r="J77" s="160"/>
      <c r="K77" s="209" t="s">
        <v>366</v>
      </c>
      <c r="L77" s="71" t="str">
        <f t="shared" si="9"/>
        <v>B02BD02_re</v>
      </c>
      <c r="M77" s="154">
        <v>250</v>
      </c>
      <c r="N77" s="154" t="s">
        <v>183</v>
      </c>
      <c r="O77" s="154">
        <v>1</v>
      </c>
      <c r="P77" s="154" t="s">
        <v>6</v>
      </c>
      <c r="Q77" s="154">
        <v>1</v>
      </c>
      <c r="R77" s="154" t="s">
        <v>16</v>
      </c>
      <c r="S77" s="154" t="str">
        <f t="shared" si="2"/>
        <v>IE</v>
      </c>
      <c r="T77" s="154">
        <f t="shared" si="3"/>
        <v>0</v>
      </c>
      <c r="U77" s="154" t="str">
        <f t="shared" si="4"/>
        <v>U</v>
      </c>
      <c r="V77" s="153">
        <f t="shared" si="5"/>
        <v>1</v>
      </c>
      <c r="W77" s="154">
        <f t="shared" si="6"/>
        <v>0</v>
      </c>
      <c r="X77" s="154">
        <f t="shared" si="7"/>
        <v>1</v>
      </c>
      <c r="Y77" s="154">
        <f t="shared" si="8"/>
        <v>0</v>
      </c>
      <c r="Z77" s="154" t="s">
        <v>1816</v>
      </c>
    </row>
    <row r="78" spans="1:26" s="35" customFormat="1" ht="15.6">
      <c r="A78" s="141"/>
      <c r="B78" s="154" t="s">
        <v>35</v>
      </c>
      <c r="C78" s="154" t="s">
        <v>835</v>
      </c>
      <c r="D78" s="154">
        <v>6776374</v>
      </c>
      <c r="E78" s="38">
        <v>7680657730029</v>
      </c>
      <c r="F78" s="156" t="s">
        <v>1550</v>
      </c>
      <c r="G78" s="56"/>
      <c r="H78" s="236">
        <f t="shared" si="0"/>
        <v>0</v>
      </c>
      <c r="I78" s="55"/>
      <c r="J78" s="160"/>
      <c r="K78" s="209" t="s">
        <v>366</v>
      </c>
      <c r="L78" s="71" t="str">
        <f t="shared" si="9"/>
        <v>B02BD02_re</v>
      </c>
      <c r="M78" s="154">
        <v>500</v>
      </c>
      <c r="N78" s="154" t="s">
        <v>183</v>
      </c>
      <c r="O78" s="154">
        <v>1</v>
      </c>
      <c r="P78" s="154" t="s">
        <v>6</v>
      </c>
      <c r="Q78" s="154">
        <v>1</v>
      </c>
      <c r="R78" s="154" t="s">
        <v>16</v>
      </c>
      <c r="S78" s="154" t="str">
        <f t="shared" si="2"/>
        <v>IE</v>
      </c>
      <c r="T78" s="154">
        <f t="shared" si="3"/>
        <v>0</v>
      </c>
      <c r="U78" s="154" t="str">
        <f t="shared" si="4"/>
        <v>U</v>
      </c>
      <c r="V78" s="153">
        <f t="shared" si="5"/>
        <v>1</v>
      </c>
      <c r="W78" s="154">
        <f t="shared" si="6"/>
        <v>0</v>
      </c>
      <c r="X78" s="154">
        <f t="shared" si="7"/>
        <v>1</v>
      </c>
      <c r="Y78" s="154">
        <f t="shared" si="8"/>
        <v>0</v>
      </c>
      <c r="Z78" s="154" t="s">
        <v>1817</v>
      </c>
    </row>
    <row r="79" spans="1:26" s="35" customFormat="1" ht="15.6">
      <c r="A79" s="141"/>
      <c r="B79" s="154" t="s">
        <v>35</v>
      </c>
      <c r="C79" s="154" t="s">
        <v>835</v>
      </c>
      <c r="D79" s="154">
        <v>5943634</v>
      </c>
      <c r="E79" s="37">
        <v>7680630140036</v>
      </c>
      <c r="F79" s="243" t="s">
        <v>479</v>
      </c>
      <c r="G79" s="56"/>
      <c r="H79" s="236">
        <f t="shared" si="0"/>
        <v>0</v>
      </c>
      <c r="I79" s="55"/>
      <c r="J79" s="160"/>
      <c r="K79" s="209" t="s">
        <v>366</v>
      </c>
      <c r="L79" s="71" t="str">
        <f t="shared" si="9"/>
        <v>B02BD02_re</v>
      </c>
      <c r="M79" s="154">
        <v>1000</v>
      </c>
      <c r="N79" s="154" t="s">
        <v>183</v>
      </c>
      <c r="O79" s="154">
        <v>1</v>
      </c>
      <c r="P79" s="154" t="s">
        <v>6</v>
      </c>
      <c r="Q79" s="153">
        <v>1</v>
      </c>
      <c r="R79" s="154" t="s">
        <v>16</v>
      </c>
      <c r="S79" s="154" t="str">
        <f t="shared" si="2"/>
        <v>IE</v>
      </c>
      <c r="T79" s="154">
        <f t="shared" si="3"/>
        <v>0</v>
      </c>
      <c r="U79" s="154" t="str">
        <f t="shared" si="4"/>
        <v>U</v>
      </c>
      <c r="V79" s="153">
        <f t="shared" si="5"/>
        <v>1</v>
      </c>
      <c r="W79" s="154">
        <f t="shared" si="6"/>
        <v>0</v>
      </c>
      <c r="X79" s="154">
        <f t="shared" si="7"/>
        <v>1</v>
      </c>
      <c r="Y79" s="154">
        <f t="shared" si="8"/>
        <v>0</v>
      </c>
      <c r="Z79" s="153" t="s">
        <v>1818</v>
      </c>
    </row>
    <row r="80" spans="1:26" s="35" customFormat="1" ht="15.6">
      <c r="A80" s="141"/>
      <c r="B80" s="154" t="s">
        <v>35</v>
      </c>
      <c r="C80" s="154" t="s">
        <v>835</v>
      </c>
      <c r="D80" s="154">
        <v>5943640</v>
      </c>
      <c r="E80" s="37">
        <v>7680630140043</v>
      </c>
      <c r="F80" s="243" t="s">
        <v>480</v>
      </c>
      <c r="G80" s="56"/>
      <c r="H80" s="236">
        <f t="shared" si="0"/>
        <v>0</v>
      </c>
      <c r="I80" s="55"/>
      <c r="J80" s="160"/>
      <c r="K80" s="209" t="s">
        <v>366</v>
      </c>
      <c r="L80" s="71" t="str">
        <f t="shared" si="9"/>
        <v>B02BD02_re</v>
      </c>
      <c r="M80" s="154">
        <v>1500</v>
      </c>
      <c r="N80" s="154" t="s">
        <v>183</v>
      </c>
      <c r="O80" s="154">
        <v>1</v>
      </c>
      <c r="P80" s="154" t="s">
        <v>6</v>
      </c>
      <c r="Q80" s="153">
        <v>1</v>
      </c>
      <c r="R80" s="154" t="s">
        <v>16</v>
      </c>
      <c r="S80" s="154" t="str">
        <f t="shared" si="2"/>
        <v>IE</v>
      </c>
      <c r="T80" s="154">
        <f t="shared" si="3"/>
        <v>0</v>
      </c>
      <c r="U80" s="154" t="str">
        <f t="shared" si="4"/>
        <v>U</v>
      </c>
      <c r="V80" s="153">
        <f t="shared" si="5"/>
        <v>1</v>
      </c>
      <c r="W80" s="154">
        <f t="shared" si="6"/>
        <v>0</v>
      </c>
      <c r="X80" s="154">
        <f t="shared" si="7"/>
        <v>1</v>
      </c>
      <c r="Y80" s="154">
        <f t="shared" si="8"/>
        <v>0</v>
      </c>
      <c r="Z80" s="153" t="s">
        <v>1819</v>
      </c>
    </row>
    <row r="81" spans="1:26" s="35" customFormat="1" ht="15.6">
      <c r="A81" s="141"/>
      <c r="B81" s="154" t="s">
        <v>35</v>
      </c>
      <c r="C81" s="154" t="s">
        <v>835</v>
      </c>
      <c r="D81" s="154">
        <v>5943657</v>
      </c>
      <c r="E81" s="37">
        <v>7680630140050</v>
      </c>
      <c r="F81" s="243" t="s">
        <v>481</v>
      </c>
      <c r="G81" s="56"/>
      <c r="H81" s="236">
        <f t="shared" si="0"/>
        <v>0</v>
      </c>
      <c r="I81" s="55"/>
      <c r="J81" s="160"/>
      <c r="K81" s="209" t="s">
        <v>366</v>
      </c>
      <c r="L81" s="71" t="str">
        <f t="shared" si="9"/>
        <v>B02BD02_re</v>
      </c>
      <c r="M81" s="154">
        <v>2000</v>
      </c>
      <c r="N81" s="154" t="s">
        <v>183</v>
      </c>
      <c r="O81" s="154">
        <v>1</v>
      </c>
      <c r="P81" s="154" t="s">
        <v>6</v>
      </c>
      <c r="Q81" s="153">
        <v>1</v>
      </c>
      <c r="R81" s="154" t="s">
        <v>16</v>
      </c>
      <c r="S81" s="154" t="str">
        <f t="shared" si="2"/>
        <v>IE</v>
      </c>
      <c r="T81" s="154">
        <f t="shared" si="3"/>
        <v>0</v>
      </c>
      <c r="U81" s="154" t="str">
        <f t="shared" si="4"/>
        <v>U</v>
      </c>
      <c r="V81" s="153">
        <f t="shared" si="5"/>
        <v>1</v>
      </c>
      <c r="W81" s="154">
        <f t="shared" si="6"/>
        <v>0</v>
      </c>
      <c r="X81" s="154">
        <f t="shared" si="7"/>
        <v>1</v>
      </c>
      <c r="Y81" s="154">
        <f t="shared" si="8"/>
        <v>0</v>
      </c>
      <c r="Z81" s="153" t="s">
        <v>1820</v>
      </c>
    </row>
    <row r="82" spans="1:26" s="35" customFormat="1" ht="15.6">
      <c r="A82" s="141"/>
      <c r="B82" s="154" t="s">
        <v>35</v>
      </c>
      <c r="C82" s="154" t="s">
        <v>835</v>
      </c>
      <c r="D82" s="154">
        <v>5943611</v>
      </c>
      <c r="E82" s="37">
        <v>7680630140012</v>
      </c>
      <c r="F82" s="243" t="s">
        <v>477</v>
      </c>
      <c r="G82" s="56"/>
      <c r="H82" s="236">
        <f t="shared" si="0"/>
        <v>0</v>
      </c>
      <c r="I82" s="55"/>
      <c r="J82" s="160"/>
      <c r="K82" s="209" t="s">
        <v>366</v>
      </c>
      <c r="L82" s="71" t="str">
        <f t="shared" si="9"/>
        <v>B02BD02_re</v>
      </c>
      <c r="M82" s="154">
        <v>250</v>
      </c>
      <c r="N82" s="154" t="s">
        <v>183</v>
      </c>
      <c r="O82" s="154">
        <v>1</v>
      </c>
      <c r="P82" s="154" t="s">
        <v>6</v>
      </c>
      <c r="Q82" s="153">
        <v>1</v>
      </c>
      <c r="R82" s="154" t="s">
        <v>16</v>
      </c>
      <c r="S82" s="154" t="str">
        <f t="shared" si="2"/>
        <v>IE</v>
      </c>
      <c r="T82" s="154">
        <f t="shared" si="3"/>
        <v>0</v>
      </c>
      <c r="U82" s="154" t="str">
        <f t="shared" si="4"/>
        <v>U</v>
      </c>
      <c r="V82" s="153">
        <f t="shared" si="5"/>
        <v>1</v>
      </c>
      <c r="W82" s="154">
        <f t="shared" si="6"/>
        <v>0</v>
      </c>
      <c r="X82" s="154">
        <f t="shared" si="7"/>
        <v>1</v>
      </c>
      <c r="Y82" s="154">
        <f t="shared" si="8"/>
        <v>0</v>
      </c>
      <c r="Z82" s="153" t="s">
        <v>1821</v>
      </c>
    </row>
    <row r="83" spans="1:26" s="35" customFormat="1" ht="15.6">
      <c r="A83" s="141"/>
      <c r="B83" s="154" t="s">
        <v>35</v>
      </c>
      <c r="C83" s="154" t="s">
        <v>835</v>
      </c>
      <c r="D83" s="154">
        <v>5943663</v>
      </c>
      <c r="E83" s="38">
        <v>7680630140067</v>
      </c>
      <c r="F83" s="156" t="s">
        <v>482</v>
      </c>
      <c r="G83" s="56"/>
      <c r="H83" s="236">
        <f t="shared" si="0"/>
        <v>0</v>
      </c>
      <c r="I83" s="55"/>
      <c r="J83" s="160"/>
      <c r="K83" s="209" t="s">
        <v>366</v>
      </c>
      <c r="L83" s="71" t="str">
        <f t="shared" si="9"/>
        <v>B02BD02_re</v>
      </c>
      <c r="M83" s="154">
        <v>3000</v>
      </c>
      <c r="N83" s="154" t="s">
        <v>183</v>
      </c>
      <c r="O83" s="154">
        <v>1</v>
      </c>
      <c r="P83" s="154" t="s">
        <v>6</v>
      </c>
      <c r="Q83" s="154">
        <v>1</v>
      </c>
      <c r="R83" s="154" t="s">
        <v>16</v>
      </c>
      <c r="S83" s="154" t="str">
        <f t="shared" si="2"/>
        <v>IE</v>
      </c>
      <c r="T83" s="154">
        <f t="shared" si="3"/>
        <v>0</v>
      </c>
      <c r="U83" s="154" t="str">
        <f t="shared" si="4"/>
        <v>U</v>
      </c>
      <c r="V83" s="153">
        <f t="shared" si="5"/>
        <v>1</v>
      </c>
      <c r="W83" s="154">
        <f t="shared" si="6"/>
        <v>0</v>
      </c>
      <c r="X83" s="154">
        <f t="shared" si="7"/>
        <v>1</v>
      </c>
      <c r="Y83" s="154">
        <f t="shared" si="8"/>
        <v>0</v>
      </c>
      <c r="Z83" s="154" t="s">
        <v>1822</v>
      </c>
    </row>
    <row r="84" spans="1:26" s="35" customFormat="1" ht="15.6">
      <c r="A84" s="141"/>
      <c r="B84" s="154" t="s">
        <v>35</v>
      </c>
      <c r="C84" s="154" t="s">
        <v>835</v>
      </c>
      <c r="D84" s="154">
        <v>5943628</v>
      </c>
      <c r="E84" s="37">
        <v>7680630140029</v>
      </c>
      <c r="F84" s="243" t="s">
        <v>478</v>
      </c>
      <c r="G84" s="56"/>
      <c r="H84" s="236">
        <f t="shared" ref="H84:H147" si="10">+IF(OR(X84=1,Y84=1),G84/Q84/O84/M84,G84/Q84/M84)</f>
        <v>0</v>
      </c>
      <c r="I84" s="55"/>
      <c r="J84" s="160"/>
      <c r="K84" s="209" t="s">
        <v>366</v>
      </c>
      <c r="L84" s="71" t="str">
        <f t="shared" ref="L84:L115" si="11">+B84&amp;"_"&amp;K84</f>
        <v>B02BD02_re</v>
      </c>
      <c r="M84" s="154">
        <v>500</v>
      </c>
      <c r="N84" s="154" t="s">
        <v>183</v>
      </c>
      <c r="O84" s="154">
        <v>1</v>
      </c>
      <c r="P84" s="154" t="s">
        <v>6</v>
      </c>
      <c r="Q84" s="153">
        <v>1</v>
      </c>
      <c r="R84" s="154" t="s">
        <v>16</v>
      </c>
      <c r="S84" s="154" t="str">
        <f t="shared" ref="S84:S147" si="12">IF(ISERR(SEARCH("/",$N84)-1),$N84,LEFT($N84,SEARCH("/",$N84)-1))</f>
        <v>IE</v>
      </c>
      <c r="T84" s="154">
        <f t="shared" ref="T84:T147" si="13">IF(ISERR(SEARCH("/",$N84)-1),0,RIGHT($N84,LEN($N84)-SEARCH("/",$N84)))</f>
        <v>0</v>
      </c>
      <c r="U84" s="154" t="str">
        <f t="shared" ref="U84:U147" si="14">+IF(OR(S84=R84,AND(S84="E",R84="U"),AND(S84="IE",R84="IU"),AND(S84="IE",R84="U"),AND(S84="E",R84="IU"),AND(S84="MIOE",R84="MIU")),R84,S84)</f>
        <v>U</v>
      </c>
      <c r="V84" s="153">
        <f t="shared" ref="V84:V147" si="15">+IF(T84=0,1,IF(LEFT(T84,1)="M","1"&amp;T84,T84))</f>
        <v>1</v>
      </c>
      <c r="W84" s="154">
        <f t="shared" ref="W84:W147" si="16">+IF(U84=R84,0,1)</f>
        <v>0</v>
      </c>
      <c r="X84" s="154">
        <f t="shared" ref="X84:X147" si="17">+IF(P84="Stk",1,0)</f>
        <v>1</v>
      </c>
      <c r="Y84" s="154">
        <f t="shared" ref="Y84:Y147" si="18">+IF(OR(X84=1,V84=1),0,IF((O84&amp;P84)=V84,0,1))</f>
        <v>0</v>
      </c>
      <c r="Z84" s="153" t="s">
        <v>1823</v>
      </c>
    </row>
    <row r="85" spans="1:26" s="35" customFormat="1" ht="15.6">
      <c r="A85" s="141"/>
      <c r="B85" s="153" t="s">
        <v>35</v>
      </c>
      <c r="C85" s="154" t="s">
        <v>835</v>
      </c>
      <c r="D85" s="153">
        <v>6708119</v>
      </c>
      <c r="E85" s="37">
        <v>7680655510036</v>
      </c>
      <c r="F85" s="243" t="s">
        <v>1551</v>
      </c>
      <c r="G85" s="56"/>
      <c r="H85" s="236">
        <f t="shared" si="10"/>
        <v>0</v>
      </c>
      <c r="I85" s="55"/>
      <c r="J85" s="160"/>
      <c r="K85" s="209" t="s">
        <v>366</v>
      </c>
      <c r="L85" s="71" t="str">
        <f t="shared" si="11"/>
        <v>B02BD02_re</v>
      </c>
      <c r="M85" s="154">
        <v>1000</v>
      </c>
      <c r="N85" s="154" t="s">
        <v>183</v>
      </c>
      <c r="O85" s="154">
        <v>2.5</v>
      </c>
      <c r="P85" s="154" t="s">
        <v>185</v>
      </c>
      <c r="Q85" s="153">
        <v>1</v>
      </c>
      <c r="R85" s="154" t="s">
        <v>16</v>
      </c>
      <c r="S85" s="154" t="str">
        <f t="shared" si="12"/>
        <v>IE</v>
      </c>
      <c r="T85" s="154">
        <f t="shared" si="13"/>
        <v>0</v>
      </c>
      <c r="U85" s="154" t="str">
        <f t="shared" si="14"/>
        <v>U</v>
      </c>
      <c r="V85" s="153">
        <f t="shared" si="15"/>
        <v>1</v>
      </c>
      <c r="W85" s="154">
        <f t="shared" si="16"/>
        <v>0</v>
      </c>
      <c r="X85" s="154">
        <f t="shared" si="17"/>
        <v>0</v>
      </c>
      <c r="Y85" s="154">
        <f t="shared" si="18"/>
        <v>0</v>
      </c>
      <c r="Z85" s="153" t="s">
        <v>1824</v>
      </c>
    </row>
    <row r="86" spans="1:26" s="35" customFormat="1" ht="15.6">
      <c r="A86" s="141"/>
      <c r="B86" s="153" t="s">
        <v>35</v>
      </c>
      <c r="C86" s="154" t="s">
        <v>835</v>
      </c>
      <c r="D86" s="153">
        <v>6708125</v>
      </c>
      <c r="E86" s="38">
        <v>7680655510043</v>
      </c>
      <c r="F86" s="156" t="s">
        <v>1552</v>
      </c>
      <c r="G86" s="56"/>
      <c r="H86" s="236">
        <f t="shared" si="10"/>
        <v>0</v>
      </c>
      <c r="I86" s="55"/>
      <c r="J86" s="160"/>
      <c r="K86" s="209" t="s">
        <v>366</v>
      </c>
      <c r="L86" s="71" t="str">
        <f t="shared" si="11"/>
        <v>B02BD02_re</v>
      </c>
      <c r="M86" s="154">
        <v>2000</v>
      </c>
      <c r="N86" s="154" t="s">
        <v>183</v>
      </c>
      <c r="O86" s="154">
        <v>2.5</v>
      </c>
      <c r="P86" s="154" t="s">
        <v>185</v>
      </c>
      <c r="Q86" s="154">
        <v>1</v>
      </c>
      <c r="R86" s="154" t="s">
        <v>16</v>
      </c>
      <c r="S86" s="154" t="str">
        <f t="shared" si="12"/>
        <v>IE</v>
      </c>
      <c r="T86" s="154">
        <f t="shared" si="13"/>
        <v>0</v>
      </c>
      <c r="U86" s="154" t="str">
        <f t="shared" si="14"/>
        <v>U</v>
      </c>
      <c r="V86" s="153">
        <f t="shared" si="15"/>
        <v>1</v>
      </c>
      <c r="W86" s="154">
        <f t="shared" si="16"/>
        <v>0</v>
      </c>
      <c r="X86" s="154">
        <f t="shared" si="17"/>
        <v>0</v>
      </c>
      <c r="Y86" s="154">
        <f t="shared" si="18"/>
        <v>0</v>
      </c>
      <c r="Z86" s="154" t="s">
        <v>1825</v>
      </c>
    </row>
    <row r="87" spans="1:26" s="35" customFormat="1" ht="15.6">
      <c r="A87" s="141"/>
      <c r="B87" s="153" t="s">
        <v>35</v>
      </c>
      <c r="C87" s="154" t="s">
        <v>835</v>
      </c>
      <c r="D87" s="153">
        <v>6708094</v>
      </c>
      <c r="E87" s="37">
        <v>7680655510012</v>
      </c>
      <c r="F87" s="243" t="s">
        <v>1553</v>
      </c>
      <c r="G87" s="56"/>
      <c r="H87" s="236">
        <f t="shared" si="10"/>
        <v>0</v>
      </c>
      <c r="I87" s="55"/>
      <c r="J87" s="160"/>
      <c r="K87" s="209" t="s">
        <v>366</v>
      </c>
      <c r="L87" s="71" t="str">
        <f t="shared" si="11"/>
        <v>B02BD02_re</v>
      </c>
      <c r="M87" s="154">
        <v>250</v>
      </c>
      <c r="N87" s="154" t="s">
        <v>183</v>
      </c>
      <c r="O87" s="154">
        <v>2.5</v>
      </c>
      <c r="P87" s="154" t="s">
        <v>185</v>
      </c>
      <c r="Q87" s="153">
        <v>1</v>
      </c>
      <c r="R87" s="154" t="s">
        <v>16</v>
      </c>
      <c r="S87" s="154" t="str">
        <f t="shared" si="12"/>
        <v>IE</v>
      </c>
      <c r="T87" s="154">
        <f t="shared" si="13"/>
        <v>0</v>
      </c>
      <c r="U87" s="154" t="str">
        <f t="shared" si="14"/>
        <v>U</v>
      </c>
      <c r="V87" s="153">
        <f t="shared" si="15"/>
        <v>1</v>
      </c>
      <c r="W87" s="154">
        <f t="shared" si="16"/>
        <v>0</v>
      </c>
      <c r="X87" s="154">
        <f t="shared" si="17"/>
        <v>0</v>
      </c>
      <c r="Y87" s="154">
        <f t="shared" si="18"/>
        <v>0</v>
      </c>
      <c r="Z87" s="153" t="s">
        <v>1826</v>
      </c>
    </row>
    <row r="88" spans="1:26" s="35" customFormat="1" ht="15.6">
      <c r="A88" s="141"/>
      <c r="B88" s="153" t="s">
        <v>35</v>
      </c>
      <c r="C88" s="154" t="s">
        <v>835</v>
      </c>
      <c r="D88" s="153">
        <v>6708102</v>
      </c>
      <c r="E88" s="38">
        <v>7680655510029</v>
      </c>
      <c r="F88" s="156" t="s">
        <v>1554</v>
      </c>
      <c r="G88" s="56"/>
      <c r="H88" s="236">
        <f t="shared" si="10"/>
        <v>0</v>
      </c>
      <c r="I88" s="55"/>
      <c r="J88" s="160"/>
      <c r="K88" s="209" t="s">
        <v>366</v>
      </c>
      <c r="L88" s="71" t="str">
        <f t="shared" si="11"/>
        <v>B02BD02_re</v>
      </c>
      <c r="M88" s="154">
        <v>500</v>
      </c>
      <c r="N88" s="154" t="s">
        <v>183</v>
      </c>
      <c r="O88" s="154">
        <v>2.5</v>
      </c>
      <c r="P88" s="154" t="s">
        <v>185</v>
      </c>
      <c r="Q88" s="154">
        <v>1</v>
      </c>
      <c r="R88" s="154" t="s">
        <v>16</v>
      </c>
      <c r="S88" s="154" t="str">
        <f t="shared" si="12"/>
        <v>IE</v>
      </c>
      <c r="T88" s="154">
        <f t="shared" si="13"/>
        <v>0</v>
      </c>
      <c r="U88" s="154" t="str">
        <f t="shared" si="14"/>
        <v>U</v>
      </c>
      <c r="V88" s="153">
        <f t="shared" si="15"/>
        <v>1</v>
      </c>
      <c r="W88" s="154">
        <f t="shared" si="16"/>
        <v>0</v>
      </c>
      <c r="X88" s="154">
        <f t="shared" si="17"/>
        <v>0</v>
      </c>
      <c r="Y88" s="154">
        <f t="shared" si="18"/>
        <v>0</v>
      </c>
      <c r="Z88" s="154" t="s">
        <v>1827</v>
      </c>
    </row>
    <row r="89" spans="1:26" s="35" customFormat="1" ht="15.6">
      <c r="A89" s="141"/>
      <c r="B89" s="154" t="s">
        <v>35</v>
      </c>
      <c r="C89" s="154" t="s">
        <v>835</v>
      </c>
      <c r="D89" s="154">
        <v>2830964</v>
      </c>
      <c r="E89" s="38">
        <v>7680006660038</v>
      </c>
      <c r="F89" s="156" t="s">
        <v>457</v>
      </c>
      <c r="G89" s="56"/>
      <c r="H89" s="236">
        <f t="shared" si="10"/>
        <v>0</v>
      </c>
      <c r="I89" s="55"/>
      <c r="J89" s="160"/>
      <c r="K89" s="209" t="s">
        <v>367</v>
      </c>
      <c r="L89" s="71" t="str">
        <f t="shared" si="11"/>
        <v>B02BD02_pl</v>
      </c>
      <c r="M89" s="154">
        <v>1000</v>
      </c>
      <c r="N89" s="154" t="s">
        <v>183</v>
      </c>
      <c r="O89" s="154">
        <v>1</v>
      </c>
      <c r="P89" s="154" t="s">
        <v>6</v>
      </c>
      <c r="Q89" s="154">
        <v>1</v>
      </c>
      <c r="R89" s="154" t="s">
        <v>16</v>
      </c>
      <c r="S89" s="154" t="str">
        <f t="shared" si="12"/>
        <v>IE</v>
      </c>
      <c r="T89" s="154">
        <f t="shared" si="13"/>
        <v>0</v>
      </c>
      <c r="U89" s="154" t="str">
        <f t="shared" si="14"/>
        <v>U</v>
      </c>
      <c r="V89" s="153">
        <f t="shared" si="15"/>
        <v>1</v>
      </c>
      <c r="W89" s="154">
        <f t="shared" si="16"/>
        <v>0</v>
      </c>
      <c r="X89" s="154">
        <f t="shared" si="17"/>
        <v>1</v>
      </c>
      <c r="Y89" s="154">
        <f t="shared" si="18"/>
        <v>0</v>
      </c>
      <c r="Z89" s="154" t="s">
        <v>1828</v>
      </c>
    </row>
    <row r="90" spans="1:26" s="35" customFormat="1" ht="15.6">
      <c r="A90" s="141"/>
      <c r="B90" s="153" t="s">
        <v>35</v>
      </c>
      <c r="C90" s="154" t="s">
        <v>835</v>
      </c>
      <c r="D90" s="153">
        <v>6656351</v>
      </c>
      <c r="E90" s="37">
        <v>7680006660069</v>
      </c>
      <c r="F90" s="243" t="s">
        <v>1555</v>
      </c>
      <c r="G90" s="56"/>
      <c r="H90" s="236">
        <f t="shared" si="10"/>
        <v>0</v>
      </c>
      <c r="I90" s="55"/>
      <c r="J90" s="160"/>
      <c r="K90" s="209" t="s">
        <v>367</v>
      </c>
      <c r="L90" s="71" t="str">
        <f t="shared" si="11"/>
        <v>B02BD02_pl</v>
      </c>
      <c r="M90" s="154">
        <v>1000</v>
      </c>
      <c r="N90" s="154" t="s">
        <v>183</v>
      </c>
      <c r="O90" s="154">
        <v>1</v>
      </c>
      <c r="P90" s="154" t="s">
        <v>6</v>
      </c>
      <c r="Q90" s="153">
        <v>1</v>
      </c>
      <c r="R90" s="154" t="s">
        <v>16</v>
      </c>
      <c r="S90" s="154" t="str">
        <f t="shared" si="12"/>
        <v>IE</v>
      </c>
      <c r="T90" s="154">
        <f t="shared" si="13"/>
        <v>0</v>
      </c>
      <c r="U90" s="154" t="str">
        <f t="shared" si="14"/>
        <v>U</v>
      </c>
      <c r="V90" s="153">
        <f t="shared" si="15"/>
        <v>1</v>
      </c>
      <c r="W90" s="154">
        <f t="shared" si="16"/>
        <v>0</v>
      </c>
      <c r="X90" s="154">
        <f t="shared" si="17"/>
        <v>1</v>
      </c>
      <c r="Y90" s="154">
        <f t="shared" si="18"/>
        <v>0</v>
      </c>
      <c r="Z90" s="153" t="s">
        <v>1829</v>
      </c>
    </row>
    <row r="91" spans="1:26" s="35" customFormat="1" ht="15.6">
      <c r="A91" s="141"/>
      <c r="B91" s="154" t="s">
        <v>35</v>
      </c>
      <c r="C91" s="154" t="s">
        <v>835</v>
      </c>
      <c r="D91" s="154">
        <v>6656339</v>
      </c>
      <c r="E91" s="37">
        <v>7680006660045</v>
      </c>
      <c r="F91" s="243" t="s">
        <v>1556</v>
      </c>
      <c r="G91" s="56"/>
      <c r="H91" s="236">
        <f t="shared" si="10"/>
        <v>0</v>
      </c>
      <c r="I91" s="55"/>
      <c r="J91" s="160"/>
      <c r="K91" s="209" t="s">
        <v>367</v>
      </c>
      <c r="L91" s="71" t="str">
        <f t="shared" si="11"/>
        <v>B02BD02_pl</v>
      </c>
      <c r="M91" s="154">
        <v>250</v>
      </c>
      <c r="N91" s="154" t="s">
        <v>183</v>
      </c>
      <c r="O91" s="154">
        <v>1</v>
      </c>
      <c r="P91" s="154" t="s">
        <v>6</v>
      </c>
      <c r="Q91" s="153">
        <v>1</v>
      </c>
      <c r="R91" s="154" t="s">
        <v>16</v>
      </c>
      <c r="S91" s="154" t="str">
        <f t="shared" si="12"/>
        <v>IE</v>
      </c>
      <c r="T91" s="154">
        <f t="shared" si="13"/>
        <v>0</v>
      </c>
      <c r="U91" s="154" t="str">
        <f t="shared" si="14"/>
        <v>U</v>
      </c>
      <c r="V91" s="153">
        <f t="shared" si="15"/>
        <v>1</v>
      </c>
      <c r="W91" s="154">
        <f t="shared" si="16"/>
        <v>0</v>
      </c>
      <c r="X91" s="154">
        <f t="shared" si="17"/>
        <v>1</v>
      </c>
      <c r="Y91" s="154">
        <f t="shared" si="18"/>
        <v>0</v>
      </c>
      <c r="Z91" s="153" t="s">
        <v>1830</v>
      </c>
    </row>
    <row r="92" spans="1:26" s="35" customFormat="1" ht="15.6">
      <c r="A92" s="141"/>
      <c r="B92" s="154" t="s">
        <v>35</v>
      </c>
      <c r="C92" s="154" t="s">
        <v>835</v>
      </c>
      <c r="D92" s="154">
        <v>2830941</v>
      </c>
      <c r="E92" s="38">
        <v>7680006660021</v>
      </c>
      <c r="F92" s="156" t="s">
        <v>456</v>
      </c>
      <c r="G92" s="56"/>
      <c r="H92" s="236">
        <f t="shared" si="10"/>
        <v>0</v>
      </c>
      <c r="I92" s="55"/>
      <c r="J92" s="160"/>
      <c r="K92" s="209" t="s">
        <v>367</v>
      </c>
      <c r="L92" s="71" t="str">
        <f t="shared" si="11"/>
        <v>B02BD02_pl</v>
      </c>
      <c r="M92" s="154">
        <v>500</v>
      </c>
      <c r="N92" s="154" t="s">
        <v>183</v>
      </c>
      <c r="O92" s="154">
        <v>1</v>
      </c>
      <c r="P92" s="154" t="s">
        <v>6</v>
      </c>
      <c r="Q92" s="154">
        <v>1</v>
      </c>
      <c r="R92" s="154" t="s">
        <v>16</v>
      </c>
      <c r="S92" s="154" t="str">
        <f t="shared" si="12"/>
        <v>IE</v>
      </c>
      <c r="T92" s="154">
        <f t="shared" si="13"/>
        <v>0</v>
      </c>
      <c r="U92" s="154" t="str">
        <f t="shared" si="14"/>
        <v>U</v>
      </c>
      <c r="V92" s="153">
        <f t="shared" si="15"/>
        <v>1</v>
      </c>
      <c r="W92" s="154">
        <f t="shared" si="16"/>
        <v>0</v>
      </c>
      <c r="X92" s="154">
        <f t="shared" si="17"/>
        <v>1</v>
      </c>
      <c r="Y92" s="154">
        <f t="shared" si="18"/>
        <v>0</v>
      </c>
      <c r="Z92" s="154" t="s">
        <v>1831</v>
      </c>
    </row>
    <row r="93" spans="1:26" s="35" customFormat="1" ht="15.6">
      <c r="A93" s="141"/>
      <c r="B93" s="154" t="s">
        <v>35</v>
      </c>
      <c r="C93" s="154" t="s">
        <v>835</v>
      </c>
      <c r="D93" s="154">
        <v>6656345</v>
      </c>
      <c r="E93" s="37">
        <v>7680006660052</v>
      </c>
      <c r="F93" s="243" t="s">
        <v>1557</v>
      </c>
      <c r="G93" s="56"/>
      <c r="H93" s="236">
        <f t="shared" si="10"/>
        <v>0</v>
      </c>
      <c r="I93" s="55"/>
      <c r="J93" s="160"/>
      <c r="K93" s="209" t="s">
        <v>367</v>
      </c>
      <c r="L93" s="71" t="str">
        <f t="shared" si="11"/>
        <v>B02BD02_pl</v>
      </c>
      <c r="M93" s="154">
        <v>500</v>
      </c>
      <c r="N93" s="154" t="s">
        <v>183</v>
      </c>
      <c r="O93" s="154">
        <v>1</v>
      </c>
      <c r="P93" s="154" t="s">
        <v>6</v>
      </c>
      <c r="Q93" s="153">
        <v>1</v>
      </c>
      <c r="R93" s="154" t="s">
        <v>16</v>
      </c>
      <c r="S93" s="154" t="str">
        <f t="shared" si="12"/>
        <v>IE</v>
      </c>
      <c r="T93" s="154">
        <f t="shared" si="13"/>
        <v>0</v>
      </c>
      <c r="U93" s="154" t="str">
        <f t="shared" si="14"/>
        <v>U</v>
      </c>
      <c r="V93" s="153">
        <f t="shared" si="15"/>
        <v>1</v>
      </c>
      <c r="W93" s="154">
        <f t="shared" si="16"/>
        <v>0</v>
      </c>
      <c r="X93" s="154">
        <f t="shared" si="17"/>
        <v>1</v>
      </c>
      <c r="Y93" s="154">
        <f t="shared" si="18"/>
        <v>0</v>
      </c>
      <c r="Z93" s="153" t="s">
        <v>1832</v>
      </c>
    </row>
    <row r="94" spans="1:26" s="35" customFormat="1" ht="15.6">
      <c r="A94" s="141"/>
      <c r="B94" s="153" t="s">
        <v>35</v>
      </c>
      <c r="C94" s="154" t="s">
        <v>835</v>
      </c>
      <c r="D94" s="153">
        <v>5295566</v>
      </c>
      <c r="E94" s="38">
        <v>7680621460020</v>
      </c>
      <c r="F94" s="156" t="s">
        <v>470</v>
      </c>
      <c r="G94" s="56"/>
      <c r="H94" s="236">
        <f t="shared" si="10"/>
        <v>0</v>
      </c>
      <c r="I94" s="55"/>
      <c r="J94" s="160"/>
      <c r="K94" s="209" t="s">
        <v>366</v>
      </c>
      <c r="L94" s="71" t="str">
        <f t="shared" si="11"/>
        <v>B02BD02_re</v>
      </c>
      <c r="M94" s="154">
        <v>1000</v>
      </c>
      <c r="N94" s="154" t="s">
        <v>183</v>
      </c>
      <c r="O94" s="154">
        <v>1</v>
      </c>
      <c r="P94" s="154" t="s">
        <v>6</v>
      </c>
      <c r="Q94" s="154">
        <v>1</v>
      </c>
      <c r="R94" s="154" t="s">
        <v>16</v>
      </c>
      <c r="S94" s="154" t="str">
        <f t="shared" si="12"/>
        <v>IE</v>
      </c>
      <c r="T94" s="154">
        <f t="shared" si="13"/>
        <v>0</v>
      </c>
      <c r="U94" s="154" t="str">
        <f t="shared" si="14"/>
        <v>U</v>
      </c>
      <c r="V94" s="153">
        <f t="shared" si="15"/>
        <v>1</v>
      </c>
      <c r="W94" s="154">
        <f t="shared" si="16"/>
        <v>0</v>
      </c>
      <c r="X94" s="154">
        <f t="shared" si="17"/>
        <v>1</v>
      </c>
      <c r="Y94" s="154">
        <f t="shared" si="18"/>
        <v>0</v>
      </c>
      <c r="Z94" s="154" t="s">
        <v>1833</v>
      </c>
    </row>
    <row r="95" spans="1:26" s="35" customFormat="1" ht="15.6">
      <c r="A95" s="141"/>
      <c r="B95" s="153" t="s">
        <v>35</v>
      </c>
      <c r="C95" s="154" t="s">
        <v>835</v>
      </c>
      <c r="D95" s="153">
        <v>5295572</v>
      </c>
      <c r="E95" s="38">
        <v>7680621460037</v>
      </c>
      <c r="F95" s="156" t="s">
        <v>471</v>
      </c>
      <c r="G95" s="56"/>
      <c r="H95" s="236">
        <f t="shared" si="10"/>
        <v>0</v>
      </c>
      <c r="I95" s="55"/>
      <c r="J95" s="160"/>
      <c r="K95" s="209" t="s">
        <v>366</v>
      </c>
      <c r="L95" s="71" t="str">
        <f t="shared" si="11"/>
        <v>B02BD02_re</v>
      </c>
      <c r="M95" s="154">
        <v>2000</v>
      </c>
      <c r="N95" s="154" t="s">
        <v>183</v>
      </c>
      <c r="O95" s="154">
        <v>1</v>
      </c>
      <c r="P95" s="154" t="s">
        <v>6</v>
      </c>
      <c r="Q95" s="154">
        <v>1</v>
      </c>
      <c r="R95" s="154" t="s">
        <v>16</v>
      </c>
      <c r="S95" s="154" t="str">
        <f t="shared" si="12"/>
        <v>IE</v>
      </c>
      <c r="T95" s="154">
        <f t="shared" si="13"/>
        <v>0</v>
      </c>
      <c r="U95" s="154" t="str">
        <f t="shared" si="14"/>
        <v>U</v>
      </c>
      <c r="V95" s="153">
        <f t="shared" si="15"/>
        <v>1</v>
      </c>
      <c r="W95" s="154">
        <f t="shared" si="16"/>
        <v>0</v>
      </c>
      <c r="X95" s="154">
        <f t="shared" si="17"/>
        <v>1</v>
      </c>
      <c r="Y95" s="154">
        <f t="shared" si="18"/>
        <v>0</v>
      </c>
      <c r="Z95" s="154" t="s">
        <v>1834</v>
      </c>
    </row>
    <row r="96" spans="1:26" s="35" customFormat="1" ht="15.6">
      <c r="A96" s="141"/>
      <c r="B96" s="154" t="s">
        <v>35</v>
      </c>
      <c r="C96" s="154" t="s">
        <v>835</v>
      </c>
      <c r="D96" s="154">
        <v>5760796</v>
      </c>
      <c r="E96" s="37">
        <v>7680621460051</v>
      </c>
      <c r="F96" s="243" t="s">
        <v>476</v>
      </c>
      <c r="G96" s="56"/>
      <c r="H96" s="236">
        <f t="shared" si="10"/>
        <v>0</v>
      </c>
      <c r="I96" s="55"/>
      <c r="J96" s="160"/>
      <c r="K96" s="209" t="s">
        <v>366</v>
      </c>
      <c r="L96" s="71" t="str">
        <f t="shared" si="11"/>
        <v>B02BD02_re</v>
      </c>
      <c r="M96" s="154">
        <v>250</v>
      </c>
      <c r="N96" s="154" t="s">
        <v>183</v>
      </c>
      <c r="O96" s="154">
        <v>1</v>
      </c>
      <c r="P96" s="154" t="s">
        <v>6</v>
      </c>
      <c r="Q96" s="153">
        <v>1</v>
      </c>
      <c r="R96" s="154" t="s">
        <v>16</v>
      </c>
      <c r="S96" s="154" t="str">
        <f t="shared" si="12"/>
        <v>IE</v>
      </c>
      <c r="T96" s="154">
        <f t="shared" si="13"/>
        <v>0</v>
      </c>
      <c r="U96" s="154" t="str">
        <f t="shared" si="14"/>
        <v>U</v>
      </c>
      <c r="V96" s="153">
        <f t="shared" si="15"/>
        <v>1</v>
      </c>
      <c r="W96" s="154">
        <f t="shared" si="16"/>
        <v>0</v>
      </c>
      <c r="X96" s="154">
        <f t="shared" si="17"/>
        <v>1</v>
      </c>
      <c r="Y96" s="154">
        <f t="shared" si="18"/>
        <v>0</v>
      </c>
      <c r="Z96" s="153" t="s">
        <v>1835</v>
      </c>
    </row>
    <row r="97" spans="1:26" s="35" customFormat="1" ht="15.6">
      <c r="A97" s="141"/>
      <c r="B97" s="153" t="s">
        <v>35</v>
      </c>
      <c r="C97" s="154" t="s">
        <v>835</v>
      </c>
      <c r="D97" s="153">
        <v>5295589</v>
      </c>
      <c r="E97" s="37">
        <v>7680621460044</v>
      </c>
      <c r="F97" s="243" t="s">
        <v>472</v>
      </c>
      <c r="G97" s="56"/>
      <c r="H97" s="236">
        <f t="shared" si="10"/>
        <v>0</v>
      </c>
      <c r="I97" s="55"/>
      <c r="J97" s="160"/>
      <c r="K97" s="209" t="s">
        <v>366</v>
      </c>
      <c r="L97" s="71" t="str">
        <f t="shared" si="11"/>
        <v>B02BD02_re</v>
      </c>
      <c r="M97" s="154">
        <v>3000</v>
      </c>
      <c r="N97" s="154" t="s">
        <v>183</v>
      </c>
      <c r="O97" s="154">
        <v>1</v>
      </c>
      <c r="P97" s="154" t="s">
        <v>6</v>
      </c>
      <c r="Q97" s="153">
        <v>1</v>
      </c>
      <c r="R97" s="154" t="s">
        <v>16</v>
      </c>
      <c r="S97" s="154" t="str">
        <f t="shared" si="12"/>
        <v>IE</v>
      </c>
      <c r="T97" s="154">
        <f t="shared" si="13"/>
        <v>0</v>
      </c>
      <c r="U97" s="154" t="str">
        <f t="shared" si="14"/>
        <v>U</v>
      </c>
      <c r="V97" s="153">
        <f t="shared" si="15"/>
        <v>1</v>
      </c>
      <c r="W97" s="154">
        <f t="shared" si="16"/>
        <v>0</v>
      </c>
      <c r="X97" s="154">
        <f t="shared" si="17"/>
        <v>1</v>
      </c>
      <c r="Y97" s="154">
        <f t="shared" si="18"/>
        <v>0</v>
      </c>
      <c r="Z97" s="153" t="s">
        <v>1836</v>
      </c>
    </row>
    <row r="98" spans="1:26" s="35" customFormat="1" ht="15.6">
      <c r="A98" s="141"/>
      <c r="B98" s="154" t="s">
        <v>35</v>
      </c>
      <c r="C98" s="154" t="s">
        <v>835</v>
      </c>
      <c r="D98" s="154">
        <v>5295543</v>
      </c>
      <c r="E98" s="38">
        <v>7680621460013</v>
      </c>
      <c r="F98" s="156" t="s">
        <v>469</v>
      </c>
      <c r="G98" s="56"/>
      <c r="H98" s="236">
        <f t="shared" si="10"/>
        <v>0</v>
      </c>
      <c r="I98" s="55"/>
      <c r="J98" s="160"/>
      <c r="K98" s="209" t="s">
        <v>366</v>
      </c>
      <c r="L98" s="71" t="str">
        <f t="shared" si="11"/>
        <v>B02BD02_re</v>
      </c>
      <c r="M98" s="154">
        <v>500</v>
      </c>
      <c r="N98" s="154" t="s">
        <v>183</v>
      </c>
      <c r="O98" s="154">
        <v>1</v>
      </c>
      <c r="P98" s="154" t="s">
        <v>6</v>
      </c>
      <c r="Q98" s="154">
        <v>1</v>
      </c>
      <c r="R98" s="154" t="s">
        <v>16</v>
      </c>
      <c r="S98" s="154" t="str">
        <f t="shared" si="12"/>
        <v>IE</v>
      </c>
      <c r="T98" s="154">
        <f t="shared" si="13"/>
        <v>0</v>
      </c>
      <c r="U98" s="154" t="str">
        <f t="shared" si="14"/>
        <v>U</v>
      </c>
      <c r="V98" s="153">
        <f t="shared" si="15"/>
        <v>1</v>
      </c>
      <c r="W98" s="154">
        <f t="shared" si="16"/>
        <v>0</v>
      </c>
      <c r="X98" s="154">
        <f t="shared" si="17"/>
        <v>1</v>
      </c>
      <c r="Y98" s="154">
        <f t="shared" si="18"/>
        <v>0</v>
      </c>
      <c r="Z98" s="154" t="s">
        <v>1837</v>
      </c>
    </row>
    <row r="99" spans="1:26" s="35" customFormat="1" ht="15.6">
      <c r="A99" s="141"/>
      <c r="B99" s="154" t="s">
        <v>36</v>
      </c>
      <c r="C99" s="154" t="s">
        <v>1648</v>
      </c>
      <c r="D99" s="154">
        <v>3755986</v>
      </c>
      <c r="E99" s="38">
        <v>7680413520352</v>
      </c>
      <c r="F99" s="156" t="s">
        <v>489</v>
      </c>
      <c r="G99" s="56"/>
      <c r="H99" s="236">
        <f t="shared" si="10"/>
        <v>0</v>
      </c>
      <c r="I99" s="55"/>
      <c r="J99" s="160"/>
      <c r="K99" s="209" t="s">
        <v>365</v>
      </c>
      <c r="L99" s="71" t="str">
        <f t="shared" si="11"/>
        <v>B02BD03_nr</v>
      </c>
      <c r="M99" s="154">
        <v>1000</v>
      </c>
      <c r="N99" s="154" t="s">
        <v>184</v>
      </c>
      <c r="O99" s="154">
        <v>1</v>
      </c>
      <c r="P99" s="154" t="s">
        <v>6</v>
      </c>
      <c r="Q99" s="154">
        <v>1</v>
      </c>
      <c r="R99" s="154" t="s">
        <v>16</v>
      </c>
      <c r="S99" s="154" t="str">
        <f t="shared" si="12"/>
        <v>E</v>
      </c>
      <c r="T99" s="154">
        <f t="shared" si="13"/>
        <v>0</v>
      </c>
      <c r="U99" s="154" t="str">
        <f t="shared" si="14"/>
        <v>U</v>
      </c>
      <c r="V99" s="153">
        <f t="shared" si="15"/>
        <v>1</v>
      </c>
      <c r="W99" s="154">
        <f t="shared" si="16"/>
        <v>0</v>
      </c>
      <c r="X99" s="154">
        <f t="shared" si="17"/>
        <v>1</v>
      </c>
      <c r="Y99" s="154">
        <f t="shared" si="18"/>
        <v>0</v>
      </c>
      <c r="Z99" s="154" t="s">
        <v>1838</v>
      </c>
    </row>
    <row r="100" spans="1:26" s="35" customFormat="1" ht="15.6">
      <c r="A100" s="141"/>
      <c r="B100" s="154" t="s">
        <v>36</v>
      </c>
      <c r="C100" s="154" t="s">
        <v>1648</v>
      </c>
      <c r="D100" s="154">
        <v>4756700</v>
      </c>
      <c r="E100" s="38">
        <v>7680413520369</v>
      </c>
      <c r="F100" s="156" t="s">
        <v>490</v>
      </c>
      <c r="G100" s="56"/>
      <c r="H100" s="236">
        <f t="shared" si="10"/>
        <v>0</v>
      </c>
      <c r="I100" s="55"/>
      <c r="J100" s="160"/>
      <c r="K100" s="209" t="s">
        <v>365</v>
      </c>
      <c r="L100" s="71" t="str">
        <f t="shared" si="11"/>
        <v>B02BD03_nr</v>
      </c>
      <c r="M100" s="154">
        <v>2500</v>
      </c>
      <c r="N100" s="154" t="s">
        <v>184</v>
      </c>
      <c r="O100" s="154">
        <v>1</v>
      </c>
      <c r="P100" s="154" t="s">
        <v>6</v>
      </c>
      <c r="Q100" s="154">
        <v>1</v>
      </c>
      <c r="R100" s="154" t="s">
        <v>16</v>
      </c>
      <c r="S100" s="154" t="str">
        <f t="shared" si="12"/>
        <v>E</v>
      </c>
      <c r="T100" s="154">
        <f t="shared" si="13"/>
        <v>0</v>
      </c>
      <c r="U100" s="154" t="str">
        <f t="shared" si="14"/>
        <v>U</v>
      </c>
      <c r="V100" s="153">
        <f t="shared" si="15"/>
        <v>1</v>
      </c>
      <c r="W100" s="154">
        <f t="shared" si="16"/>
        <v>0</v>
      </c>
      <c r="X100" s="154">
        <f t="shared" si="17"/>
        <v>1</v>
      </c>
      <c r="Y100" s="154">
        <f t="shared" si="18"/>
        <v>0</v>
      </c>
      <c r="Z100" s="154" t="s">
        <v>1839</v>
      </c>
    </row>
    <row r="101" spans="1:26" s="35" customFormat="1" ht="15.6">
      <c r="A101" s="141"/>
      <c r="B101" s="154" t="s">
        <v>37</v>
      </c>
      <c r="C101" s="154" t="s">
        <v>1649</v>
      </c>
      <c r="D101" s="154">
        <v>6850001</v>
      </c>
      <c r="E101" s="38">
        <v>7680660390036</v>
      </c>
      <c r="F101" s="156" t="s">
        <v>1558</v>
      </c>
      <c r="G101" s="56"/>
      <c r="H101" s="236">
        <f t="shared" si="10"/>
        <v>0</v>
      </c>
      <c r="I101" s="55"/>
      <c r="J101" s="160"/>
      <c r="K101" s="209" t="s">
        <v>366</v>
      </c>
      <c r="L101" s="71" t="str">
        <f t="shared" si="11"/>
        <v>B02BD04_re</v>
      </c>
      <c r="M101" s="154">
        <v>1000</v>
      </c>
      <c r="N101" s="154" t="s">
        <v>183</v>
      </c>
      <c r="O101" s="154">
        <v>1</v>
      </c>
      <c r="P101" s="154" t="s">
        <v>6</v>
      </c>
      <c r="Q101" s="154">
        <v>1</v>
      </c>
      <c r="R101" s="154" t="s">
        <v>16</v>
      </c>
      <c r="S101" s="154" t="str">
        <f t="shared" si="12"/>
        <v>IE</v>
      </c>
      <c r="T101" s="154">
        <f t="shared" si="13"/>
        <v>0</v>
      </c>
      <c r="U101" s="154" t="str">
        <f t="shared" si="14"/>
        <v>U</v>
      </c>
      <c r="V101" s="153">
        <f t="shared" si="15"/>
        <v>1</v>
      </c>
      <c r="W101" s="154">
        <f t="shared" si="16"/>
        <v>0</v>
      </c>
      <c r="X101" s="154">
        <f t="shared" si="17"/>
        <v>1</v>
      </c>
      <c r="Y101" s="154">
        <f t="shared" si="18"/>
        <v>0</v>
      </c>
      <c r="Z101" s="154" t="s">
        <v>1840</v>
      </c>
    </row>
    <row r="102" spans="1:26" s="35" customFormat="1" ht="15.6">
      <c r="A102" s="141"/>
      <c r="B102" s="154" t="s">
        <v>37</v>
      </c>
      <c r="C102" s="154" t="s">
        <v>1649</v>
      </c>
      <c r="D102" s="154">
        <v>6850018</v>
      </c>
      <c r="E102" s="38">
        <v>7680660390043</v>
      </c>
      <c r="F102" s="156" t="s">
        <v>1559</v>
      </c>
      <c r="G102" s="56"/>
      <c r="H102" s="236">
        <f t="shared" si="10"/>
        <v>0</v>
      </c>
      <c r="I102" s="55"/>
      <c r="J102" s="160"/>
      <c r="K102" s="209" t="s">
        <v>366</v>
      </c>
      <c r="L102" s="71" t="str">
        <f t="shared" si="11"/>
        <v>B02BD04_re</v>
      </c>
      <c r="M102" s="154">
        <v>2000</v>
      </c>
      <c r="N102" s="154" t="s">
        <v>183</v>
      </c>
      <c r="O102" s="154">
        <v>1</v>
      </c>
      <c r="P102" s="154" t="s">
        <v>6</v>
      </c>
      <c r="Q102" s="154">
        <v>1</v>
      </c>
      <c r="R102" s="154" t="s">
        <v>16</v>
      </c>
      <c r="S102" s="154" t="str">
        <f t="shared" si="12"/>
        <v>IE</v>
      </c>
      <c r="T102" s="154">
        <f t="shared" si="13"/>
        <v>0</v>
      </c>
      <c r="U102" s="154" t="str">
        <f t="shared" si="14"/>
        <v>U</v>
      </c>
      <c r="V102" s="153">
        <f t="shared" si="15"/>
        <v>1</v>
      </c>
      <c r="W102" s="154">
        <f t="shared" si="16"/>
        <v>0</v>
      </c>
      <c r="X102" s="154">
        <f t="shared" si="17"/>
        <v>1</v>
      </c>
      <c r="Y102" s="154">
        <f t="shared" si="18"/>
        <v>0</v>
      </c>
      <c r="Z102" s="154" t="s">
        <v>1841</v>
      </c>
    </row>
    <row r="103" spans="1:26" s="35" customFormat="1" ht="15.6">
      <c r="A103" s="141"/>
      <c r="B103" s="154" t="s">
        <v>37</v>
      </c>
      <c r="C103" s="154" t="s">
        <v>1649</v>
      </c>
      <c r="D103" s="154">
        <v>6849989</v>
      </c>
      <c r="E103" s="38">
        <v>7680660390012</v>
      </c>
      <c r="F103" s="156" t="s">
        <v>1560</v>
      </c>
      <c r="G103" s="56"/>
      <c r="H103" s="236">
        <f t="shared" si="10"/>
        <v>0</v>
      </c>
      <c r="I103" s="55"/>
      <c r="J103" s="160"/>
      <c r="K103" s="209" t="s">
        <v>366</v>
      </c>
      <c r="L103" s="71" t="str">
        <f t="shared" si="11"/>
        <v>B02BD04_re</v>
      </c>
      <c r="M103" s="154">
        <v>250</v>
      </c>
      <c r="N103" s="154" t="s">
        <v>183</v>
      </c>
      <c r="O103" s="154">
        <v>1</v>
      </c>
      <c r="P103" s="154" t="s">
        <v>6</v>
      </c>
      <c r="Q103" s="154">
        <v>1</v>
      </c>
      <c r="R103" s="154" t="s">
        <v>16</v>
      </c>
      <c r="S103" s="154" t="str">
        <f t="shared" si="12"/>
        <v>IE</v>
      </c>
      <c r="T103" s="154">
        <f t="shared" si="13"/>
        <v>0</v>
      </c>
      <c r="U103" s="154" t="str">
        <f t="shared" si="14"/>
        <v>U</v>
      </c>
      <c r="V103" s="153">
        <f t="shared" si="15"/>
        <v>1</v>
      </c>
      <c r="W103" s="154">
        <f t="shared" si="16"/>
        <v>0</v>
      </c>
      <c r="X103" s="154">
        <f t="shared" si="17"/>
        <v>1</v>
      </c>
      <c r="Y103" s="154">
        <f t="shared" si="18"/>
        <v>0</v>
      </c>
      <c r="Z103" s="154" t="s">
        <v>1842</v>
      </c>
    </row>
    <row r="104" spans="1:26" s="35" customFormat="1" ht="15.6">
      <c r="A104" s="141"/>
      <c r="B104" s="154" t="s">
        <v>37</v>
      </c>
      <c r="C104" s="154" t="s">
        <v>1649</v>
      </c>
      <c r="D104" s="154">
        <v>6850024</v>
      </c>
      <c r="E104" s="38">
        <v>7680660390050</v>
      </c>
      <c r="F104" s="156" t="s">
        <v>1561</v>
      </c>
      <c r="G104" s="56"/>
      <c r="H104" s="236">
        <f t="shared" si="10"/>
        <v>0</v>
      </c>
      <c r="I104" s="55"/>
      <c r="J104" s="160"/>
      <c r="K104" s="209" t="s">
        <v>366</v>
      </c>
      <c r="L104" s="71" t="str">
        <f t="shared" si="11"/>
        <v>B02BD04_re</v>
      </c>
      <c r="M104" s="154">
        <v>3000</v>
      </c>
      <c r="N104" s="154" t="s">
        <v>183</v>
      </c>
      <c r="O104" s="154">
        <v>1</v>
      </c>
      <c r="P104" s="154" t="s">
        <v>6</v>
      </c>
      <c r="Q104" s="154">
        <v>1</v>
      </c>
      <c r="R104" s="154" t="s">
        <v>16</v>
      </c>
      <c r="S104" s="154" t="str">
        <f t="shared" si="12"/>
        <v>IE</v>
      </c>
      <c r="T104" s="154">
        <f t="shared" si="13"/>
        <v>0</v>
      </c>
      <c r="U104" s="154" t="str">
        <f t="shared" si="14"/>
        <v>U</v>
      </c>
      <c r="V104" s="153">
        <f t="shared" si="15"/>
        <v>1</v>
      </c>
      <c r="W104" s="154">
        <f t="shared" si="16"/>
        <v>0</v>
      </c>
      <c r="X104" s="154">
        <f t="shared" si="17"/>
        <v>1</v>
      </c>
      <c r="Y104" s="154">
        <f t="shared" si="18"/>
        <v>0</v>
      </c>
      <c r="Z104" s="154" t="s">
        <v>1843</v>
      </c>
    </row>
    <row r="105" spans="1:26" s="35" customFormat="1" ht="15.6">
      <c r="A105" s="141"/>
      <c r="B105" s="154" t="s">
        <v>37</v>
      </c>
      <c r="C105" s="154" t="s">
        <v>1649</v>
      </c>
      <c r="D105" s="154">
        <v>6849995</v>
      </c>
      <c r="E105" s="38">
        <v>7680660390029</v>
      </c>
      <c r="F105" s="156" t="s">
        <v>1562</v>
      </c>
      <c r="G105" s="56"/>
      <c r="H105" s="236">
        <f t="shared" si="10"/>
        <v>0</v>
      </c>
      <c r="I105" s="55"/>
      <c r="J105" s="160"/>
      <c r="K105" s="209" t="s">
        <v>366</v>
      </c>
      <c r="L105" s="71" t="str">
        <f t="shared" si="11"/>
        <v>B02BD04_re</v>
      </c>
      <c r="M105" s="154">
        <v>500</v>
      </c>
      <c r="N105" s="154" t="s">
        <v>183</v>
      </c>
      <c r="O105" s="154">
        <v>1</v>
      </c>
      <c r="P105" s="154" t="s">
        <v>6</v>
      </c>
      <c r="Q105" s="154">
        <v>1</v>
      </c>
      <c r="R105" s="154" t="s">
        <v>16</v>
      </c>
      <c r="S105" s="154" t="str">
        <f t="shared" si="12"/>
        <v>IE</v>
      </c>
      <c r="T105" s="154">
        <f t="shared" si="13"/>
        <v>0</v>
      </c>
      <c r="U105" s="154" t="str">
        <f t="shared" si="14"/>
        <v>U</v>
      </c>
      <c r="V105" s="153">
        <f t="shared" si="15"/>
        <v>1</v>
      </c>
      <c r="W105" s="154">
        <f t="shared" si="16"/>
        <v>0</v>
      </c>
      <c r="X105" s="154">
        <f t="shared" si="17"/>
        <v>1</v>
      </c>
      <c r="Y105" s="154">
        <f t="shared" si="18"/>
        <v>0</v>
      </c>
      <c r="Z105" s="154" t="s">
        <v>1844</v>
      </c>
    </row>
    <row r="106" spans="1:26" s="35" customFormat="1" ht="15.6">
      <c r="A106" s="141"/>
      <c r="B106" s="154" t="s">
        <v>37</v>
      </c>
      <c r="C106" s="154" t="s">
        <v>1649</v>
      </c>
      <c r="D106" s="154">
        <v>3599492</v>
      </c>
      <c r="E106" s="38">
        <v>7680548090263</v>
      </c>
      <c r="F106" s="156" t="s">
        <v>492</v>
      </c>
      <c r="G106" s="56"/>
      <c r="H106" s="236">
        <f t="shared" si="10"/>
        <v>0</v>
      </c>
      <c r="I106" s="55"/>
      <c r="J106" s="160"/>
      <c r="K106" s="209" t="s">
        <v>367</v>
      </c>
      <c r="L106" s="71" t="str">
        <f t="shared" si="11"/>
        <v>B02BD04_pl</v>
      </c>
      <c r="M106" s="154">
        <v>1200</v>
      </c>
      <c r="N106" s="154" t="s">
        <v>183</v>
      </c>
      <c r="O106" s="154">
        <v>1</v>
      </c>
      <c r="P106" s="154" t="s">
        <v>6</v>
      </c>
      <c r="Q106" s="154">
        <v>1</v>
      </c>
      <c r="R106" s="154" t="s">
        <v>16</v>
      </c>
      <c r="S106" s="154" t="str">
        <f t="shared" si="12"/>
        <v>IE</v>
      </c>
      <c r="T106" s="154">
        <f t="shared" si="13"/>
        <v>0</v>
      </c>
      <c r="U106" s="154" t="str">
        <f t="shared" si="14"/>
        <v>U</v>
      </c>
      <c r="V106" s="153">
        <f t="shared" si="15"/>
        <v>1</v>
      </c>
      <c r="W106" s="154">
        <f t="shared" si="16"/>
        <v>0</v>
      </c>
      <c r="X106" s="154">
        <f t="shared" si="17"/>
        <v>1</v>
      </c>
      <c r="Y106" s="154">
        <f t="shared" si="18"/>
        <v>0</v>
      </c>
      <c r="Z106" s="154" t="s">
        <v>1845</v>
      </c>
    </row>
    <row r="107" spans="1:26" s="35" customFormat="1" ht="15.6">
      <c r="A107" s="141"/>
      <c r="B107" s="154" t="s">
        <v>37</v>
      </c>
      <c r="C107" s="154" t="s">
        <v>1649</v>
      </c>
      <c r="D107" s="154">
        <v>3599457</v>
      </c>
      <c r="E107" s="38">
        <v>7680548090188</v>
      </c>
      <c r="F107" s="156" t="s">
        <v>491</v>
      </c>
      <c r="G107" s="56"/>
      <c r="H107" s="236">
        <f t="shared" si="10"/>
        <v>0</v>
      </c>
      <c r="I107" s="55"/>
      <c r="J107" s="160"/>
      <c r="K107" s="209" t="s">
        <v>367</v>
      </c>
      <c r="L107" s="71" t="str">
        <f t="shared" si="11"/>
        <v>B02BD04_pl</v>
      </c>
      <c r="M107" s="154">
        <v>600</v>
      </c>
      <c r="N107" s="154" t="s">
        <v>183</v>
      </c>
      <c r="O107" s="154">
        <v>1</v>
      </c>
      <c r="P107" s="154" t="s">
        <v>6</v>
      </c>
      <c r="Q107" s="154">
        <v>1</v>
      </c>
      <c r="R107" s="154" t="s">
        <v>16</v>
      </c>
      <c r="S107" s="154" t="str">
        <f t="shared" si="12"/>
        <v>IE</v>
      </c>
      <c r="T107" s="154">
        <f t="shared" si="13"/>
        <v>0</v>
      </c>
      <c r="U107" s="154" t="str">
        <f t="shared" si="14"/>
        <v>U</v>
      </c>
      <c r="V107" s="153">
        <f t="shared" si="15"/>
        <v>1</v>
      </c>
      <c r="W107" s="154">
        <f t="shared" si="16"/>
        <v>0</v>
      </c>
      <c r="X107" s="154">
        <f t="shared" si="17"/>
        <v>1</v>
      </c>
      <c r="Y107" s="154">
        <f t="shared" si="18"/>
        <v>0</v>
      </c>
      <c r="Z107" s="154" t="s">
        <v>1846</v>
      </c>
    </row>
    <row r="108" spans="1:26" s="35" customFormat="1" ht="15.6">
      <c r="A108" s="141"/>
      <c r="B108" s="154" t="s">
        <v>37</v>
      </c>
      <c r="C108" s="154" t="s">
        <v>1649</v>
      </c>
      <c r="D108" s="154">
        <v>6794030</v>
      </c>
      <c r="E108" s="38">
        <v>7680657430035</v>
      </c>
      <c r="F108" s="156" t="s">
        <v>1563</v>
      </c>
      <c r="G108" s="56"/>
      <c r="H108" s="236">
        <f t="shared" si="10"/>
        <v>0</v>
      </c>
      <c r="I108" s="55"/>
      <c r="J108" s="160"/>
      <c r="K108" s="209" t="s">
        <v>366</v>
      </c>
      <c r="L108" s="71" t="str">
        <f t="shared" si="11"/>
        <v>B02BD04_re</v>
      </c>
      <c r="M108" s="154">
        <v>1000</v>
      </c>
      <c r="N108" s="154" t="s">
        <v>183</v>
      </c>
      <c r="O108" s="154">
        <v>1</v>
      </c>
      <c r="P108" s="154" t="s">
        <v>6</v>
      </c>
      <c r="Q108" s="154">
        <v>1</v>
      </c>
      <c r="R108" s="154" t="s">
        <v>16</v>
      </c>
      <c r="S108" s="154" t="str">
        <f t="shared" si="12"/>
        <v>IE</v>
      </c>
      <c r="T108" s="154">
        <f t="shared" si="13"/>
        <v>0</v>
      </c>
      <c r="U108" s="154" t="str">
        <f t="shared" si="14"/>
        <v>U</v>
      </c>
      <c r="V108" s="153">
        <f t="shared" si="15"/>
        <v>1</v>
      </c>
      <c r="W108" s="154">
        <f t="shared" si="16"/>
        <v>0</v>
      </c>
      <c r="X108" s="154">
        <f t="shared" si="17"/>
        <v>1</v>
      </c>
      <c r="Y108" s="154">
        <f t="shared" si="18"/>
        <v>0</v>
      </c>
      <c r="Z108" s="154" t="s">
        <v>1847</v>
      </c>
    </row>
    <row r="109" spans="1:26" s="35" customFormat="1" ht="15.6">
      <c r="A109" s="141"/>
      <c r="B109" s="154" t="s">
        <v>37</v>
      </c>
      <c r="C109" s="154" t="s">
        <v>1649</v>
      </c>
      <c r="D109" s="154">
        <v>6794047</v>
      </c>
      <c r="E109" s="38">
        <v>7680657430042</v>
      </c>
      <c r="F109" s="156" t="s">
        <v>1564</v>
      </c>
      <c r="G109" s="56"/>
      <c r="H109" s="236">
        <f t="shared" si="10"/>
        <v>0</v>
      </c>
      <c r="I109" s="55"/>
      <c r="J109" s="160"/>
      <c r="K109" s="209" t="s">
        <v>366</v>
      </c>
      <c r="L109" s="71" t="str">
        <f t="shared" si="11"/>
        <v>B02BD04_re</v>
      </c>
      <c r="M109" s="154">
        <v>2000</v>
      </c>
      <c r="N109" s="154" t="s">
        <v>183</v>
      </c>
      <c r="O109" s="154">
        <v>1</v>
      </c>
      <c r="P109" s="154" t="s">
        <v>6</v>
      </c>
      <c r="Q109" s="154">
        <v>1</v>
      </c>
      <c r="R109" s="154" t="s">
        <v>16</v>
      </c>
      <c r="S109" s="154" t="str">
        <f t="shared" si="12"/>
        <v>IE</v>
      </c>
      <c r="T109" s="154">
        <f t="shared" si="13"/>
        <v>0</v>
      </c>
      <c r="U109" s="154" t="str">
        <f t="shared" si="14"/>
        <v>U</v>
      </c>
      <c r="V109" s="153">
        <f t="shared" si="15"/>
        <v>1</v>
      </c>
      <c r="W109" s="154">
        <f t="shared" si="16"/>
        <v>0</v>
      </c>
      <c r="X109" s="154">
        <f t="shared" si="17"/>
        <v>1</v>
      </c>
      <c r="Y109" s="154">
        <f t="shared" si="18"/>
        <v>0</v>
      </c>
      <c r="Z109" s="154" t="s">
        <v>1848</v>
      </c>
    </row>
    <row r="110" spans="1:26" s="35" customFormat="1" ht="15.6">
      <c r="A110" s="141"/>
      <c r="B110" s="154" t="s">
        <v>37</v>
      </c>
      <c r="C110" s="154" t="s">
        <v>1649</v>
      </c>
      <c r="D110" s="154">
        <v>6794018</v>
      </c>
      <c r="E110" s="38">
        <v>7680657430011</v>
      </c>
      <c r="F110" s="156" t="s">
        <v>1565</v>
      </c>
      <c r="G110" s="56"/>
      <c r="H110" s="236">
        <f t="shared" si="10"/>
        <v>0</v>
      </c>
      <c r="I110" s="55"/>
      <c r="J110" s="160"/>
      <c r="K110" s="209" t="s">
        <v>366</v>
      </c>
      <c r="L110" s="71" t="str">
        <f t="shared" si="11"/>
        <v>B02BD04_re</v>
      </c>
      <c r="M110" s="154">
        <v>250</v>
      </c>
      <c r="N110" s="154" t="s">
        <v>183</v>
      </c>
      <c r="O110" s="154">
        <v>1</v>
      </c>
      <c r="P110" s="154" t="s">
        <v>6</v>
      </c>
      <c r="Q110" s="154">
        <v>1</v>
      </c>
      <c r="R110" s="154" t="s">
        <v>16</v>
      </c>
      <c r="S110" s="154" t="str">
        <f t="shared" si="12"/>
        <v>IE</v>
      </c>
      <c r="T110" s="154">
        <f t="shared" si="13"/>
        <v>0</v>
      </c>
      <c r="U110" s="154" t="str">
        <f t="shared" si="14"/>
        <v>U</v>
      </c>
      <c r="V110" s="153">
        <f t="shared" si="15"/>
        <v>1</v>
      </c>
      <c r="W110" s="154">
        <f t="shared" si="16"/>
        <v>0</v>
      </c>
      <c r="X110" s="154">
        <f t="shared" si="17"/>
        <v>1</v>
      </c>
      <c r="Y110" s="154">
        <f t="shared" si="18"/>
        <v>0</v>
      </c>
      <c r="Z110" s="154" t="s">
        <v>1849</v>
      </c>
    </row>
    <row r="111" spans="1:26" s="35" customFormat="1" ht="15.6">
      <c r="A111" s="141"/>
      <c r="B111" s="154" t="s">
        <v>37</v>
      </c>
      <c r="C111" s="154" t="s">
        <v>1649</v>
      </c>
      <c r="D111" s="154">
        <v>6794024</v>
      </c>
      <c r="E111" s="37">
        <v>7680657430028</v>
      </c>
      <c r="F111" s="243" t="s">
        <v>1566</v>
      </c>
      <c r="G111" s="56"/>
      <c r="H111" s="236">
        <f t="shared" si="10"/>
        <v>0</v>
      </c>
      <c r="I111" s="55"/>
      <c r="J111" s="160"/>
      <c r="K111" s="209" t="s">
        <v>366</v>
      </c>
      <c r="L111" s="71" t="str">
        <f t="shared" si="11"/>
        <v>B02BD04_re</v>
      </c>
      <c r="M111" s="154">
        <v>500</v>
      </c>
      <c r="N111" s="154" t="s">
        <v>183</v>
      </c>
      <c r="O111" s="154">
        <v>1</v>
      </c>
      <c r="P111" s="154" t="s">
        <v>6</v>
      </c>
      <c r="Q111" s="153">
        <v>1</v>
      </c>
      <c r="R111" s="154" t="s">
        <v>16</v>
      </c>
      <c r="S111" s="154" t="str">
        <f t="shared" si="12"/>
        <v>IE</v>
      </c>
      <c r="T111" s="154">
        <f t="shared" si="13"/>
        <v>0</v>
      </c>
      <c r="U111" s="154" t="str">
        <f t="shared" si="14"/>
        <v>U</v>
      </c>
      <c r="V111" s="153">
        <f t="shared" si="15"/>
        <v>1</v>
      </c>
      <c r="W111" s="154">
        <f t="shared" si="16"/>
        <v>0</v>
      </c>
      <c r="X111" s="154">
        <f t="shared" si="17"/>
        <v>1</v>
      </c>
      <c r="Y111" s="154">
        <f t="shared" si="18"/>
        <v>0</v>
      </c>
      <c r="Z111" s="153" t="s">
        <v>1850</v>
      </c>
    </row>
    <row r="112" spans="1:26" s="35" customFormat="1" ht="15.6">
      <c r="A112" s="141"/>
      <c r="B112" s="154" t="s">
        <v>37</v>
      </c>
      <c r="C112" s="154" t="s">
        <v>1649</v>
      </c>
      <c r="D112" s="154">
        <v>1874445</v>
      </c>
      <c r="E112" s="38">
        <v>7680524740434</v>
      </c>
      <c r="F112" s="156" t="s">
        <v>1567</v>
      </c>
      <c r="G112" s="56"/>
      <c r="H112" s="236">
        <f t="shared" si="10"/>
        <v>0</v>
      </c>
      <c r="I112" s="55"/>
      <c r="J112" s="160"/>
      <c r="K112" s="209" t="s">
        <v>367</v>
      </c>
      <c r="L112" s="71" t="str">
        <f t="shared" si="11"/>
        <v>B02BD04_pl</v>
      </c>
      <c r="M112" s="154">
        <v>1200</v>
      </c>
      <c r="N112" s="154" t="s">
        <v>183</v>
      </c>
      <c r="O112" s="154">
        <v>1</v>
      </c>
      <c r="P112" s="154" t="s">
        <v>6</v>
      </c>
      <c r="Q112" s="154">
        <v>1</v>
      </c>
      <c r="R112" s="154" t="s">
        <v>16</v>
      </c>
      <c r="S112" s="154" t="str">
        <f t="shared" si="12"/>
        <v>IE</v>
      </c>
      <c r="T112" s="154">
        <f t="shared" si="13"/>
        <v>0</v>
      </c>
      <c r="U112" s="154" t="str">
        <f t="shared" si="14"/>
        <v>U</v>
      </c>
      <c r="V112" s="153">
        <f t="shared" si="15"/>
        <v>1</v>
      </c>
      <c r="W112" s="154">
        <f t="shared" si="16"/>
        <v>0</v>
      </c>
      <c r="X112" s="154">
        <f t="shared" si="17"/>
        <v>1</v>
      </c>
      <c r="Y112" s="154">
        <f t="shared" si="18"/>
        <v>0</v>
      </c>
      <c r="Z112" s="154" t="s">
        <v>1851</v>
      </c>
    </row>
    <row r="113" spans="1:26" s="35" customFormat="1" ht="15.6">
      <c r="A113" s="141"/>
      <c r="B113" s="154" t="s">
        <v>37</v>
      </c>
      <c r="C113" s="154" t="s">
        <v>1649</v>
      </c>
      <c r="D113" s="154">
        <v>1874451</v>
      </c>
      <c r="E113" s="38">
        <v>7680524740359</v>
      </c>
      <c r="F113" s="156" t="s">
        <v>1568</v>
      </c>
      <c r="G113" s="56"/>
      <c r="H113" s="236">
        <f t="shared" si="10"/>
        <v>0</v>
      </c>
      <c r="I113" s="55"/>
      <c r="J113" s="160"/>
      <c r="K113" s="209" t="s">
        <v>367</v>
      </c>
      <c r="L113" s="71" t="str">
        <f t="shared" si="11"/>
        <v>B02BD04_pl</v>
      </c>
      <c r="M113" s="154">
        <v>600</v>
      </c>
      <c r="N113" s="154" t="s">
        <v>183</v>
      </c>
      <c r="O113" s="154">
        <v>1</v>
      </c>
      <c r="P113" s="154" t="s">
        <v>6</v>
      </c>
      <c r="Q113" s="154">
        <v>1</v>
      </c>
      <c r="R113" s="154" t="s">
        <v>16</v>
      </c>
      <c r="S113" s="154" t="str">
        <f t="shared" si="12"/>
        <v>IE</v>
      </c>
      <c r="T113" s="154">
        <f t="shared" si="13"/>
        <v>0</v>
      </c>
      <c r="U113" s="154" t="str">
        <f t="shared" si="14"/>
        <v>U</v>
      </c>
      <c r="V113" s="153">
        <f t="shared" si="15"/>
        <v>1</v>
      </c>
      <c r="W113" s="154">
        <f t="shared" si="16"/>
        <v>0</v>
      </c>
      <c r="X113" s="154">
        <f t="shared" si="17"/>
        <v>1</v>
      </c>
      <c r="Y113" s="154">
        <f t="shared" si="18"/>
        <v>0</v>
      </c>
      <c r="Z113" s="154" t="s">
        <v>1852</v>
      </c>
    </row>
    <row r="114" spans="1:26" s="35" customFormat="1" ht="15.6">
      <c r="A114" s="141"/>
      <c r="B114" s="154" t="s">
        <v>37</v>
      </c>
      <c r="C114" s="154" t="s">
        <v>1649</v>
      </c>
      <c r="D114" s="154">
        <v>6136516</v>
      </c>
      <c r="E114" s="38">
        <v>7680631230033</v>
      </c>
      <c r="F114" s="156" t="s">
        <v>495</v>
      </c>
      <c r="G114" s="56"/>
      <c r="H114" s="236">
        <f t="shared" si="10"/>
        <v>0</v>
      </c>
      <c r="I114" s="55"/>
      <c r="J114" s="160"/>
      <c r="K114" s="209" t="s">
        <v>366</v>
      </c>
      <c r="L114" s="71" t="str">
        <f t="shared" si="11"/>
        <v>B02BD04_re</v>
      </c>
      <c r="M114" s="154">
        <v>1000</v>
      </c>
      <c r="N114" s="154" t="s">
        <v>183</v>
      </c>
      <c r="O114" s="154">
        <v>1</v>
      </c>
      <c r="P114" s="154" t="s">
        <v>6</v>
      </c>
      <c r="Q114" s="154">
        <v>1</v>
      </c>
      <c r="R114" s="154" t="s">
        <v>16</v>
      </c>
      <c r="S114" s="154" t="str">
        <f t="shared" si="12"/>
        <v>IE</v>
      </c>
      <c r="T114" s="154">
        <f t="shared" si="13"/>
        <v>0</v>
      </c>
      <c r="U114" s="154" t="str">
        <f t="shared" si="14"/>
        <v>U</v>
      </c>
      <c r="V114" s="153">
        <f t="shared" si="15"/>
        <v>1</v>
      </c>
      <c r="W114" s="154">
        <f t="shared" si="16"/>
        <v>0</v>
      </c>
      <c r="X114" s="154">
        <f t="shared" si="17"/>
        <v>1</v>
      </c>
      <c r="Y114" s="154">
        <f t="shared" si="18"/>
        <v>0</v>
      </c>
      <c r="Z114" s="154" t="s">
        <v>1853</v>
      </c>
    </row>
    <row r="115" spans="1:26" s="35" customFormat="1" ht="15.6">
      <c r="A115" s="141"/>
      <c r="B115" s="154" t="s">
        <v>37</v>
      </c>
      <c r="C115" s="154" t="s">
        <v>1649</v>
      </c>
      <c r="D115" s="154">
        <v>6136522</v>
      </c>
      <c r="E115" s="38">
        <v>7680631230040</v>
      </c>
      <c r="F115" s="156" t="s">
        <v>496</v>
      </c>
      <c r="G115" s="56"/>
      <c r="H115" s="236">
        <f t="shared" si="10"/>
        <v>0</v>
      </c>
      <c r="I115" s="55"/>
      <c r="J115" s="160"/>
      <c r="K115" s="209" t="s">
        <v>366</v>
      </c>
      <c r="L115" s="71" t="str">
        <f t="shared" si="11"/>
        <v>B02BD04_re</v>
      </c>
      <c r="M115" s="154">
        <v>2000</v>
      </c>
      <c r="N115" s="154" t="s">
        <v>183</v>
      </c>
      <c r="O115" s="154">
        <v>1</v>
      </c>
      <c r="P115" s="154" t="s">
        <v>6</v>
      </c>
      <c r="Q115" s="154">
        <v>1</v>
      </c>
      <c r="R115" s="154" t="s">
        <v>16</v>
      </c>
      <c r="S115" s="154" t="str">
        <f t="shared" si="12"/>
        <v>IE</v>
      </c>
      <c r="T115" s="154">
        <f t="shared" si="13"/>
        <v>0</v>
      </c>
      <c r="U115" s="154" t="str">
        <f t="shared" si="14"/>
        <v>U</v>
      </c>
      <c r="V115" s="153">
        <f t="shared" si="15"/>
        <v>1</v>
      </c>
      <c r="W115" s="154">
        <f t="shared" si="16"/>
        <v>0</v>
      </c>
      <c r="X115" s="154">
        <f t="shared" si="17"/>
        <v>1</v>
      </c>
      <c r="Y115" s="154">
        <f t="shared" si="18"/>
        <v>0</v>
      </c>
      <c r="Z115" s="154" t="s">
        <v>1854</v>
      </c>
    </row>
    <row r="116" spans="1:26" s="35" customFormat="1" ht="15.6">
      <c r="A116" s="141"/>
      <c r="B116" s="154" t="s">
        <v>37</v>
      </c>
      <c r="C116" s="154" t="s">
        <v>1649</v>
      </c>
      <c r="D116" s="154">
        <v>6136485</v>
      </c>
      <c r="E116" s="38">
        <v>7680631230019</v>
      </c>
      <c r="F116" s="156" t="s">
        <v>493</v>
      </c>
      <c r="G116" s="56"/>
      <c r="H116" s="236">
        <f t="shared" si="10"/>
        <v>0</v>
      </c>
      <c r="I116" s="55"/>
      <c r="J116" s="160"/>
      <c r="K116" s="209" t="s">
        <v>366</v>
      </c>
      <c r="L116" s="71" t="str">
        <f t="shared" ref="L116:L141" si="19">+B116&amp;"_"&amp;K116</f>
        <v>B02BD04_re</v>
      </c>
      <c r="M116" s="154">
        <v>250</v>
      </c>
      <c r="N116" s="154" t="s">
        <v>183</v>
      </c>
      <c r="O116" s="154">
        <v>1</v>
      </c>
      <c r="P116" s="154" t="s">
        <v>6</v>
      </c>
      <c r="Q116" s="154">
        <v>1</v>
      </c>
      <c r="R116" s="154" t="s">
        <v>16</v>
      </c>
      <c r="S116" s="154" t="str">
        <f t="shared" si="12"/>
        <v>IE</v>
      </c>
      <c r="T116" s="154">
        <f t="shared" si="13"/>
        <v>0</v>
      </c>
      <c r="U116" s="154" t="str">
        <f t="shared" si="14"/>
        <v>U</v>
      </c>
      <c r="V116" s="153">
        <f t="shared" si="15"/>
        <v>1</v>
      </c>
      <c r="W116" s="154">
        <f t="shared" si="16"/>
        <v>0</v>
      </c>
      <c r="X116" s="154">
        <f t="shared" si="17"/>
        <v>1</v>
      </c>
      <c r="Y116" s="154">
        <f t="shared" si="18"/>
        <v>0</v>
      </c>
      <c r="Z116" s="154" t="s">
        <v>1855</v>
      </c>
    </row>
    <row r="117" spans="1:26" s="35" customFormat="1" ht="15.6">
      <c r="A117" s="141"/>
      <c r="B117" s="154" t="s">
        <v>37</v>
      </c>
      <c r="C117" s="154" t="s">
        <v>1649</v>
      </c>
      <c r="D117" s="154">
        <v>6136539</v>
      </c>
      <c r="E117" s="38">
        <v>7680631230057</v>
      </c>
      <c r="F117" s="156" t="s">
        <v>497</v>
      </c>
      <c r="G117" s="56"/>
      <c r="H117" s="236">
        <f t="shared" si="10"/>
        <v>0</v>
      </c>
      <c r="I117" s="55"/>
      <c r="J117" s="160"/>
      <c r="K117" s="209" t="s">
        <v>366</v>
      </c>
      <c r="L117" s="71" t="str">
        <f t="shared" si="19"/>
        <v>B02BD04_re</v>
      </c>
      <c r="M117" s="154">
        <v>3000</v>
      </c>
      <c r="N117" s="154" t="s">
        <v>183</v>
      </c>
      <c r="O117" s="154">
        <v>1</v>
      </c>
      <c r="P117" s="154" t="s">
        <v>6</v>
      </c>
      <c r="Q117" s="154">
        <v>1</v>
      </c>
      <c r="R117" s="154" t="s">
        <v>16</v>
      </c>
      <c r="S117" s="154" t="str">
        <f t="shared" si="12"/>
        <v>IE</v>
      </c>
      <c r="T117" s="154">
        <f t="shared" si="13"/>
        <v>0</v>
      </c>
      <c r="U117" s="154" t="str">
        <f t="shared" si="14"/>
        <v>U</v>
      </c>
      <c r="V117" s="153">
        <f t="shared" si="15"/>
        <v>1</v>
      </c>
      <c r="W117" s="154">
        <f t="shared" si="16"/>
        <v>0</v>
      </c>
      <c r="X117" s="154">
        <f t="shared" si="17"/>
        <v>1</v>
      </c>
      <c r="Y117" s="154">
        <f t="shared" si="18"/>
        <v>0</v>
      </c>
      <c r="Z117" s="154" t="s">
        <v>1856</v>
      </c>
    </row>
    <row r="118" spans="1:26" s="35" customFormat="1" ht="15.6">
      <c r="A118" s="141"/>
      <c r="B118" s="154" t="s">
        <v>37</v>
      </c>
      <c r="C118" s="154" t="s">
        <v>1649</v>
      </c>
      <c r="D118" s="154">
        <v>6136491</v>
      </c>
      <c r="E118" s="38">
        <v>7680631230026</v>
      </c>
      <c r="F118" s="156" t="s">
        <v>494</v>
      </c>
      <c r="G118" s="56"/>
      <c r="H118" s="236">
        <f t="shared" si="10"/>
        <v>0</v>
      </c>
      <c r="I118" s="55"/>
      <c r="J118" s="160"/>
      <c r="K118" s="209" t="s">
        <v>366</v>
      </c>
      <c r="L118" s="71" t="str">
        <f t="shared" si="19"/>
        <v>B02BD04_re</v>
      </c>
      <c r="M118" s="154">
        <v>500</v>
      </c>
      <c r="N118" s="154" t="s">
        <v>183</v>
      </c>
      <c r="O118" s="154">
        <v>1</v>
      </c>
      <c r="P118" s="154" t="s">
        <v>6</v>
      </c>
      <c r="Q118" s="154">
        <v>1</v>
      </c>
      <c r="R118" s="154" t="s">
        <v>16</v>
      </c>
      <c r="S118" s="154" t="str">
        <f t="shared" si="12"/>
        <v>IE</v>
      </c>
      <c r="T118" s="154">
        <f t="shared" si="13"/>
        <v>0</v>
      </c>
      <c r="U118" s="154" t="str">
        <f t="shared" si="14"/>
        <v>U</v>
      </c>
      <c r="V118" s="153">
        <f t="shared" si="15"/>
        <v>1</v>
      </c>
      <c r="W118" s="154">
        <f t="shared" si="16"/>
        <v>0</v>
      </c>
      <c r="X118" s="154">
        <f t="shared" si="17"/>
        <v>1</v>
      </c>
      <c r="Y118" s="154">
        <f t="shared" si="18"/>
        <v>0</v>
      </c>
      <c r="Z118" s="154" t="s">
        <v>1857</v>
      </c>
    </row>
    <row r="119" spans="1:26" s="35" customFormat="1" ht="15.6">
      <c r="A119" s="141"/>
      <c r="B119" s="154" t="s">
        <v>38</v>
      </c>
      <c r="C119" s="154" t="s">
        <v>1650</v>
      </c>
      <c r="D119" s="154">
        <v>6347093</v>
      </c>
      <c r="E119" s="38">
        <v>7680413040010</v>
      </c>
      <c r="F119" s="156" t="s">
        <v>499</v>
      </c>
      <c r="G119" s="56"/>
      <c r="H119" s="236">
        <f t="shared" si="10"/>
        <v>0</v>
      </c>
      <c r="I119" s="55"/>
      <c r="J119" s="160"/>
      <c r="K119" s="209" t="s">
        <v>365</v>
      </c>
      <c r="L119" s="71" t="str">
        <f t="shared" si="19"/>
        <v>B02BD05_nr</v>
      </c>
      <c r="M119" s="154">
        <v>600</v>
      </c>
      <c r="N119" s="154" t="s">
        <v>183</v>
      </c>
      <c r="O119" s="154">
        <v>1</v>
      </c>
      <c r="P119" s="154" t="s">
        <v>6</v>
      </c>
      <c r="Q119" s="154">
        <v>1</v>
      </c>
      <c r="R119" s="154" t="s">
        <v>16</v>
      </c>
      <c r="S119" s="154" t="str">
        <f t="shared" si="12"/>
        <v>IE</v>
      </c>
      <c r="T119" s="154">
        <f t="shared" si="13"/>
        <v>0</v>
      </c>
      <c r="U119" s="154" t="str">
        <f t="shared" si="14"/>
        <v>U</v>
      </c>
      <c r="V119" s="153">
        <f t="shared" si="15"/>
        <v>1</v>
      </c>
      <c r="W119" s="154">
        <f t="shared" si="16"/>
        <v>0</v>
      </c>
      <c r="X119" s="154">
        <f t="shared" si="17"/>
        <v>1</v>
      </c>
      <c r="Y119" s="154">
        <f t="shared" si="18"/>
        <v>0</v>
      </c>
      <c r="Z119" s="154" t="s">
        <v>1858</v>
      </c>
    </row>
    <row r="120" spans="1:26" s="35" customFormat="1" ht="15.6">
      <c r="A120" s="141"/>
      <c r="B120" s="154" t="s">
        <v>38</v>
      </c>
      <c r="C120" s="154" t="s">
        <v>1650</v>
      </c>
      <c r="D120" s="154">
        <v>3734151</v>
      </c>
      <c r="E120" s="38">
        <v>7680413040225</v>
      </c>
      <c r="F120" s="156" t="s">
        <v>498</v>
      </c>
      <c r="G120" s="56"/>
      <c r="H120" s="236">
        <f t="shared" si="10"/>
        <v>0</v>
      </c>
      <c r="I120" s="55"/>
      <c r="J120" s="160"/>
      <c r="K120" s="209" t="s">
        <v>365</v>
      </c>
      <c r="L120" s="71" t="str">
        <f t="shared" si="19"/>
        <v>B02BD05_nr</v>
      </c>
      <c r="M120" s="154">
        <v>600</v>
      </c>
      <c r="N120" s="154" t="s">
        <v>183</v>
      </c>
      <c r="O120" s="154">
        <v>1</v>
      </c>
      <c r="P120" s="154" t="s">
        <v>6</v>
      </c>
      <c r="Q120" s="154">
        <v>1</v>
      </c>
      <c r="R120" s="154" t="s">
        <v>16</v>
      </c>
      <c r="S120" s="154" t="str">
        <f t="shared" si="12"/>
        <v>IE</v>
      </c>
      <c r="T120" s="154">
        <f t="shared" si="13"/>
        <v>0</v>
      </c>
      <c r="U120" s="154" t="str">
        <f t="shared" si="14"/>
        <v>U</v>
      </c>
      <c r="V120" s="153">
        <f t="shared" si="15"/>
        <v>1</v>
      </c>
      <c r="W120" s="154">
        <f t="shared" si="16"/>
        <v>0</v>
      </c>
      <c r="X120" s="154">
        <f t="shared" si="17"/>
        <v>1</v>
      </c>
      <c r="Y120" s="154">
        <f t="shared" si="18"/>
        <v>0</v>
      </c>
      <c r="Z120" s="154" t="s">
        <v>1859</v>
      </c>
    </row>
    <row r="121" spans="1:26" s="35" customFormat="1" ht="15.6">
      <c r="A121" s="141"/>
      <c r="B121" s="154" t="s">
        <v>39</v>
      </c>
      <c r="C121" s="154" t="s">
        <v>1651</v>
      </c>
      <c r="D121" s="154">
        <v>3599150</v>
      </c>
      <c r="E121" s="52">
        <v>7680457800908</v>
      </c>
      <c r="F121" s="156" t="s">
        <v>505</v>
      </c>
      <c r="G121" s="56"/>
      <c r="H121" s="236">
        <f t="shared" si="10"/>
        <v>0</v>
      </c>
      <c r="I121" s="55"/>
      <c r="J121" s="160"/>
      <c r="K121" s="209" t="s">
        <v>365</v>
      </c>
      <c r="L121" s="71" t="str">
        <f t="shared" si="19"/>
        <v>B02BD06_nr</v>
      </c>
      <c r="M121" s="154">
        <v>1000</v>
      </c>
      <c r="N121" s="154" t="s">
        <v>183</v>
      </c>
      <c r="O121" s="154">
        <v>1</v>
      </c>
      <c r="P121" s="154" t="s">
        <v>6</v>
      </c>
      <c r="Q121" s="154">
        <v>1</v>
      </c>
      <c r="R121" s="154" t="s">
        <v>16</v>
      </c>
      <c r="S121" s="154" t="str">
        <f t="shared" si="12"/>
        <v>IE</v>
      </c>
      <c r="T121" s="154">
        <f t="shared" si="13"/>
        <v>0</v>
      </c>
      <c r="U121" s="154" t="str">
        <f t="shared" si="14"/>
        <v>U</v>
      </c>
      <c r="V121" s="153">
        <f t="shared" si="15"/>
        <v>1</v>
      </c>
      <c r="W121" s="154">
        <f t="shared" si="16"/>
        <v>0</v>
      </c>
      <c r="X121" s="154">
        <f t="shared" si="17"/>
        <v>1</v>
      </c>
      <c r="Y121" s="154">
        <f t="shared" si="18"/>
        <v>0</v>
      </c>
      <c r="Z121" s="154" t="s">
        <v>1860</v>
      </c>
    </row>
    <row r="122" spans="1:26" s="35" customFormat="1" ht="15.6">
      <c r="A122" s="141"/>
      <c r="B122" s="154" t="s">
        <v>39</v>
      </c>
      <c r="C122" s="154" t="s">
        <v>1651</v>
      </c>
      <c r="D122" s="154">
        <v>3599090</v>
      </c>
      <c r="E122" s="38">
        <v>7680457800311</v>
      </c>
      <c r="F122" s="156" t="s">
        <v>503</v>
      </c>
      <c r="G122" s="56"/>
      <c r="H122" s="236">
        <f t="shared" si="10"/>
        <v>0</v>
      </c>
      <c r="I122" s="55"/>
      <c r="J122" s="160"/>
      <c r="K122" s="209" t="s">
        <v>365</v>
      </c>
      <c r="L122" s="71" t="str">
        <f t="shared" si="19"/>
        <v>B02BD06_nr</v>
      </c>
      <c r="M122" s="154">
        <v>250</v>
      </c>
      <c r="N122" s="154" t="s">
        <v>183</v>
      </c>
      <c r="O122" s="154">
        <v>1</v>
      </c>
      <c r="P122" s="154" t="s">
        <v>6</v>
      </c>
      <c r="Q122" s="154">
        <v>1</v>
      </c>
      <c r="R122" s="154" t="s">
        <v>16</v>
      </c>
      <c r="S122" s="154" t="str">
        <f t="shared" si="12"/>
        <v>IE</v>
      </c>
      <c r="T122" s="154">
        <f t="shared" si="13"/>
        <v>0</v>
      </c>
      <c r="U122" s="154" t="str">
        <f t="shared" si="14"/>
        <v>U</v>
      </c>
      <c r="V122" s="153">
        <f t="shared" si="15"/>
        <v>1</v>
      </c>
      <c r="W122" s="154">
        <f t="shared" si="16"/>
        <v>0</v>
      </c>
      <c r="X122" s="154">
        <f t="shared" si="17"/>
        <v>1</v>
      </c>
      <c r="Y122" s="154">
        <f t="shared" si="18"/>
        <v>0</v>
      </c>
      <c r="Z122" s="154" t="s">
        <v>1861</v>
      </c>
    </row>
    <row r="123" spans="1:26" s="35" customFormat="1" ht="15.6">
      <c r="A123" s="141"/>
      <c r="B123" s="154" t="s">
        <v>39</v>
      </c>
      <c r="C123" s="154" t="s">
        <v>1651</v>
      </c>
      <c r="D123" s="154">
        <v>3599138</v>
      </c>
      <c r="E123" s="38">
        <v>7680457800663</v>
      </c>
      <c r="F123" s="156" t="s">
        <v>504</v>
      </c>
      <c r="G123" s="56"/>
      <c r="H123" s="236">
        <f t="shared" si="10"/>
        <v>0</v>
      </c>
      <c r="I123" s="55"/>
      <c r="J123" s="160"/>
      <c r="K123" s="209" t="s">
        <v>365</v>
      </c>
      <c r="L123" s="71" t="str">
        <f t="shared" si="19"/>
        <v>B02BD06_nr</v>
      </c>
      <c r="M123" s="154">
        <v>500</v>
      </c>
      <c r="N123" s="154" t="s">
        <v>183</v>
      </c>
      <c r="O123" s="154">
        <v>1</v>
      </c>
      <c r="P123" s="154" t="s">
        <v>6</v>
      </c>
      <c r="Q123" s="154">
        <v>1</v>
      </c>
      <c r="R123" s="154" t="s">
        <v>16</v>
      </c>
      <c r="S123" s="154" t="str">
        <f t="shared" si="12"/>
        <v>IE</v>
      </c>
      <c r="T123" s="154">
        <f t="shared" si="13"/>
        <v>0</v>
      </c>
      <c r="U123" s="154" t="str">
        <f t="shared" si="14"/>
        <v>U</v>
      </c>
      <c r="V123" s="153">
        <f t="shared" si="15"/>
        <v>1</v>
      </c>
      <c r="W123" s="154">
        <f t="shared" si="16"/>
        <v>0</v>
      </c>
      <c r="X123" s="154">
        <f t="shared" si="17"/>
        <v>1</v>
      </c>
      <c r="Y123" s="154">
        <f t="shared" si="18"/>
        <v>0</v>
      </c>
      <c r="Z123" s="154" t="s">
        <v>1862</v>
      </c>
    </row>
    <row r="124" spans="1:26" s="35" customFormat="1" ht="15.6">
      <c r="A124" s="141"/>
      <c r="B124" s="154" t="s">
        <v>39</v>
      </c>
      <c r="C124" s="154" t="s">
        <v>1651</v>
      </c>
      <c r="D124" s="154">
        <v>2998310</v>
      </c>
      <c r="E124" s="38">
        <v>7680527150322</v>
      </c>
      <c r="F124" s="156" t="s">
        <v>502</v>
      </c>
      <c r="G124" s="56"/>
      <c r="H124" s="236">
        <f t="shared" si="10"/>
        <v>0</v>
      </c>
      <c r="I124" s="55"/>
      <c r="J124" s="160"/>
      <c r="K124" s="209" t="s">
        <v>365</v>
      </c>
      <c r="L124" s="71" t="str">
        <f t="shared" si="19"/>
        <v>B02BD06_nr</v>
      </c>
      <c r="M124" s="154">
        <v>1000</v>
      </c>
      <c r="N124" s="154" t="s">
        <v>183</v>
      </c>
      <c r="O124" s="154">
        <v>1</v>
      </c>
      <c r="P124" s="154" t="s">
        <v>6</v>
      </c>
      <c r="Q124" s="154">
        <v>1</v>
      </c>
      <c r="R124" s="154" t="s">
        <v>16</v>
      </c>
      <c r="S124" s="154" t="str">
        <f t="shared" si="12"/>
        <v>IE</v>
      </c>
      <c r="T124" s="154">
        <f t="shared" si="13"/>
        <v>0</v>
      </c>
      <c r="U124" s="154" t="str">
        <f t="shared" si="14"/>
        <v>U</v>
      </c>
      <c r="V124" s="153">
        <f t="shared" si="15"/>
        <v>1</v>
      </c>
      <c r="W124" s="154">
        <f t="shared" si="16"/>
        <v>0</v>
      </c>
      <c r="X124" s="154">
        <f t="shared" si="17"/>
        <v>1</v>
      </c>
      <c r="Y124" s="154">
        <f t="shared" si="18"/>
        <v>0</v>
      </c>
      <c r="Z124" s="154" t="s">
        <v>1863</v>
      </c>
    </row>
    <row r="125" spans="1:26" s="35" customFormat="1" ht="15.6">
      <c r="A125" s="141"/>
      <c r="B125" s="154" t="s">
        <v>39</v>
      </c>
      <c r="C125" s="154" t="s">
        <v>1651</v>
      </c>
      <c r="D125" s="154">
        <v>2998296</v>
      </c>
      <c r="E125" s="38">
        <v>7680527150162</v>
      </c>
      <c r="F125" s="156" t="s">
        <v>500</v>
      </c>
      <c r="G125" s="56"/>
      <c r="H125" s="236">
        <f t="shared" si="10"/>
        <v>0</v>
      </c>
      <c r="I125" s="55"/>
      <c r="J125" s="160"/>
      <c r="K125" s="209" t="s">
        <v>365</v>
      </c>
      <c r="L125" s="71" t="str">
        <f t="shared" si="19"/>
        <v>B02BD06_nr</v>
      </c>
      <c r="M125" s="154">
        <v>250</v>
      </c>
      <c r="N125" s="154" t="s">
        <v>183</v>
      </c>
      <c r="O125" s="154">
        <v>1</v>
      </c>
      <c r="P125" s="154" t="s">
        <v>6</v>
      </c>
      <c r="Q125" s="154">
        <v>1</v>
      </c>
      <c r="R125" s="154" t="s">
        <v>16</v>
      </c>
      <c r="S125" s="154" t="str">
        <f t="shared" si="12"/>
        <v>IE</v>
      </c>
      <c r="T125" s="154">
        <f t="shared" si="13"/>
        <v>0</v>
      </c>
      <c r="U125" s="154" t="str">
        <f t="shared" si="14"/>
        <v>U</v>
      </c>
      <c r="V125" s="153">
        <f t="shared" si="15"/>
        <v>1</v>
      </c>
      <c r="W125" s="154">
        <f t="shared" si="16"/>
        <v>0</v>
      </c>
      <c r="X125" s="154">
        <f t="shared" si="17"/>
        <v>1</v>
      </c>
      <c r="Y125" s="154">
        <f t="shared" si="18"/>
        <v>0</v>
      </c>
      <c r="Z125" s="154" t="s">
        <v>1864</v>
      </c>
    </row>
    <row r="126" spans="1:26" s="35" customFormat="1" ht="15.6">
      <c r="A126" s="141"/>
      <c r="B126" s="154" t="s">
        <v>39</v>
      </c>
      <c r="C126" s="154" t="s">
        <v>1651</v>
      </c>
      <c r="D126" s="154">
        <v>2998304</v>
      </c>
      <c r="E126" s="38">
        <v>7680527150247</v>
      </c>
      <c r="F126" s="156" t="s">
        <v>501</v>
      </c>
      <c r="G126" s="56"/>
      <c r="H126" s="236">
        <f t="shared" si="10"/>
        <v>0</v>
      </c>
      <c r="I126" s="55"/>
      <c r="J126" s="160"/>
      <c r="K126" s="209" t="s">
        <v>365</v>
      </c>
      <c r="L126" s="71" t="str">
        <f t="shared" si="19"/>
        <v>B02BD06_nr</v>
      </c>
      <c r="M126" s="154">
        <v>500</v>
      </c>
      <c r="N126" s="154" t="s">
        <v>183</v>
      </c>
      <c r="O126" s="154">
        <v>1</v>
      </c>
      <c r="P126" s="154" t="s">
        <v>6</v>
      </c>
      <c r="Q126" s="154">
        <v>1</v>
      </c>
      <c r="R126" s="154" t="s">
        <v>16</v>
      </c>
      <c r="S126" s="154" t="str">
        <f t="shared" si="12"/>
        <v>IE</v>
      </c>
      <c r="T126" s="154">
        <f t="shared" si="13"/>
        <v>0</v>
      </c>
      <c r="U126" s="154" t="str">
        <f t="shared" si="14"/>
        <v>U</v>
      </c>
      <c r="V126" s="153">
        <f t="shared" si="15"/>
        <v>1</v>
      </c>
      <c r="W126" s="154">
        <f t="shared" si="16"/>
        <v>0</v>
      </c>
      <c r="X126" s="154">
        <f t="shared" si="17"/>
        <v>1</v>
      </c>
      <c r="Y126" s="154">
        <f t="shared" si="18"/>
        <v>0</v>
      </c>
      <c r="Z126" s="154" t="s">
        <v>1865</v>
      </c>
    </row>
    <row r="127" spans="1:26" s="35" customFormat="1" ht="15.6">
      <c r="A127" s="141"/>
      <c r="B127" s="154" t="s">
        <v>39</v>
      </c>
      <c r="C127" s="154" t="s">
        <v>1651</v>
      </c>
      <c r="D127" s="154">
        <v>6458355</v>
      </c>
      <c r="E127" s="38">
        <v>7680654770042</v>
      </c>
      <c r="F127" s="156" t="s">
        <v>1569</v>
      </c>
      <c r="G127" s="56"/>
      <c r="H127" s="236">
        <f t="shared" si="10"/>
        <v>0</v>
      </c>
      <c r="I127" s="55"/>
      <c r="J127" s="160"/>
      <c r="K127" s="209" t="s">
        <v>365</v>
      </c>
      <c r="L127" s="71" t="str">
        <f t="shared" si="19"/>
        <v>B02BD06_nr</v>
      </c>
      <c r="M127" s="81">
        <v>1000</v>
      </c>
      <c r="N127" s="81" t="s">
        <v>183</v>
      </c>
      <c r="O127" s="154">
        <v>1</v>
      </c>
      <c r="P127" s="154" t="s">
        <v>6</v>
      </c>
      <c r="Q127" s="154">
        <v>1</v>
      </c>
      <c r="R127" s="154" t="s">
        <v>16</v>
      </c>
      <c r="S127" s="154" t="str">
        <f t="shared" si="12"/>
        <v>IE</v>
      </c>
      <c r="T127" s="154">
        <f t="shared" si="13"/>
        <v>0</v>
      </c>
      <c r="U127" s="154" t="str">
        <f t="shared" si="14"/>
        <v>U</v>
      </c>
      <c r="V127" s="153">
        <f t="shared" si="15"/>
        <v>1</v>
      </c>
      <c r="W127" s="154">
        <f t="shared" si="16"/>
        <v>0</v>
      </c>
      <c r="X127" s="154">
        <f t="shared" si="17"/>
        <v>1</v>
      </c>
      <c r="Y127" s="154">
        <f t="shared" si="18"/>
        <v>0</v>
      </c>
      <c r="Z127" s="154" t="s">
        <v>1866</v>
      </c>
    </row>
    <row r="128" spans="1:26" s="35" customFormat="1" ht="15.6">
      <c r="A128" s="141"/>
      <c r="B128" s="154" t="s">
        <v>39</v>
      </c>
      <c r="C128" s="154" t="s">
        <v>1651</v>
      </c>
      <c r="D128" s="154">
        <v>6461357</v>
      </c>
      <c r="E128" s="37"/>
      <c r="F128" s="243" t="s">
        <v>1570</v>
      </c>
      <c r="G128" s="56"/>
      <c r="H128" s="236">
        <f t="shared" si="10"/>
        <v>0</v>
      </c>
      <c r="I128" s="55"/>
      <c r="J128" s="160"/>
      <c r="K128" s="209" t="s">
        <v>365</v>
      </c>
      <c r="L128" s="71" t="str">
        <f t="shared" si="19"/>
        <v>B02BD06_nr</v>
      </c>
      <c r="M128" s="81">
        <v>250</v>
      </c>
      <c r="N128" s="81" t="s">
        <v>183</v>
      </c>
      <c r="O128" s="154">
        <v>1</v>
      </c>
      <c r="P128" s="154" t="s">
        <v>6</v>
      </c>
      <c r="Q128" s="153">
        <v>1</v>
      </c>
      <c r="R128" s="154" t="s">
        <v>16</v>
      </c>
      <c r="S128" s="154" t="str">
        <f t="shared" si="12"/>
        <v>IE</v>
      </c>
      <c r="T128" s="154">
        <f t="shared" si="13"/>
        <v>0</v>
      </c>
      <c r="U128" s="154" t="str">
        <f t="shared" si="14"/>
        <v>U</v>
      </c>
      <c r="V128" s="153">
        <f t="shared" si="15"/>
        <v>1</v>
      </c>
      <c r="W128" s="154">
        <f t="shared" si="16"/>
        <v>0</v>
      </c>
      <c r="X128" s="154">
        <f t="shared" si="17"/>
        <v>1</v>
      </c>
      <c r="Y128" s="154">
        <f t="shared" si="18"/>
        <v>0</v>
      </c>
      <c r="Z128" s="153" t="s">
        <v>1867</v>
      </c>
    </row>
    <row r="129" spans="1:26" s="35" customFormat="1" ht="15.6">
      <c r="A129" s="141"/>
      <c r="B129" s="154" t="s">
        <v>39</v>
      </c>
      <c r="C129" s="154" t="s">
        <v>1651</v>
      </c>
      <c r="D129" s="154">
        <v>6461340</v>
      </c>
      <c r="E129" s="37"/>
      <c r="F129" s="243" t="s">
        <v>1571</v>
      </c>
      <c r="G129" s="56"/>
      <c r="H129" s="236">
        <f t="shared" si="10"/>
        <v>0</v>
      </c>
      <c r="I129" s="55"/>
      <c r="J129" s="160"/>
      <c r="K129" s="209" t="s">
        <v>365</v>
      </c>
      <c r="L129" s="71" t="str">
        <f t="shared" si="19"/>
        <v>B02BD06_nr</v>
      </c>
      <c r="M129" s="81">
        <v>500</v>
      </c>
      <c r="N129" s="81" t="s">
        <v>183</v>
      </c>
      <c r="O129" s="154">
        <v>1</v>
      </c>
      <c r="P129" s="154" t="s">
        <v>6</v>
      </c>
      <c r="Q129" s="153">
        <v>1</v>
      </c>
      <c r="R129" s="154" t="s">
        <v>16</v>
      </c>
      <c r="S129" s="154" t="str">
        <f t="shared" si="12"/>
        <v>IE</v>
      </c>
      <c r="T129" s="154">
        <f t="shared" si="13"/>
        <v>0</v>
      </c>
      <c r="U129" s="154" t="str">
        <f t="shared" si="14"/>
        <v>U</v>
      </c>
      <c r="V129" s="153">
        <f t="shared" si="15"/>
        <v>1</v>
      </c>
      <c r="W129" s="154">
        <f t="shared" si="16"/>
        <v>0</v>
      </c>
      <c r="X129" s="154">
        <f t="shared" si="17"/>
        <v>1</v>
      </c>
      <c r="Y129" s="154">
        <f t="shared" si="18"/>
        <v>0</v>
      </c>
      <c r="Z129" s="153" t="s">
        <v>1868</v>
      </c>
    </row>
    <row r="130" spans="1:26" s="35" customFormat="1" ht="15.6">
      <c r="A130" s="141"/>
      <c r="B130" s="154" t="s">
        <v>39</v>
      </c>
      <c r="C130" s="154" t="s">
        <v>1651</v>
      </c>
      <c r="D130" s="154">
        <v>6458361</v>
      </c>
      <c r="E130" s="37">
        <v>7680654770035</v>
      </c>
      <c r="F130" s="243" t="s">
        <v>1572</v>
      </c>
      <c r="G130" s="56"/>
      <c r="H130" s="236">
        <f t="shared" si="10"/>
        <v>0</v>
      </c>
      <c r="I130" s="55"/>
      <c r="J130" s="160"/>
      <c r="K130" s="209" t="s">
        <v>365</v>
      </c>
      <c r="L130" s="71" t="str">
        <f t="shared" si="19"/>
        <v>B02BD06_nr</v>
      </c>
      <c r="M130" s="81">
        <v>500</v>
      </c>
      <c r="N130" s="81" t="s">
        <v>183</v>
      </c>
      <c r="O130" s="154">
        <v>1</v>
      </c>
      <c r="P130" s="154" t="s">
        <v>6</v>
      </c>
      <c r="Q130" s="153">
        <v>1</v>
      </c>
      <c r="R130" s="154" t="s">
        <v>16</v>
      </c>
      <c r="S130" s="154" t="str">
        <f t="shared" si="12"/>
        <v>IE</v>
      </c>
      <c r="T130" s="154">
        <f t="shared" si="13"/>
        <v>0</v>
      </c>
      <c r="U130" s="154" t="str">
        <f t="shared" si="14"/>
        <v>U</v>
      </c>
      <c r="V130" s="153">
        <f t="shared" si="15"/>
        <v>1</v>
      </c>
      <c r="W130" s="154">
        <f t="shared" si="16"/>
        <v>0</v>
      </c>
      <c r="X130" s="154">
        <f t="shared" si="17"/>
        <v>1</v>
      </c>
      <c r="Y130" s="154">
        <f t="shared" si="18"/>
        <v>0</v>
      </c>
      <c r="Z130" s="153" t="s">
        <v>1869</v>
      </c>
    </row>
    <row r="131" spans="1:26" s="35" customFormat="1" ht="15.6">
      <c r="A131" s="141"/>
      <c r="B131" s="154" t="s">
        <v>39</v>
      </c>
      <c r="C131" s="154" t="s">
        <v>1651</v>
      </c>
      <c r="D131" s="154">
        <v>5791710</v>
      </c>
      <c r="E131" s="38">
        <v>7680561330049</v>
      </c>
      <c r="F131" s="156" t="s">
        <v>509</v>
      </c>
      <c r="G131" s="56"/>
      <c r="H131" s="236">
        <f t="shared" si="10"/>
        <v>0</v>
      </c>
      <c r="I131" s="55"/>
      <c r="J131" s="160"/>
      <c r="K131" s="209" t="s">
        <v>365</v>
      </c>
      <c r="L131" s="71" t="str">
        <f t="shared" si="19"/>
        <v>B02BD06_nr</v>
      </c>
      <c r="M131" s="154">
        <v>1000</v>
      </c>
      <c r="N131" s="154" t="s">
        <v>183</v>
      </c>
      <c r="O131" s="154">
        <v>1</v>
      </c>
      <c r="P131" s="154" t="s">
        <v>6</v>
      </c>
      <c r="Q131" s="154">
        <v>1</v>
      </c>
      <c r="R131" s="154" t="s">
        <v>16</v>
      </c>
      <c r="S131" s="154" t="str">
        <f t="shared" si="12"/>
        <v>IE</v>
      </c>
      <c r="T131" s="154">
        <f t="shared" si="13"/>
        <v>0</v>
      </c>
      <c r="U131" s="154" t="str">
        <f t="shared" si="14"/>
        <v>U</v>
      </c>
      <c r="V131" s="153">
        <f t="shared" si="15"/>
        <v>1</v>
      </c>
      <c r="W131" s="154">
        <f t="shared" si="16"/>
        <v>0</v>
      </c>
      <c r="X131" s="154">
        <f t="shared" si="17"/>
        <v>1</v>
      </c>
      <c r="Y131" s="154">
        <f t="shared" si="18"/>
        <v>0</v>
      </c>
      <c r="Z131" s="154" t="s">
        <v>1870</v>
      </c>
    </row>
    <row r="132" spans="1:26" s="35" customFormat="1" ht="15.6">
      <c r="A132" s="141"/>
      <c r="B132" s="154" t="s">
        <v>39</v>
      </c>
      <c r="C132" s="154" t="s">
        <v>1651</v>
      </c>
      <c r="D132" s="154">
        <v>4009593</v>
      </c>
      <c r="E132" s="38"/>
      <c r="F132" s="156" t="s">
        <v>506</v>
      </c>
      <c r="G132" s="56"/>
      <c r="H132" s="236">
        <f t="shared" si="10"/>
        <v>0</v>
      </c>
      <c r="I132" s="55"/>
      <c r="J132" s="160"/>
      <c r="K132" s="209" t="s">
        <v>365</v>
      </c>
      <c r="L132" s="71" t="str">
        <f t="shared" si="19"/>
        <v>B02BD06_nr</v>
      </c>
      <c r="M132" s="154">
        <v>450</v>
      </c>
      <c r="N132" s="154" t="s">
        <v>183</v>
      </c>
      <c r="O132" s="154">
        <v>1</v>
      </c>
      <c r="P132" s="154" t="s">
        <v>6</v>
      </c>
      <c r="Q132" s="154">
        <v>1</v>
      </c>
      <c r="R132" s="154" t="s">
        <v>16</v>
      </c>
      <c r="S132" s="154" t="str">
        <f t="shared" si="12"/>
        <v>IE</v>
      </c>
      <c r="T132" s="154">
        <f t="shared" si="13"/>
        <v>0</v>
      </c>
      <c r="U132" s="154" t="str">
        <f t="shared" si="14"/>
        <v>U</v>
      </c>
      <c r="V132" s="153">
        <f t="shared" si="15"/>
        <v>1</v>
      </c>
      <c r="W132" s="154">
        <f t="shared" si="16"/>
        <v>0</v>
      </c>
      <c r="X132" s="154">
        <f t="shared" si="17"/>
        <v>1</v>
      </c>
      <c r="Y132" s="154">
        <f t="shared" si="18"/>
        <v>0</v>
      </c>
      <c r="Z132" s="154" t="s">
        <v>1871</v>
      </c>
    </row>
    <row r="133" spans="1:26" s="35" customFormat="1" ht="15.6">
      <c r="A133" s="141"/>
      <c r="B133" s="154" t="s">
        <v>39</v>
      </c>
      <c r="C133" s="154" t="s">
        <v>1651</v>
      </c>
      <c r="D133" s="154">
        <v>5791704</v>
      </c>
      <c r="E133" s="38">
        <v>7680561330032</v>
      </c>
      <c r="F133" s="156" t="s">
        <v>508</v>
      </c>
      <c r="G133" s="56"/>
      <c r="H133" s="236">
        <f t="shared" si="10"/>
        <v>0</v>
      </c>
      <c r="I133" s="55"/>
      <c r="J133" s="160"/>
      <c r="K133" s="209" t="s">
        <v>365</v>
      </c>
      <c r="L133" s="71" t="str">
        <f t="shared" si="19"/>
        <v>B02BD06_nr</v>
      </c>
      <c r="M133" s="154">
        <v>500</v>
      </c>
      <c r="N133" s="154" t="s">
        <v>183</v>
      </c>
      <c r="O133" s="154">
        <v>1</v>
      </c>
      <c r="P133" s="154" t="s">
        <v>6</v>
      </c>
      <c r="Q133" s="154">
        <v>1</v>
      </c>
      <c r="R133" s="154" t="s">
        <v>16</v>
      </c>
      <c r="S133" s="154" t="str">
        <f t="shared" si="12"/>
        <v>IE</v>
      </c>
      <c r="T133" s="154">
        <f t="shared" si="13"/>
        <v>0</v>
      </c>
      <c r="U133" s="154" t="str">
        <f t="shared" si="14"/>
        <v>U</v>
      </c>
      <c r="V133" s="153">
        <f t="shared" si="15"/>
        <v>1</v>
      </c>
      <c r="W133" s="154">
        <f t="shared" si="16"/>
        <v>0</v>
      </c>
      <c r="X133" s="154">
        <f t="shared" si="17"/>
        <v>1</v>
      </c>
      <c r="Y133" s="154">
        <f t="shared" si="18"/>
        <v>0</v>
      </c>
      <c r="Z133" s="154" t="s">
        <v>1872</v>
      </c>
    </row>
    <row r="134" spans="1:26" s="35" customFormat="1" ht="15.6">
      <c r="A134" s="141"/>
      <c r="B134" s="154" t="s">
        <v>39</v>
      </c>
      <c r="C134" s="154" t="s">
        <v>1651</v>
      </c>
      <c r="D134" s="154">
        <v>4009601</v>
      </c>
      <c r="E134" s="38"/>
      <c r="F134" s="156" t="s">
        <v>507</v>
      </c>
      <c r="G134" s="56"/>
      <c r="H134" s="236">
        <f t="shared" si="10"/>
        <v>0</v>
      </c>
      <c r="I134" s="55"/>
      <c r="J134" s="160"/>
      <c r="K134" s="209" t="s">
        <v>365</v>
      </c>
      <c r="L134" s="71" t="str">
        <f t="shared" si="19"/>
        <v>B02BD06_nr</v>
      </c>
      <c r="M134" s="154">
        <v>900</v>
      </c>
      <c r="N134" s="154" t="s">
        <v>183</v>
      </c>
      <c r="O134" s="154">
        <v>1</v>
      </c>
      <c r="P134" s="154" t="s">
        <v>6</v>
      </c>
      <c r="Q134" s="154">
        <v>1</v>
      </c>
      <c r="R134" s="154" t="s">
        <v>16</v>
      </c>
      <c r="S134" s="154" t="str">
        <f t="shared" si="12"/>
        <v>IE</v>
      </c>
      <c r="T134" s="154">
        <f t="shared" si="13"/>
        <v>0</v>
      </c>
      <c r="U134" s="154" t="str">
        <f t="shared" si="14"/>
        <v>U</v>
      </c>
      <c r="V134" s="153">
        <f t="shared" si="15"/>
        <v>1</v>
      </c>
      <c r="W134" s="154">
        <f t="shared" si="16"/>
        <v>0</v>
      </c>
      <c r="X134" s="154">
        <f t="shared" si="17"/>
        <v>1</v>
      </c>
      <c r="Y134" s="154">
        <f t="shared" si="18"/>
        <v>0</v>
      </c>
      <c r="Z134" s="154" t="s">
        <v>1873</v>
      </c>
    </row>
    <row r="135" spans="1:26" s="35" customFormat="1" ht="15.6">
      <c r="A135" s="141"/>
      <c r="B135" s="154" t="s">
        <v>40</v>
      </c>
      <c r="C135" s="154" t="s">
        <v>416</v>
      </c>
      <c r="D135" s="154">
        <v>5610826</v>
      </c>
      <c r="E135" s="38">
        <v>7680006710047</v>
      </c>
      <c r="F135" s="156" t="s">
        <v>511</v>
      </c>
      <c r="G135" s="56"/>
      <c r="H135" s="236">
        <f t="shared" si="10"/>
        <v>0</v>
      </c>
      <c r="I135" s="55"/>
      <c r="J135" s="160"/>
      <c r="K135" s="209" t="s">
        <v>365</v>
      </c>
      <c r="L135" s="71" t="str">
        <f t="shared" si="19"/>
        <v>B02BD07_nr</v>
      </c>
      <c r="M135" s="154">
        <v>1250</v>
      </c>
      <c r="N135" s="154" t="s">
        <v>183</v>
      </c>
      <c r="O135" s="154">
        <v>1</v>
      </c>
      <c r="P135" s="154" t="s">
        <v>6</v>
      </c>
      <c r="Q135" s="154">
        <v>1</v>
      </c>
      <c r="R135" s="154" t="s">
        <v>16</v>
      </c>
      <c r="S135" s="154" t="str">
        <f t="shared" si="12"/>
        <v>IE</v>
      </c>
      <c r="T135" s="154">
        <f t="shared" si="13"/>
        <v>0</v>
      </c>
      <c r="U135" s="154" t="str">
        <f t="shared" si="14"/>
        <v>U</v>
      </c>
      <c r="V135" s="153">
        <f t="shared" si="15"/>
        <v>1</v>
      </c>
      <c r="W135" s="154">
        <f t="shared" si="16"/>
        <v>0</v>
      </c>
      <c r="X135" s="154">
        <f t="shared" si="17"/>
        <v>1</v>
      </c>
      <c r="Y135" s="154">
        <f t="shared" si="18"/>
        <v>0</v>
      </c>
      <c r="Z135" s="154" t="s">
        <v>1874</v>
      </c>
    </row>
    <row r="136" spans="1:26" s="35" customFormat="1" ht="15.6">
      <c r="A136" s="141"/>
      <c r="B136" s="154" t="s">
        <v>40</v>
      </c>
      <c r="C136" s="154" t="s">
        <v>416</v>
      </c>
      <c r="D136" s="154">
        <v>6279776</v>
      </c>
      <c r="E136" s="38">
        <v>7680006710061</v>
      </c>
      <c r="F136" s="156" t="s">
        <v>1573</v>
      </c>
      <c r="G136" s="56"/>
      <c r="H136" s="236">
        <f t="shared" si="10"/>
        <v>0</v>
      </c>
      <c r="I136" s="55"/>
      <c r="J136" s="160"/>
      <c r="K136" s="209" t="s">
        <v>365</v>
      </c>
      <c r="L136" s="71" t="str">
        <f t="shared" si="19"/>
        <v>B02BD07_nr</v>
      </c>
      <c r="M136" s="154">
        <v>1250</v>
      </c>
      <c r="N136" s="154" t="s">
        <v>183</v>
      </c>
      <c r="O136" s="154">
        <v>1</v>
      </c>
      <c r="P136" s="154" t="s">
        <v>6</v>
      </c>
      <c r="Q136" s="154">
        <v>1</v>
      </c>
      <c r="R136" s="154" t="s">
        <v>16</v>
      </c>
      <c r="S136" s="154" t="str">
        <f t="shared" si="12"/>
        <v>IE</v>
      </c>
      <c r="T136" s="154">
        <f t="shared" si="13"/>
        <v>0</v>
      </c>
      <c r="U136" s="154" t="str">
        <f t="shared" si="14"/>
        <v>U</v>
      </c>
      <c r="V136" s="153">
        <f t="shared" si="15"/>
        <v>1</v>
      </c>
      <c r="W136" s="154">
        <f t="shared" si="16"/>
        <v>0</v>
      </c>
      <c r="X136" s="154">
        <f t="shared" si="17"/>
        <v>1</v>
      </c>
      <c r="Y136" s="154">
        <f t="shared" si="18"/>
        <v>0</v>
      </c>
      <c r="Z136" s="154" t="s">
        <v>1875</v>
      </c>
    </row>
    <row r="137" spans="1:26" s="35" customFormat="1" ht="15.6">
      <c r="A137" s="141"/>
      <c r="B137" s="154" t="s">
        <v>40</v>
      </c>
      <c r="C137" s="154" t="s">
        <v>416</v>
      </c>
      <c r="D137" s="154">
        <v>5610803</v>
      </c>
      <c r="E137" s="37">
        <v>7680006710030</v>
      </c>
      <c r="F137" s="243" t="s">
        <v>510</v>
      </c>
      <c r="G137" s="56"/>
      <c r="H137" s="236">
        <f t="shared" si="10"/>
        <v>0</v>
      </c>
      <c r="I137" s="55"/>
      <c r="J137" s="160"/>
      <c r="K137" s="209" t="s">
        <v>365</v>
      </c>
      <c r="L137" s="71" t="str">
        <f t="shared" si="19"/>
        <v>B02BD07_nr</v>
      </c>
      <c r="M137" s="154">
        <v>250</v>
      </c>
      <c r="N137" s="154" t="s">
        <v>183</v>
      </c>
      <c r="O137" s="154">
        <v>1</v>
      </c>
      <c r="P137" s="154" t="s">
        <v>6</v>
      </c>
      <c r="Q137" s="153">
        <v>1</v>
      </c>
      <c r="R137" s="154" t="s">
        <v>16</v>
      </c>
      <c r="S137" s="154" t="str">
        <f t="shared" si="12"/>
        <v>IE</v>
      </c>
      <c r="T137" s="154">
        <f t="shared" si="13"/>
        <v>0</v>
      </c>
      <c r="U137" s="154" t="str">
        <f t="shared" si="14"/>
        <v>U</v>
      </c>
      <c r="V137" s="153">
        <f t="shared" si="15"/>
        <v>1</v>
      </c>
      <c r="W137" s="154">
        <f t="shared" si="16"/>
        <v>0</v>
      </c>
      <c r="X137" s="154">
        <f t="shared" si="17"/>
        <v>1</v>
      </c>
      <c r="Y137" s="154">
        <f t="shared" si="18"/>
        <v>0</v>
      </c>
      <c r="Z137" s="153" t="s">
        <v>1876</v>
      </c>
    </row>
    <row r="138" spans="1:26" s="35" customFormat="1" ht="15.6">
      <c r="A138" s="141"/>
      <c r="B138" s="154" t="s">
        <v>40</v>
      </c>
      <c r="C138" s="154" t="s">
        <v>416</v>
      </c>
      <c r="D138" s="154">
        <v>6279753</v>
      </c>
      <c r="E138" s="37">
        <v>7680006710054</v>
      </c>
      <c r="F138" s="243" t="s">
        <v>1574</v>
      </c>
      <c r="G138" s="56"/>
      <c r="H138" s="236">
        <f t="shared" si="10"/>
        <v>0</v>
      </c>
      <c r="I138" s="55"/>
      <c r="J138" s="160"/>
      <c r="K138" s="209" t="s">
        <v>365</v>
      </c>
      <c r="L138" s="71" t="str">
        <f t="shared" si="19"/>
        <v>B02BD07_nr</v>
      </c>
      <c r="M138" s="154">
        <v>250</v>
      </c>
      <c r="N138" s="154" t="s">
        <v>183</v>
      </c>
      <c r="O138" s="154">
        <v>1</v>
      </c>
      <c r="P138" s="154" t="s">
        <v>6</v>
      </c>
      <c r="Q138" s="153">
        <v>1</v>
      </c>
      <c r="R138" s="154" t="s">
        <v>16</v>
      </c>
      <c r="S138" s="154" t="str">
        <f t="shared" si="12"/>
        <v>IE</v>
      </c>
      <c r="T138" s="154">
        <f t="shared" si="13"/>
        <v>0</v>
      </c>
      <c r="U138" s="154" t="str">
        <f t="shared" si="14"/>
        <v>U</v>
      </c>
      <c r="V138" s="153">
        <f t="shared" si="15"/>
        <v>1</v>
      </c>
      <c r="W138" s="154">
        <f t="shared" si="16"/>
        <v>0</v>
      </c>
      <c r="X138" s="154">
        <f t="shared" si="17"/>
        <v>1</v>
      </c>
      <c r="Y138" s="154">
        <f t="shared" si="18"/>
        <v>0</v>
      </c>
      <c r="Z138" s="153" t="s">
        <v>1877</v>
      </c>
    </row>
    <row r="139" spans="1:26" s="35" customFormat="1" ht="15.6">
      <c r="A139" s="141"/>
      <c r="B139" s="154" t="s">
        <v>41</v>
      </c>
      <c r="C139" s="154" t="s">
        <v>417</v>
      </c>
      <c r="D139" s="154">
        <v>5621480</v>
      </c>
      <c r="E139" s="38">
        <v>7680586930057</v>
      </c>
      <c r="F139" s="156" t="s">
        <v>512</v>
      </c>
      <c r="G139" s="56"/>
      <c r="H139" s="236">
        <f t="shared" si="10"/>
        <v>0</v>
      </c>
      <c r="I139" s="55"/>
      <c r="J139" s="160"/>
      <c r="K139" s="209" t="s">
        <v>365</v>
      </c>
      <c r="L139" s="71" t="str">
        <f t="shared" si="19"/>
        <v>B02BD08_nr</v>
      </c>
      <c r="M139" s="154">
        <v>1</v>
      </c>
      <c r="N139" s="154" t="s">
        <v>186</v>
      </c>
      <c r="O139" s="154">
        <v>1</v>
      </c>
      <c r="P139" s="154" t="s">
        <v>6</v>
      </c>
      <c r="Q139" s="154">
        <v>1</v>
      </c>
      <c r="R139" s="154" t="s">
        <v>15</v>
      </c>
      <c r="S139" s="154" t="str">
        <f t="shared" si="12"/>
        <v>MG</v>
      </c>
      <c r="T139" s="154">
        <f t="shared" si="13"/>
        <v>0</v>
      </c>
      <c r="U139" s="154" t="str">
        <f t="shared" si="14"/>
        <v>mg</v>
      </c>
      <c r="V139" s="153">
        <f t="shared" si="15"/>
        <v>1</v>
      </c>
      <c r="W139" s="154">
        <f t="shared" si="16"/>
        <v>0</v>
      </c>
      <c r="X139" s="154">
        <f t="shared" si="17"/>
        <v>1</v>
      </c>
      <c r="Y139" s="154">
        <f t="shared" si="18"/>
        <v>0</v>
      </c>
      <c r="Z139" s="154" t="s">
        <v>1878</v>
      </c>
    </row>
    <row r="140" spans="1:26" s="35" customFormat="1" ht="15.6">
      <c r="A140" s="141"/>
      <c r="B140" s="154" t="s">
        <v>41</v>
      </c>
      <c r="C140" s="154" t="s">
        <v>417</v>
      </c>
      <c r="D140" s="154">
        <v>5621497</v>
      </c>
      <c r="E140" s="38">
        <v>7680586930064</v>
      </c>
      <c r="F140" s="156" t="s">
        <v>513</v>
      </c>
      <c r="G140" s="56"/>
      <c r="H140" s="236">
        <f t="shared" si="10"/>
        <v>0</v>
      </c>
      <c r="I140" s="55"/>
      <c r="J140" s="160"/>
      <c r="K140" s="209" t="s">
        <v>365</v>
      </c>
      <c r="L140" s="71" t="str">
        <f t="shared" si="19"/>
        <v>B02BD08_nr</v>
      </c>
      <c r="M140" s="154">
        <v>2</v>
      </c>
      <c r="N140" s="154" t="s">
        <v>186</v>
      </c>
      <c r="O140" s="154">
        <v>1</v>
      </c>
      <c r="P140" s="154" t="s">
        <v>6</v>
      </c>
      <c r="Q140" s="154">
        <v>1</v>
      </c>
      <c r="R140" s="154" t="s">
        <v>15</v>
      </c>
      <c r="S140" s="154" t="str">
        <f t="shared" si="12"/>
        <v>MG</v>
      </c>
      <c r="T140" s="154">
        <f t="shared" si="13"/>
        <v>0</v>
      </c>
      <c r="U140" s="154" t="str">
        <f t="shared" si="14"/>
        <v>mg</v>
      </c>
      <c r="V140" s="153">
        <f t="shared" si="15"/>
        <v>1</v>
      </c>
      <c r="W140" s="154">
        <f t="shared" si="16"/>
        <v>0</v>
      </c>
      <c r="X140" s="154">
        <f t="shared" si="17"/>
        <v>1</v>
      </c>
      <c r="Y140" s="154">
        <f t="shared" si="18"/>
        <v>0</v>
      </c>
      <c r="Z140" s="154" t="s">
        <v>1879</v>
      </c>
    </row>
    <row r="141" spans="1:26" s="35" customFormat="1" ht="15.6">
      <c r="A141" s="141"/>
      <c r="B141" s="154" t="s">
        <v>41</v>
      </c>
      <c r="C141" s="154" t="s">
        <v>417</v>
      </c>
      <c r="D141" s="154">
        <v>5621505</v>
      </c>
      <c r="E141" s="38">
        <v>7680586930071</v>
      </c>
      <c r="F141" s="156" t="s">
        <v>514</v>
      </c>
      <c r="G141" s="56"/>
      <c r="H141" s="236">
        <f t="shared" si="10"/>
        <v>0</v>
      </c>
      <c r="I141" s="55"/>
      <c r="J141" s="160"/>
      <c r="K141" s="209" t="s">
        <v>365</v>
      </c>
      <c r="L141" s="71" t="str">
        <f t="shared" si="19"/>
        <v>B02BD08_nr</v>
      </c>
      <c r="M141" s="154">
        <v>5</v>
      </c>
      <c r="N141" s="154" t="s">
        <v>186</v>
      </c>
      <c r="O141" s="154">
        <v>1</v>
      </c>
      <c r="P141" s="154" t="s">
        <v>6</v>
      </c>
      <c r="Q141" s="154">
        <v>1</v>
      </c>
      <c r="R141" s="154" t="s">
        <v>15</v>
      </c>
      <c r="S141" s="154" t="str">
        <f t="shared" si="12"/>
        <v>MG</v>
      </c>
      <c r="T141" s="154">
        <f t="shared" si="13"/>
        <v>0</v>
      </c>
      <c r="U141" s="154" t="str">
        <f t="shared" si="14"/>
        <v>mg</v>
      </c>
      <c r="V141" s="153">
        <f t="shared" si="15"/>
        <v>1</v>
      </c>
      <c r="W141" s="154">
        <f t="shared" si="16"/>
        <v>0</v>
      </c>
      <c r="X141" s="154">
        <f t="shared" si="17"/>
        <v>1</v>
      </c>
      <c r="Y141" s="154">
        <f t="shared" si="18"/>
        <v>0</v>
      </c>
      <c r="Z141" s="154" t="s">
        <v>1880</v>
      </c>
    </row>
    <row r="142" spans="1:26" s="35" customFormat="1" ht="15.6">
      <c r="A142" s="141"/>
      <c r="B142" s="154" t="s">
        <v>42</v>
      </c>
      <c r="C142" s="154" t="s">
        <v>418</v>
      </c>
      <c r="D142" s="154">
        <v>4051336</v>
      </c>
      <c r="E142" s="38">
        <v>7680545100439</v>
      </c>
      <c r="F142" s="156" t="s">
        <v>518</v>
      </c>
      <c r="G142" s="56"/>
      <c r="H142" s="236">
        <f t="shared" si="10"/>
        <v>0</v>
      </c>
      <c r="I142" s="55"/>
      <c r="J142" s="160"/>
      <c r="K142" s="209" t="s">
        <v>366</v>
      </c>
      <c r="L142" s="71" t="str">
        <f>"B02BD04"&amp;"_"&amp;K142</f>
        <v>B02BD04_re</v>
      </c>
      <c r="M142" s="154">
        <v>1000</v>
      </c>
      <c r="N142" s="154" t="s">
        <v>183</v>
      </c>
      <c r="O142" s="154">
        <v>5</v>
      </c>
      <c r="P142" s="154" t="s">
        <v>185</v>
      </c>
      <c r="Q142" s="154">
        <v>1</v>
      </c>
      <c r="R142" s="154" t="s">
        <v>16</v>
      </c>
      <c r="S142" s="154" t="str">
        <f t="shared" si="12"/>
        <v>IE</v>
      </c>
      <c r="T142" s="154">
        <f t="shared" si="13"/>
        <v>0</v>
      </c>
      <c r="U142" s="154" t="str">
        <f t="shared" si="14"/>
        <v>U</v>
      </c>
      <c r="V142" s="153">
        <f t="shared" si="15"/>
        <v>1</v>
      </c>
      <c r="W142" s="154">
        <f t="shared" si="16"/>
        <v>0</v>
      </c>
      <c r="X142" s="154">
        <f t="shared" si="17"/>
        <v>0</v>
      </c>
      <c r="Y142" s="154">
        <f t="shared" si="18"/>
        <v>0</v>
      </c>
      <c r="Z142" s="154" t="s">
        <v>1881</v>
      </c>
    </row>
    <row r="143" spans="1:26" s="35" customFormat="1" ht="15.6">
      <c r="A143" s="141"/>
      <c r="B143" s="154" t="s">
        <v>42</v>
      </c>
      <c r="C143" s="154" t="s">
        <v>418</v>
      </c>
      <c r="D143" s="154">
        <v>4049983</v>
      </c>
      <c r="E143" s="38">
        <v>7680545100408</v>
      </c>
      <c r="F143" s="156" t="s">
        <v>515</v>
      </c>
      <c r="G143" s="56"/>
      <c r="H143" s="236">
        <f t="shared" si="10"/>
        <v>0</v>
      </c>
      <c r="I143" s="55"/>
      <c r="J143" s="160"/>
      <c r="K143" s="209" t="s">
        <v>366</v>
      </c>
      <c r="L143" s="71" t="str">
        <f t="shared" ref="L143:L146" si="20">"B02BD04"&amp;"_"&amp;K143</f>
        <v>B02BD04_re</v>
      </c>
      <c r="M143" s="154">
        <v>2000</v>
      </c>
      <c r="N143" s="154" t="s">
        <v>183</v>
      </c>
      <c r="O143" s="154">
        <v>5</v>
      </c>
      <c r="P143" s="154" t="s">
        <v>185</v>
      </c>
      <c r="Q143" s="154">
        <v>1</v>
      </c>
      <c r="R143" s="154" t="s">
        <v>16</v>
      </c>
      <c r="S143" s="154" t="str">
        <f t="shared" si="12"/>
        <v>IE</v>
      </c>
      <c r="T143" s="154">
        <f t="shared" si="13"/>
        <v>0</v>
      </c>
      <c r="U143" s="154" t="str">
        <f t="shared" si="14"/>
        <v>U</v>
      </c>
      <c r="V143" s="153">
        <f t="shared" si="15"/>
        <v>1</v>
      </c>
      <c r="W143" s="154">
        <f t="shared" si="16"/>
        <v>0</v>
      </c>
      <c r="X143" s="154">
        <f t="shared" si="17"/>
        <v>0</v>
      </c>
      <c r="Y143" s="154">
        <f t="shared" si="18"/>
        <v>0</v>
      </c>
      <c r="Z143" s="154" t="s">
        <v>1882</v>
      </c>
    </row>
    <row r="144" spans="1:26" s="35" customFormat="1" ht="15.6">
      <c r="A144" s="141"/>
      <c r="B144" s="154" t="s">
        <v>42</v>
      </c>
      <c r="C144" s="154" t="s">
        <v>418</v>
      </c>
      <c r="D144" s="154">
        <v>4075035</v>
      </c>
      <c r="E144" s="38">
        <v>7680545100415</v>
      </c>
      <c r="F144" s="156" t="s">
        <v>517</v>
      </c>
      <c r="G144" s="56"/>
      <c r="H144" s="236">
        <f t="shared" si="10"/>
        <v>0</v>
      </c>
      <c r="I144" s="55"/>
      <c r="J144" s="160"/>
      <c r="K144" s="209" t="s">
        <v>366</v>
      </c>
      <c r="L144" s="71" t="str">
        <f t="shared" si="20"/>
        <v>B02BD04_re</v>
      </c>
      <c r="M144" s="154">
        <v>250</v>
      </c>
      <c r="N144" s="154" t="s">
        <v>183</v>
      </c>
      <c r="O144" s="154">
        <v>5</v>
      </c>
      <c r="P144" s="154" t="s">
        <v>185</v>
      </c>
      <c r="Q144" s="154">
        <v>1</v>
      </c>
      <c r="R144" s="154" t="s">
        <v>16</v>
      </c>
      <c r="S144" s="154" t="str">
        <f t="shared" si="12"/>
        <v>IE</v>
      </c>
      <c r="T144" s="154">
        <f t="shared" si="13"/>
        <v>0</v>
      </c>
      <c r="U144" s="154" t="str">
        <f t="shared" si="14"/>
        <v>U</v>
      </c>
      <c r="V144" s="153">
        <f t="shared" si="15"/>
        <v>1</v>
      </c>
      <c r="W144" s="154">
        <f t="shared" si="16"/>
        <v>0</v>
      </c>
      <c r="X144" s="154">
        <f t="shared" si="17"/>
        <v>0</v>
      </c>
      <c r="Y144" s="154">
        <f t="shared" si="18"/>
        <v>0</v>
      </c>
      <c r="Z144" s="154" t="s">
        <v>1883</v>
      </c>
    </row>
    <row r="145" spans="1:26" s="35" customFormat="1" ht="15.6">
      <c r="A145" s="141"/>
      <c r="B145" s="154" t="s">
        <v>42</v>
      </c>
      <c r="C145" s="154" t="s">
        <v>418</v>
      </c>
      <c r="D145" s="154">
        <v>5533511</v>
      </c>
      <c r="E145" s="38">
        <v>7680545100446</v>
      </c>
      <c r="F145" s="156" t="s">
        <v>519</v>
      </c>
      <c r="G145" s="56"/>
      <c r="H145" s="236">
        <f t="shared" si="10"/>
        <v>0</v>
      </c>
      <c r="I145" s="55"/>
      <c r="J145" s="160"/>
      <c r="K145" s="209" t="s">
        <v>366</v>
      </c>
      <c r="L145" s="71" t="str">
        <f t="shared" si="20"/>
        <v>B02BD04_re</v>
      </c>
      <c r="M145" s="154">
        <v>3000</v>
      </c>
      <c r="N145" s="154" t="s">
        <v>183</v>
      </c>
      <c r="O145" s="154">
        <v>5</v>
      </c>
      <c r="P145" s="154" t="s">
        <v>185</v>
      </c>
      <c r="Q145" s="154">
        <v>1</v>
      </c>
      <c r="R145" s="154" t="s">
        <v>16</v>
      </c>
      <c r="S145" s="154" t="str">
        <f t="shared" si="12"/>
        <v>IE</v>
      </c>
      <c r="T145" s="154">
        <f t="shared" si="13"/>
        <v>0</v>
      </c>
      <c r="U145" s="154" t="str">
        <f t="shared" si="14"/>
        <v>U</v>
      </c>
      <c r="V145" s="153">
        <f t="shared" si="15"/>
        <v>1</v>
      </c>
      <c r="W145" s="154">
        <f t="shared" si="16"/>
        <v>0</v>
      </c>
      <c r="X145" s="154">
        <f t="shared" si="17"/>
        <v>0</v>
      </c>
      <c r="Y145" s="154">
        <f t="shared" si="18"/>
        <v>0</v>
      </c>
      <c r="Z145" s="154" t="s">
        <v>1884</v>
      </c>
    </row>
    <row r="146" spans="1:26" s="35" customFormat="1" ht="15.6">
      <c r="A146" s="141"/>
      <c r="B146" s="154" t="s">
        <v>42</v>
      </c>
      <c r="C146" s="154" t="s">
        <v>418</v>
      </c>
      <c r="D146" s="154">
        <v>4075041</v>
      </c>
      <c r="E146" s="38">
        <v>7680545100422</v>
      </c>
      <c r="F146" s="156" t="s">
        <v>516</v>
      </c>
      <c r="G146" s="56"/>
      <c r="H146" s="236">
        <f t="shared" si="10"/>
        <v>0</v>
      </c>
      <c r="I146" s="55"/>
      <c r="J146" s="160"/>
      <c r="K146" s="209" t="s">
        <v>366</v>
      </c>
      <c r="L146" s="71" t="str">
        <f t="shared" si="20"/>
        <v>B02BD04_re</v>
      </c>
      <c r="M146" s="154">
        <v>500</v>
      </c>
      <c r="N146" s="154" t="s">
        <v>183</v>
      </c>
      <c r="O146" s="154">
        <v>5</v>
      </c>
      <c r="P146" s="154" t="s">
        <v>185</v>
      </c>
      <c r="Q146" s="154">
        <v>1</v>
      </c>
      <c r="R146" s="154" t="s">
        <v>16</v>
      </c>
      <c r="S146" s="154" t="str">
        <f t="shared" si="12"/>
        <v>IE</v>
      </c>
      <c r="T146" s="154">
        <f t="shared" si="13"/>
        <v>0</v>
      </c>
      <c r="U146" s="154" t="str">
        <f t="shared" si="14"/>
        <v>U</v>
      </c>
      <c r="V146" s="153">
        <f t="shared" si="15"/>
        <v>1</v>
      </c>
      <c r="W146" s="154">
        <f t="shared" si="16"/>
        <v>0</v>
      </c>
      <c r="X146" s="154">
        <f t="shared" si="17"/>
        <v>0</v>
      </c>
      <c r="Y146" s="154">
        <f t="shared" si="18"/>
        <v>0</v>
      </c>
      <c r="Z146" s="154" t="s">
        <v>1885</v>
      </c>
    </row>
    <row r="147" spans="1:26" s="35" customFormat="1" ht="15.6">
      <c r="A147" s="141"/>
      <c r="B147" s="154" t="s">
        <v>1504</v>
      </c>
      <c r="C147" s="154" t="s">
        <v>1652</v>
      </c>
      <c r="D147" s="154">
        <v>5549854</v>
      </c>
      <c r="E147" s="37">
        <v>7680624440012</v>
      </c>
      <c r="F147" s="243" t="s">
        <v>1575</v>
      </c>
      <c r="G147" s="56"/>
      <c r="H147" s="236">
        <f t="shared" si="10"/>
        <v>0</v>
      </c>
      <c r="I147" s="55"/>
      <c r="J147" s="160"/>
      <c r="K147" s="209" t="s">
        <v>365</v>
      </c>
      <c r="L147" s="71" t="str">
        <f t="shared" ref="L147:L210" si="21">+B147&amp;"_"&amp;K147</f>
        <v>B02BD10_nr</v>
      </c>
      <c r="M147" s="154">
        <v>1000</v>
      </c>
      <c r="N147" s="154" t="s">
        <v>183</v>
      </c>
      <c r="O147" s="154">
        <v>1</v>
      </c>
      <c r="P147" s="154" t="s">
        <v>6</v>
      </c>
      <c r="Q147" s="153">
        <v>1</v>
      </c>
      <c r="R147" s="154" t="s">
        <v>16</v>
      </c>
      <c r="S147" s="154" t="str">
        <f t="shared" si="12"/>
        <v>IE</v>
      </c>
      <c r="T147" s="154">
        <f t="shared" si="13"/>
        <v>0</v>
      </c>
      <c r="U147" s="154" t="str">
        <f t="shared" si="14"/>
        <v>U</v>
      </c>
      <c r="V147" s="153">
        <f t="shared" si="15"/>
        <v>1</v>
      </c>
      <c r="W147" s="154">
        <f t="shared" si="16"/>
        <v>0</v>
      </c>
      <c r="X147" s="154">
        <f t="shared" si="17"/>
        <v>1</v>
      </c>
      <c r="Y147" s="154">
        <f t="shared" si="18"/>
        <v>0</v>
      </c>
      <c r="Z147" s="153" t="s">
        <v>1886</v>
      </c>
    </row>
    <row r="148" spans="1:26" s="35" customFormat="1" ht="15.6">
      <c r="A148" s="141"/>
      <c r="B148" s="154" t="s">
        <v>43</v>
      </c>
      <c r="C148" s="154" t="s">
        <v>44</v>
      </c>
      <c r="D148" s="154">
        <v>5038361</v>
      </c>
      <c r="E148" s="37">
        <v>7680615410017</v>
      </c>
      <c r="F148" s="243" t="s">
        <v>520</v>
      </c>
      <c r="G148" s="56"/>
      <c r="H148" s="236">
        <f t="shared" ref="H148:H211" si="22">+IF(OR(X148=1,Y148=1),G148/Q148/O148/M148,G148/Q148/M148)</f>
        <v>0</v>
      </c>
      <c r="I148" s="55"/>
      <c r="J148" s="160"/>
      <c r="K148" s="209" t="s">
        <v>365</v>
      </c>
      <c r="L148" s="71" t="str">
        <f t="shared" si="21"/>
        <v>B02BX04_nr</v>
      </c>
      <c r="M148" s="154">
        <v>250</v>
      </c>
      <c r="N148" s="154" t="s">
        <v>196</v>
      </c>
      <c r="O148" s="154">
        <v>1</v>
      </c>
      <c r="P148" s="154" t="s">
        <v>6</v>
      </c>
      <c r="Q148" s="153">
        <v>1</v>
      </c>
      <c r="R148" s="154" t="s">
        <v>21</v>
      </c>
      <c r="S148" s="154" t="str">
        <f t="shared" ref="S148:S211" si="23">IF(ISERR(SEARCH("/",$N148)-1),$N148,LEFT($N148,SEARCH("/",$N148)-1))</f>
        <v>MCG</v>
      </c>
      <c r="T148" s="154">
        <f t="shared" ref="T148:T211" si="24">IF(ISERR(SEARCH("/",$N148)-1),0,RIGHT($N148,LEN($N148)-SEARCH("/",$N148)))</f>
        <v>0</v>
      </c>
      <c r="U148" s="154" t="str">
        <f t="shared" ref="U148:U211" si="25">+IF(OR(S148=R148,AND(S148="E",R148="U"),AND(S148="IE",R148="IU"),AND(S148="IE",R148="U"),AND(S148="E",R148="IU"),AND(S148="MIOE",R148="MIU")),R148,S148)</f>
        <v>mcg</v>
      </c>
      <c r="V148" s="153">
        <f t="shared" ref="V148:V211" si="26">+IF(T148=0,1,IF(LEFT(T148,1)="M","1"&amp;T148,T148))</f>
        <v>1</v>
      </c>
      <c r="W148" s="154">
        <f t="shared" ref="W148:W211" si="27">+IF(U148=R148,0,1)</f>
        <v>0</v>
      </c>
      <c r="X148" s="154">
        <f t="shared" ref="X148:X211" si="28">+IF(P148="Stk",1,0)</f>
        <v>1</v>
      </c>
      <c r="Y148" s="154">
        <f t="shared" ref="Y148:Y211" si="29">+IF(OR(X148=1,V148=1),0,IF((O148&amp;P148)=V148,0,1))</f>
        <v>0</v>
      </c>
      <c r="Z148" s="153" t="s">
        <v>1887</v>
      </c>
    </row>
    <row r="149" spans="1:26" s="35" customFormat="1" ht="15.6">
      <c r="A149" s="141"/>
      <c r="B149" s="154" t="s">
        <v>43</v>
      </c>
      <c r="C149" s="154" t="s">
        <v>44</v>
      </c>
      <c r="D149" s="154">
        <v>5038378</v>
      </c>
      <c r="E149" s="37">
        <v>7680615410024</v>
      </c>
      <c r="F149" s="243" t="s">
        <v>521</v>
      </c>
      <c r="G149" s="56"/>
      <c r="H149" s="236">
        <f t="shared" si="22"/>
        <v>0</v>
      </c>
      <c r="I149" s="55"/>
      <c r="J149" s="160"/>
      <c r="K149" s="209" t="s">
        <v>365</v>
      </c>
      <c r="L149" s="71" t="str">
        <f t="shared" si="21"/>
        <v>B02BX04_nr</v>
      </c>
      <c r="M149" s="154">
        <v>500</v>
      </c>
      <c r="N149" s="154" t="s">
        <v>196</v>
      </c>
      <c r="O149" s="154">
        <v>1</v>
      </c>
      <c r="P149" s="154" t="s">
        <v>6</v>
      </c>
      <c r="Q149" s="153">
        <v>1</v>
      </c>
      <c r="R149" s="154" t="s">
        <v>21</v>
      </c>
      <c r="S149" s="154" t="str">
        <f t="shared" si="23"/>
        <v>MCG</v>
      </c>
      <c r="T149" s="154">
        <f t="shared" si="24"/>
        <v>0</v>
      </c>
      <c r="U149" s="154" t="str">
        <f t="shared" si="25"/>
        <v>mcg</v>
      </c>
      <c r="V149" s="153">
        <f t="shared" si="26"/>
        <v>1</v>
      </c>
      <c r="W149" s="154">
        <f t="shared" si="27"/>
        <v>0</v>
      </c>
      <c r="X149" s="154">
        <f t="shared" si="28"/>
        <v>1</v>
      </c>
      <c r="Y149" s="154">
        <f t="shared" si="29"/>
        <v>0</v>
      </c>
      <c r="Z149" s="153" t="s">
        <v>1888</v>
      </c>
    </row>
    <row r="150" spans="1:26" s="35" customFormat="1" ht="15.6">
      <c r="A150" s="141"/>
      <c r="B150" s="154" t="s">
        <v>45</v>
      </c>
      <c r="C150" s="154" t="s">
        <v>1653</v>
      </c>
      <c r="D150" s="154">
        <v>6272308</v>
      </c>
      <c r="E150" s="38">
        <v>7680519500036</v>
      </c>
      <c r="F150" s="156" t="s">
        <v>522</v>
      </c>
      <c r="G150" s="56"/>
      <c r="H150" s="236">
        <f t="shared" si="22"/>
        <v>0</v>
      </c>
      <c r="I150" s="55"/>
      <c r="J150" s="160"/>
      <c r="K150" s="209" t="s">
        <v>365</v>
      </c>
      <c r="L150" s="71" t="str">
        <f t="shared" si="21"/>
        <v>B06AC01_nr</v>
      </c>
      <c r="M150" s="154">
        <v>500</v>
      </c>
      <c r="N150" s="154" t="s">
        <v>198</v>
      </c>
      <c r="O150" s="154">
        <v>1</v>
      </c>
      <c r="P150" s="154" t="s">
        <v>6</v>
      </c>
      <c r="Q150" s="154">
        <v>1</v>
      </c>
      <c r="R150" s="154" t="s">
        <v>16</v>
      </c>
      <c r="S150" s="154" t="str">
        <f t="shared" si="23"/>
        <v>IE</v>
      </c>
      <c r="T150" s="154" t="str">
        <f t="shared" si="24"/>
        <v>10ML</v>
      </c>
      <c r="U150" s="154" t="str">
        <f t="shared" si="25"/>
        <v>U</v>
      </c>
      <c r="V150" s="153" t="str">
        <f t="shared" si="26"/>
        <v>10ML</v>
      </c>
      <c r="W150" s="154">
        <f t="shared" si="27"/>
        <v>0</v>
      </c>
      <c r="X150" s="154">
        <f t="shared" si="28"/>
        <v>1</v>
      </c>
      <c r="Y150" s="154">
        <f t="shared" si="29"/>
        <v>0</v>
      </c>
      <c r="Z150" s="154" t="s">
        <v>1889</v>
      </c>
    </row>
    <row r="151" spans="1:26" s="35" customFormat="1" ht="15.6">
      <c r="A151" s="141"/>
      <c r="B151" s="154" t="s">
        <v>45</v>
      </c>
      <c r="C151" s="154" t="s">
        <v>1653</v>
      </c>
      <c r="D151" s="154">
        <v>5354286</v>
      </c>
      <c r="E151" s="37">
        <v>7680519500029</v>
      </c>
      <c r="F151" s="243" t="s">
        <v>1576</v>
      </c>
      <c r="G151" s="56"/>
      <c r="H151" s="236">
        <f t="shared" si="22"/>
        <v>0</v>
      </c>
      <c r="I151" s="55"/>
      <c r="J151" s="160"/>
      <c r="K151" s="209" t="s">
        <v>365</v>
      </c>
      <c r="L151" s="71" t="str">
        <f t="shared" si="21"/>
        <v>B06AC01_nr</v>
      </c>
      <c r="M151" s="154">
        <v>500</v>
      </c>
      <c r="N151" s="154" t="s">
        <v>198</v>
      </c>
      <c r="O151" s="154">
        <v>1</v>
      </c>
      <c r="P151" s="154" t="s">
        <v>6</v>
      </c>
      <c r="Q151" s="153">
        <v>1</v>
      </c>
      <c r="R151" s="154" t="s">
        <v>16</v>
      </c>
      <c r="S151" s="154" t="str">
        <f t="shared" si="23"/>
        <v>IE</v>
      </c>
      <c r="T151" s="154" t="str">
        <f t="shared" si="24"/>
        <v>10ML</v>
      </c>
      <c r="U151" s="154" t="str">
        <f t="shared" si="25"/>
        <v>U</v>
      </c>
      <c r="V151" s="153" t="str">
        <f t="shared" si="26"/>
        <v>10ML</v>
      </c>
      <c r="W151" s="154">
        <f t="shared" si="27"/>
        <v>0</v>
      </c>
      <c r="X151" s="154">
        <f t="shared" si="28"/>
        <v>1</v>
      </c>
      <c r="Y151" s="154">
        <f t="shared" si="29"/>
        <v>0</v>
      </c>
      <c r="Z151" s="153" t="s">
        <v>1890</v>
      </c>
    </row>
    <row r="152" spans="1:26" s="35" customFormat="1" ht="15.6">
      <c r="A152" s="141"/>
      <c r="B152" s="154" t="s">
        <v>45</v>
      </c>
      <c r="C152" s="154" t="s">
        <v>1653</v>
      </c>
      <c r="D152" s="154">
        <v>5827856</v>
      </c>
      <c r="E152" s="37"/>
      <c r="F152" s="243" t="s">
        <v>1577</v>
      </c>
      <c r="G152" s="56"/>
      <c r="H152" s="236">
        <f t="shared" si="22"/>
        <v>0</v>
      </c>
      <c r="I152" s="55"/>
      <c r="J152" s="160"/>
      <c r="K152" s="209" t="s">
        <v>365</v>
      </c>
      <c r="L152" s="71" t="str">
        <f t="shared" si="21"/>
        <v>B06AC01_nr</v>
      </c>
      <c r="M152" s="154">
        <v>500</v>
      </c>
      <c r="N152" s="154" t="s">
        <v>184</v>
      </c>
      <c r="O152" s="154">
        <v>2</v>
      </c>
      <c r="P152" s="154" t="s">
        <v>6</v>
      </c>
      <c r="Q152" s="153">
        <v>1</v>
      </c>
      <c r="R152" s="154" t="s">
        <v>16</v>
      </c>
      <c r="S152" s="154" t="str">
        <f t="shared" si="23"/>
        <v>E</v>
      </c>
      <c r="T152" s="154">
        <f t="shared" si="24"/>
        <v>0</v>
      </c>
      <c r="U152" s="154" t="str">
        <f t="shared" si="25"/>
        <v>U</v>
      </c>
      <c r="V152" s="153">
        <f t="shared" si="26"/>
        <v>1</v>
      </c>
      <c r="W152" s="154">
        <f t="shared" si="27"/>
        <v>0</v>
      </c>
      <c r="X152" s="154">
        <f t="shared" si="28"/>
        <v>1</v>
      </c>
      <c r="Y152" s="154">
        <f t="shared" si="29"/>
        <v>0</v>
      </c>
      <c r="Z152" s="153" t="s">
        <v>1891</v>
      </c>
    </row>
    <row r="153" spans="1:26" s="35" customFormat="1" ht="15.6">
      <c r="A153" s="141"/>
      <c r="B153" s="154" t="s">
        <v>46</v>
      </c>
      <c r="C153" s="154" t="s">
        <v>1654</v>
      </c>
      <c r="D153" s="154">
        <v>5834796</v>
      </c>
      <c r="E153" s="38">
        <v>7680624630017</v>
      </c>
      <c r="F153" s="156" t="s">
        <v>523</v>
      </c>
      <c r="G153" s="56"/>
      <c r="H153" s="236">
        <f t="shared" si="22"/>
        <v>0</v>
      </c>
      <c r="I153" s="55"/>
      <c r="J153" s="160"/>
      <c r="K153" s="209" t="s">
        <v>365</v>
      </c>
      <c r="L153" s="71" t="str">
        <f t="shared" si="21"/>
        <v>C01CX08_nr</v>
      </c>
      <c r="M153" s="154">
        <v>12.5</v>
      </c>
      <c r="N153" s="154" t="s">
        <v>213</v>
      </c>
      <c r="O153" s="154">
        <v>5</v>
      </c>
      <c r="P153" s="154" t="s">
        <v>185</v>
      </c>
      <c r="Q153" s="154">
        <v>1</v>
      </c>
      <c r="R153" s="154" t="s">
        <v>15</v>
      </c>
      <c r="S153" s="154" t="str">
        <f t="shared" si="23"/>
        <v>MG</v>
      </c>
      <c r="T153" s="154" t="str">
        <f t="shared" si="24"/>
        <v>5ML</v>
      </c>
      <c r="U153" s="154" t="str">
        <f t="shared" si="25"/>
        <v>mg</v>
      </c>
      <c r="V153" s="153" t="str">
        <f t="shared" si="26"/>
        <v>5ML</v>
      </c>
      <c r="W153" s="154">
        <f t="shared" si="27"/>
        <v>0</v>
      </c>
      <c r="X153" s="154">
        <f t="shared" si="28"/>
        <v>0</v>
      </c>
      <c r="Y153" s="154">
        <f t="shared" si="29"/>
        <v>0</v>
      </c>
      <c r="Z153" s="154" t="s">
        <v>1892</v>
      </c>
    </row>
    <row r="154" spans="1:26" s="35" customFormat="1" ht="15.6">
      <c r="A154" s="141"/>
      <c r="B154" s="154" t="s">
        <v>48</v>
      </c>
      <c r="C154" s="154" t="s">
        <v>49</v>
      </c>
      <c r="D154" s="154">
        <v>1151511</v>
      </c>
      <c r="E154" s="38">
        <v>7680453330195</v>
      </c>
      <c r="F154" s="156" t="s">
        <v>524</v>
      </c>
      <c r="G154" s="56"/>
      <c r="H154" s="236">
        <f t="shared" si="22"/>
        <v>0</v>
      </c>
      <c r="I154" s="55"/>
      <c r="J154" s="160"/>
      <c r="K154" s="209" t="s">
        <v>365</v>
      </c>
      <c r="L154" s="71" t="str">
        <f t="shared" si="21"/>
        <v>C01EA01_nr</v>
      </c>
      <c r="M154" s="154">
        <v>500</v>
      </c>
      <c r="N154" s="154" t="s">
        <v>188</v>
      </c>
      <c r="O154" s="154">
        <v>1</v>
      </c>
      <c r="P154" s="154" t="s">
        <v>185</v>
      </c>
      <c r="Q154" s="154">
        <v>5</v>
      </c>
      <c r="R154" s="154" t="s">
        <v>21</v>
      </c>
      <c r="S154" s="154" t="str">
        <f t="shared" si="23"/>
        <v>MCG</v>
      </c>
      <c r="T154" s="154" t="str">
        <f t="shared" si="24"/>
        <v>ML</v>
      </c>
      <c r="U154" s="154" t="str">
        <f t="shared" si="25"/>
        <v>mcg</v>
      </c>
      <c r="V154" s="153" t="str">
        <f t="shared" si="26"/>
        <v>1ML</v>
      </c>
      <c r="W154" s="154">
        <f t="shared" si="27"/>
        <v>0</v>
      </c>
      <c r="X154" s="154">
        <f t="shared" si="28"/>
        <v>0</v>
      </c>
      <c r="Y154" s="154">
        <f t="shared" si="29"/>
        <v>0</v>
      </c>
      <c r="Z154" s="154" t="s">
        <v>1893</v>
      </c>
    </row>
    <row r="155" spans="1:26" s="35" customFormat="1" ht="15.6">
      <c r="A155" s="141"/>
      <c r="B155" s="154" t="s">
        <v>50</v>
      </c>
      <c r="C155" s="154" t="s">
        <v>51</v>
      </c>
      <c r="D155" s="154">
        <v>4754233</v>
      </c>
      <c r="E155" s="38">
        <v>7680598850015</v>
      </c>
      <c r="F155" s="156" t="s">
        <v>527</v>
      </c>
      <c r="G155" s="56"/>
      <c r="H155" s="236">
        <f t="shared" si="22"/>
        <v>0</v>
      </c>
      <c r="I155" s="55"/>
      <c r="J155" s="160"/>
      <c r="K155" s="209" t="s">
        <v>365</v>
      </c>
      <c r="L155" s="71" t="str">
        <f t="shared" si="21"/>
        <v>C02KX01_nr</v>
      </c>
      <c r="M155" s="154">
        <v>32</v>
      </c>
      <c r="N155" s="154" t="s">
        <v>186</v>
      </c>
      <c r="O155" s="154">
        <v>56</v>
      </c>
      <c r="P155" s="154" t="s">
        <v>6</v>
      </c>
      <c r="Q155" s="154">
        <v>1</v>
      </c>
      <c r="R155" s="154" t="s">
        <v>15</v>
      </c>
      <c r="S155" s="154" t="str">
        <f t="shared" si="23"/>
        <v>MG</v>
      </c>
      <c r="T155" s="154">
        <f t="shared" si="24"/>
        <v>0</v>
      </c>
      <c r="U155" s="154" t="str">
        <f t="shared" si="25"/>
        <v>mg</v>
      </c>
      <c r="V155" s="153">
        <f t="shared" si="26"/>
        <v>1</v>
      </c>
      <c r="W155" s="154">
        <f t="shared" si="27"/>
        <v>0</v>
      </c>
      <c r="X155" s="154">
        <f t="shared" si="28"/>
        <v>1</v>
      </c>
      <c r="Y155" s="154">
        <f t="shared" si="29"/>
        <v>0</v>
      </c>
      <c r="Z155" s="154" t="s">
        <v>1894</v>
      </c>
    </row>
    <row r="156" spans="1:26" s="35" customFormat="1" ht="15.6">
      <c r="A156" s="141"/>
      <c r="B156" s="154" t="s">
        <v>50</v>
      </c>
      <c r="C156" s="154" t="s">
        <v>51</v>
      </c>
      <c r="D156" s="154">
        <v>2478160</v>
      </c>
      <c r="E156" s="38">
        <v>7680558410068</v>
      </c>
      <c r="F156" s="156" t="s">
        <v>526</v>
      </c>
      <c r="G156" s="56"/>
      <c r="H156" s="236">
        <f t="shared" si="22"/>
        <v>0</v>
      </c>
      <c r="I156" s="55"/>
      <c r="J156" s="160"/>
      <c r="K156" s="209" t="s">
        <v>365</v>
      </c>
      <c r="L156" s="71" t="str">
        <f t="shared" si="21"/>
        <v>C02KX01_nr</v>
      </c>
      <c r="M156" s="154">
        <v>125</v>
      </c>
      <c r="N156" s="154" t="s">
        <v>186</v>
      </c>
      <c r="O156" s="154">
        <v>56</v>
      </c>
      <c r="P156" s="154" t="s">
        <v>6</v>
      </c>
      <c r="Q156" s="154">
        <v>1</v>
      </c>
      <c r="R156" s="154" t="s">
        <v>15</v>
      </c>
      <c r="S156" s="154" t="str">
        <f t="shared" si="23"/>
        <v>MG</v>
      </c>
      <c r="T156" s="154">
        <f t="shared" si="24"/>
        <v>0</v>
      </c>
      <c r="U156" s="154" t="str">
        <f t="shared" si="25"/>
        <v>mg</v>
      </c>
      <c r="V156" s="153">
        <f t="shared" si="26"/>
        <v>1</v>
      </c>
      <c r="W156" s="154">
        <f t="shared" si="27"/>
        <v>0</v>
      </c>
      <c r="X156" s="154">
        <f t="shared" si="28"/>
        <v>1</v>
      </c>
      <c r="Y156" s="154">
        <f t="shared" si="29"/>
        <v>0</v>
      </c>
      <c r="Z156" s="154" t="s">
        <v>1895</v>
      </c>
    </row>
    <row r="157" spans="1:26" s="35" customFormat="1" ht="15.6">
      <c r="A157" s="141"/>
      <c r="B157" s="154" t="s">
        <v>50</v>
      </c>
      <c r="C157" s="154" t="s">
        <v>51</v>
      </c>
      <c r="D157" s="154">
        <v>2478154</v>
      </c>
      <c r="E157" s="38">
        <v>7680558410020</v>
      </c>
      <c r="F157" s="156" t="s">
        <v>525</v>
      </c>
      <c r="G157" s="56"/>
      <c r="H157" s="236">
        <f t="shared" si="22"/>
        <v>0</v>
      </c>
      <c r="I157" s="55"/>
      <c r="J157" s="160"/>
      <c r="K157" s="209" t="s">
        <v>365</v>
      </c>
      <c r="L157" s="71" t="str">
        <f t="shared" si="21"/>
        <v>C02KX01_nr</v>
      </c>
      <c r="M157" s="154">
        <v>62.5</v>
      </c>
      <c r="N157" s="154" t="s">
        <v>186</v>
      </c>
      <c r="O157" s="154">
        <v>56</v>
      </c>
      <c r="P157" s="154" t="s">
        <v>6</v>
      </c>
      <c r="Q157" s="154">
        <v>1</v>
      </c>
      <c r="R157" s="154" t="s">
        <v>15</v>
      </c>
      <c r="S157" s="154" t="str">
        <f t="shared" si="23"/>
        <v>MG</v>
      </c>
      <c r="T157" s="154">
        <f t="shared" si="24"/>
        <v>0</v>
      </c>
      <c r="U157" s="154" t="str">
        <f t="shared" si="25"/>
        <v>mg</v>
      </c>
      <c r="V157" s="153">
        <f t="shared" si="26"/>
        <v>1</v>
      </c>
      <c r="W157" s="154">
        <f t="shared" si="27"/>
        <v>0</v>
      </c>
      <c r="X157" s="154">
        <f t="shared" si="28"/>
        <v>1</v>
      </c>
      <c r="Y157" s="154">
        <f t="shared" si="29"/>
        <v>0</v>
      </c>
      <c r="Z157" s="154" t="s">
        <v>1896</v>
      </c>
    </row>
    <row r="158" spans="1:26" s="35" customFormat="1" ht="15.6">
      <c r="A158" s="141"/>
      <c r="B158" s="154" t="s">
        <v>52</v>
      </c>
      <c r="C158" s="154" t="s">
        <v>53</v>
      </c>
      <c r="D158" s="154">
        <v>3945913</v>
      </c>
      <c r="E158" s="38">
        <v>7680586540027</v>
      </c>
      <c r="F158" s="156" t="s">
        <v>528</v>
      </c>
      <c r="G158" s="56"/>
      <c r="H158" s="236">
        <f t="shared" si="22"/>
        <v>0</v>
      </c>
      <c r="I158" s="55"/>
      <c r="J158" s="160"/>
      <c r="K158" s="209" t="s">
        <v>365</v>
      </c>
      <c r="L158" s="71" t="str">
        <f t="shared" si="21"/>
        <v>C02KX02_nr</v>
      </c>
      <c r="M158" s="154">
        <v>10</v>
      </c>
      <c r="N158" s="154" t="s">
        <v>186</v>
      </c>
      <c r="O158" s="154">
        <v>30</v>
      </c>
      <c r="P158" s="154" t="s">
        <v>6</v>
      </c>
      <c r="Q158" s="154">
        <v>1</v>
      </c>
      <c r="R158" s="154" t="s">
        <v>15</v>
      </c>
      <c r="S158" s="154" t="str">
        <f t="shared" si="23"/>
        <v>MG</v>
      </c>
      <c r="T158" s="154">
        <f t="shared" si="24"/>
        <v>0</v>
      </c>
      <c r="U158" s="154" t="str">
        <f t="shared" si="25"/>
        <v>mg</v>
      </c>
      <c r="V158" s="153">
        <f t="shared" si="26"/>
        <v>1</v>
      </c>
      <c r="W158" s="154">
        <f t="shared" si="27"/>
        <v>0</v>
      </c>
      <c r="X158" s="154">
        <f t="shared" si="28"/>
        <v>1</v>
      </c>
      <c r="Y158" s="154">
        <f t="shared" si="29"/>
        <v>0</v>
      </c>
      <c r="Z158" s="154" t="s">
        <v>1897</v>
      </c>
    </row>
    <row r="159" spans="1:26" s="35" customFormat="1" ht="15.6">
      <c r="A159" s="141"/>
      <c r="B159" s="154" t="s">
        <v>52</v>
      </c>
      <c r="C159" s="154" t="s">
        <v>53</v>
      </c>
      <c r="D159" s="154">
        <v>3947970</v>
      </c>
      <c r="E159" s="38">
        <v>7680586540010</v>
      </c>
      <c r="F159" s="156" t="s">
        <v>529</v>
      </c>
      <c r="G159" s="56"/>
      <c r="H159" s="236">
        <f t="shared" si="22"/>
        <v>0</v>
      </c>
      <c r="I159" s="55"/>
      <c r="J159" s="160"/>
      <c r="K159" s="209" t="s">
        <v>365</v>
      </c>
      <c r="L159" s="71" t="str">
        <f t="shared" si="21"/>
        <v>C02KX02_nr</v>
      </c>
      <c r="M159" s="154">
        <v>5</v>
      </c>
      <c r="N159" s="154" t="s">
        <v>186</v>
      </c>
      <c r="O159" s="154">
        <v>30</v>
      </c>
      <c r="P159" s="154" t="s">
        <v>6</v>
      </c>
      <c r="Q159" s="154">
        <v>1</v>
      </c>
      <c r="R159" s="154" t="s">
        <v>15</v>
      </c>
      <c r="S159" s="154" t="str">
        <f t="shared" si="23"/>
        <v>MG</v>
      </c>
      <c r="T159" s="154">
        <f t="shared" si="24"/>
        <v>0</v>
      </c>
      <c r="U159" s="154" t="str">
        <f t="shared" si="25"/>
        <v>mg</v>
      </c>
      <c r="V159" s="153">
        <f t="shared" si="26"/>
        <v>1</v>
      </c>
      <c r="W159" s="154">
        <f t="shared" si="27"/>
        <v>0</v>
      </c>
      <c r="X159" s="154">
        <f t="shared" si="28"/>
        <v>1</v>
      </c>
      <c r="Y159" s="154">
        <f t="shared" si="29"/>
        <v>0</v>
      </c>
      <c r="Z159" s="154" t="s">
        <v>1898</v>
      </c>
    </row>
    <row r="160" spans="1:26" s="35" customFormat="1" ht="15.6">
      <c r="A160" s="141"/>
      <c r="B160" s="154" t="s">
        <v>54</v>
      </c>
      <c r="C160" s="154" t="s">
        <v>1655</v>
      </c>
      <c r="D160" s="154">
        <v>3449485</v>
      </c>
      <c r="E160" s="38">
        <v>7680575050025</v>
      </c>
      <c r="F160" s="156" t="s">
        <v>530</v>
      </c>
      <c r="G160" s="56"/>
      <c r="H160" s="236">
        <f t="shared" si="22"/>
        <v>0</v>
      </c>
      <c r="I160" s="55"/>
      <c r="J160" s="160"/>
      <c r="K160" s="209" t="s">
        <v>365</v>
      </c>
      <c r="L160" s="71" t="str">
        <f t="shared" si="21"/>
        <v>G04BE03_nr</v>
      </c>
      <c r="M160" s="154">
        <v>20</v>
      </c>
      <c r="N160" s="154" t="s">
        <v>186</v>
      </c>
      <c r="O160" s="154">
        <v>90</v>
      </c>
      <c r="P160" s="154" t="s">
        <v>6</v>
      </c>
      <c r="Q160" s="154">
        <v>1</v>
      </c>
      <c r="R160" s="154" t="s">
        <v>15</v>
      </c>
      <c r="S160" s="154" t="str">
        <f t="shared" si="23"/>
        <v>MG</v>
      </c>
      <c r="T160" s="154">
        <f t="shared" si="24"/>
        <v>0</v>
      </c>
      <c r="U160" s="154" t="str">
        <f t="shared" si="25"/>
        <v>mg</v>
      </c>
      <c r="V160" s="153">
        <f t="shared" si="26"/>
        <v>1</v>
      </c>
      <c r="W160" s="154">
        <f t="shared" si="27"/>
        <v>0</v>
      </c>
      <c r="X160" s="154">
        <f t="shared" si="28"/>
        <v>1</v>
      </c>
      <c r="Y160" s="154">
        <f t="shared" si="29"/>
        <v>0</v>
      </c>
      <c r="Z160" s="154" t="s">
        <v>1899</v>
      </c>
    </row>
    <row r="161" spans="1:26" s="35" customFormat="1" ht="15.6">
      <c r="A161" s="141"/>
      <c r="B161" s="154" t="s">
        <v>54</v>
      </c>
      <c r="C161" s="154" t="s">
        <v>1655</v>
      </c>
      <c r="D161" s="154">
        <v>4819903</v>
      </c>
      <c r="E161" s="38">
        <v>7680604110010</v>
      </c>
      <c r="F161" s="156" t="s">
        <v>531</v>
      </c>
      <c r="G161" s="56"/>
      <c r="H161" s="236">
        <f t="shared" si="22"/>
        <v>0</v>
      </c>
      <c r="I161" s="55"/>
      <c r="J161" s="160"/>
      <c r="K161" s="209" t="s">
        <v>365</v>
      </c>
      <c r="L161" s="71" t="str">
        <f t="shared" si="21"/>
        <v>G04BE03_nr</v>
      </c>
      <c r="M161" s="154">
        <v>10</v>
      </c>
      <c r="N161" s="154" t="s">
        <v>251</v>
      </c>
      <c r="O161" s="154">
        <v>1</v>
      </c>
      <c r="P161" s="154" t="s">
        <v>6</v>
      </c>
      <c r="Q161" s="154">
        <v>1</v>
      </c>
      <c r="R161" s="154" t="s">
        <v>15</v>
      </c>
      <c r="S161" s="154" t="str">
        <f t="shared" si="23"/>
        <v>MG</v>
      </c>
      <c r="T161" s="154" t="str">
        <f t="shared" si="24"/>
        <v>12.5ML</v>
      </c>
      <c r="U161" s="154" t="str">
        <f t="shared" si="25"/>
        <v>mg</v>
      </c>
      <c r="V161" s="153" t="str">
        <f t="shared" si="26"/>
        <v>12.5ML</v>
      </c>
      <c r="W161" s="154">
        <f t="shared" si="27"/>
        <v>0</v>
      </c>
      <c r="X161" s="154">
        <f t="shared" si="28"/>
        <v>1</v>
      </c>
      <c r="Y161" s="154">
        <f t="shared" si="29"/>
        <v>0</v>
      </c>
      <c r="Z161" s="154" t="s">
        <v>1900</v>
      </c>
    </row>
    <row r="162" spans="1:26" s="35" customFormat="1" ht="15.6">
      <c r="A162" s="141"/>
      <c r="B162" s="154" t="s">
        <v>57</v>
      </c>
      <c r="C162" s="154" t="s">
        <v>419</v>
      </c>
      <c r="D162" s="154">
        <v>1304601</v>
      </c>
      <c r="E162" s="38">
        <v>7680444700129</v>
      </c>
      <c r="F162" s="156" t="s">
        <v>532</v>
      </c>
      <c r="G162" s="56"/>
      <c r="H162" s="236">
        <f t="shared" si="22"/>
        <v>0</v>
      </c>
      <c r="I162" s="55"/>
      <c r="J162" s="160"/>
      <c r="K162" s="209" t="s">
        <v>365</v>
      </c>
      <c r="L162" s="71" t="str">
        <f t="shared" si="21"/>
        <v>H01BA04_nr</v>
      </c>
      <c r="M162" s="154">
        <v>1</v>
      </c>
      <c r="N162" s="154" t="s">
        <v>186</v>
      </c>
      <c r="O162" s="154">
        <v>5</v>
      </c>
      <c r="P162" s="154" t="s">
        <v>6</v>
      </c>
      <c r="Q162" s="154">
        <v>1</v>
      </c>
      <c r="R162" s="154" t="s">
        <v>15</v>
      </c>
      <c r="S162" s="154" t="str">
        <f t="shared" si="23"/>
        <v>MG</v>
      </c>
      <c r="T162" s="154">
        <f t="shared" si="24"/>
        <v>0</v>
      </c>
      <c r="U162" s="154" t="str">
        <f t="shared" si="25"/>
        <v>mg</v>
      </c>
      <c r="V162" s="153">
        <f t="shared" si="26"/>
        <v>1</v>
      </c>
      <c r="W162" s="154">
        <f t="shared" si="27"/>
        <v>0</v>
      </c>
      <c r="X162" s="154">
        <f t="shared" si="28"/>
        <v>1</v>
      </c>
      <c r="Y162" s="154">
        <f t="shared" si="29"/>
        <v>0</v>
      </c>
      <c r="Z162" s="154" t="s">
        <v>1901</v>
      </c>
    </row>
    <row r="163" spans="1:26" s="35" customFormat="1" ht="15.6">
      <c r="A163" s="141"/>
      <c r="B163" s="154" t="s">
        <v>57</v>
      </c>
      <c r="C163" s="154" t="s">
        <v>419</v>
      </c>
      <c r="D163" s="154">
        <v>3309896</v>
      </c>
      <c r="E163" s="38">
        <v>7680572260021</v>
      </c>
      <c r="F163" s="156" t="s">
        <v>533</v>
      </c>
      <c r="G163" s="56"/>
      <c r="H163" s="236">
        <f t="shared" si="22"/>
        <v>0</v>
      </c>
      <c r="I163" s="55"/>
      <c r="J163" s="160"/>
      <c r="K163" s="209" t="s">
        <v>365</v>
      </c>
      <c r="L163" s="71" t="str">
        <f t="shared" si="21"/>
        <v>H01BA04_nr</v>
      </c>
      <c r="M163" s="154">
        <v>1</v>
      </c>
      <c r="N163" s="154" t="s">
        <v>186</v>
      </c>
      <c r="O163" s="154">
        <v>5</v>
      </c>
      <c r="P163" s="154" t="s">
        <v>6</v>
      </c>
      <c r="Q163" s="154">
        <v>1</v>
      </c>
      <c r="R163" s="154" t="s">
        <v>15</v>
      </c>
      <c r="S163" s="154" t="str">
        <f t="shared" si="23"/>
        <v>MG</v>
      </c>
      <c r="T163" s="154">
        <f t="shared" si="24"/>
        <v>0</v>
      </c>
      <c r="U163" s="154" t="str">
        <f t="shared" si="25"/>
        <v>mg</v>
      </c>
      <c r="V163" s="153">
        <f t="shared" si="26"/>
        <v>1</v>
      </c>
      <c r="W163" s="154">
        <f t="shared" si="27"/>
        <v>0</v>
      </c>
      <c r="X163" s="154">
        <f t="shared" si="28"/>
        <v>1</v>
      </c>
      <c r="Y163" s="154">
        <f t="shared" si="29"/>
        <v>0</v>
      </c>
      <c r="Z163" s="154" t="s">
        <v>1902</v>
      </c>
    </row>
    <row r="164" spans="1:26" s="35" customFormat="1" ht="15.6">
      <c r="A164" s="141"/>
      <c r="B164" s="154" t="s">
        <v>58</v>
      </c>
      <c r="C164" s="154" t="s">
        <v>1656</v>
      </c>
      <c r="D164" s="154">
        <v>6711794</v>
      </c>
      <c r="E164" s="38">
        <v>7680662520011</v>
      </c>
      <c r="F164" s="156" t="s">
        <v>1578</v>
      </c>
      <c r="G164" s="56"/>
      <c r="H164" s="236">
        <f t="shared" si="22"/>
        <v>0</v>
      </c>
      <c r="I164" s="55"/>
      <c r="J164" s="160"/>
      <c r="K164" s="209" t="s">
        <v>365</v>
      </c>
      <c r="L164" s="71" t="str">
        <f t="shared" si="21"/>
        <v>J01XX08_nr</v>
      </c>
      <c r="M164" s="154">
        <v>600</v>
      </c>
      <c r="N164" s="154" t="s">
        <v>1505</v>
      </c>
      <c r="O164" s="154">
        <v>10</v>
      </c>
      <c r="P164" s="154" t="s">
        <v>6</v>
      </c>
      <c r="Q164" s="154">
        <v>1</v>
      </c>
      <c r="R164" s="154" t="s">
        <v>15</v>
      </c>
      <c r="S164" s="154" t="str">
        <f t="shared" si="23"/>
        <v>MG</v>
      </c>
      <c r="T164" s="154" t="str">
        <f t="shared" si="24"/>
        <v>300ML</v>
      </c>
      <c r="U164" s="154" t="str">
        <f t="shared" si="25"/>
        <v>mg</v>
      </c>
      <c r="V164" s="153" t="str">
        <f t="shared" si="26"/>
        <v>300ML</v>
      </c>
      <c r="W164" s="154">
        <f t="shared" si="27"/>
        <v>0</v>
      </c>
      <c r="X164" s="154">
        <f t="shared" si="28"/>
        <v>1</v>
      </c>
      <c r="Y164" s="154">
        <f t="shared" si="29"/>
        <v>0</v>
      </c>
      <c r="Z164" s="154" t="s">
        <v>1903</v>
      </c>
    </row>
    <row r="165" spans="1:26" s="35" customFormat="1" ht="15.6">
      <c r="A165" s="141"/>
      <c r="B165" s="154" t="s">
        <v>58</v>
      </c>
      <c r="C165" s="154" t="s">
        <v>1656</v>
      </c>
      <c r="D165" s="154">
        <v>6711771</v>
      </c>
      <c r="E165" s="38">
        <v>7680662530010</v>
      </c>
      <c r="F165" s="156" t="s">
        <v>1579</v>
      </c>
      <c r="G165" s="56"/>
      <c r="H165" s="236">
        <f t="shared" si="22"/>
        <v>0</v>
      </c>
      <c r="I165" s="55"/>
      <c r="J165" s="160"/>
      <c r="K165" s="209" t="s">
        <v>365</v>
      </c>
      <c r="L165" s="71" t="str">
        <f t="shared" si="21"/>
        <v>J01XX08_nr</v>
      </c>
      <c r="M165" s="154">
        <v>600</v>
      </c>
      <c r="N165" s="154" t="s">
        <v>186</v>
      </c>
      <c r="O165" s="154">
        <v>10</v>
      </c>
      <c r="P165" s="154" t="s">
        <v>6</v>
      </c>
      <c r="Q165" s="154">
        <v>1</v>
      </c>
      <c r="R165" s="154" t="s">
        <v>15</v>
      </c>
      <c r="S165" s="154" t="str">
        <f t="shared" si="23"/>
        <v>MG</v>
      </c>
      <c r="T165" s="154">
        <f t="shared" si="24"/>
        <v>0</v>
      </c>
      <c r="U165" s="154" t="str">
        <f t="shared" si="25"/>
        <v>mg</v>
      </c>
      <c r="V165" s="153">
        <f t="shared" si="26"/>
        <v>1</v>
      </c>
      <c r="W165" s="154">
        <f t="shared" si="27"/>
        <v>0</v>
      </c>
      <c r="X165" s="154">
        <f t="shared" si="28"/>
        <v>1</v>
      </c>
      <c r="Y165" s="154">
        <f t="shared" si="29"/>
        <v>0</v>
      </c>
      <c r="Z165" s="154" t="s">
        <v>1904</v>
      </c>
    </row>
    <row r="166" spans="1:26" s="35" customFormat="1" ht="15.6">
      <c r="A166" s="141"/>
      <c r="B166" s="154" t="s">
        <v>58</v>
      </c>
      <c r="C166" s="154" t="s">
        <v>1656</v>
      </c>
      <c r="D166" s="154">
        <v>6711788</v>
      </c>
      <c r="E166" s="38">
        <v>7680662500013</v>
      </c>
      <c r="F166" s="156" t="s">
        <v>1580</v>
      </c>
      <c r="G166" s="56"/>
      <c r="H166" s="236">
        <f t="shared" si="22"/>
        <v>0</v>
      </c>
      <c r="I166" s="55"/>
      <c r="J166" s="160"/>
      <c r="K166" s="209" t="s">
        <v>365</v>
      </c>
      <c r="L166" s="71" t="str">
        <f t="shared" si="21"/>
        <v>J01XX08_nr</v>
      </c>
      <c r="M166" s="154">
        <v>20</v>
      </c>
      <c r="N166" s="154" t="s">
        <v>199</v>
      </c>
      <c r="O166" s="154">
        <v>150</v>
      </c>
      <c r="P166" s="154" t="s">
        <v>185</v>
      </c>
      <c r="Q166" s="154">
        <v>1</v>
      </c>
      <c r="R166" s="154" t="s">
        <v>15</v>
      </c>
      <c r="S166" s="154" t="str">
        <f t="shared" si="23"/>
        <v>MG</v>
      </c>
      <c r="T166" s="154" t="str">
        <f t="shared" si="24"/>
        <v>ML</v>
      </c>
      <c r="U166" s="154" t="str">
        <f t="shared" si="25"/>
        <v>mg</v>
      </c>
      <c r="V166" s="153" t="str">
        <f t="shared" si="26"/>
        <v>1ML</v>
      </c>
      <c r="W166" s="154">
        <f t="shared" si="27"/>
        <v>0</v>
      </c>
      <c r="X166" s="154">
        <f t="shared" si="28"/>
        <v>0</v>
      </c>
      <c r="Y166" s="154">
        <f t="shared" si="29"/>
        <v>1</v>
      </c>
      <c r="Z166" s="154" t="s">
        <v>1905</v>
      </c>
    </row>
    <row r="167" spans="1:26" s="35" customFormat="1" ht="15.6">
      <c r="A167" s="141"/>
      <c r="B167" s="154" t="s">
        <v>58</v>
      </c>
      <c r="C167" s="154" t="s">
        <v>1656</v>
      </c>
      <c r="D167" s="154">
        <v>6662630</v>
      </c>
      <c r="E167" s="38">
        <v>7680654460011</v>
      </c>
      <c r="F167" s="156" t="s">
        <v>1581</v>
      </c>
      <c r="G167" s="56"/>
      <c r="H167" s="236">
        <f t="shared" si="22"/>
        <v>0</v>
      </c>
      <c r="I167" s="55"/>
      <c r="J167" s="160"/>
      <c r="K167" s="209" t="s">
        <v>365</v>
      </c>
      <c r="L167" s="71" t="str">
        <f t="shared" si="21"/>
        <v>J01XX08_nr</v>
      </c>
      <c r="M167" s="154">
        <v>600</v>
      </c>
      <c r="N167" s="154" t="s">
        <v>186</v>
      </c>
      <c r="O167" s="154">
        <v>10</v>
      </c>
      <c r="P167" s="154" t="s">
        <v>6</v>
      </c>
      <c r="Q167" s="154">
        <v>1</v>
      </c>
      <c r="R167" s="154" t="s">
        <v>15</v>
      </c>
      <c r="S167" s="154" t="str">
        <f t="shared" si="23"/>
        <v>MG</v>
      </c>
      <c r="T167" s="154">
        <f t="shared" si="24"/>
        <v>0</v>
      </c>
      <c r="U167" s="154" t="str">
        <f t="shared" si="25"/>
        <v>mg</v>
      </c>
      <c r="V167" s="153">
        <f t="shared" si="26"/>
        <v>1</v>
      </c>
      <c r="W167" s="154">
        <f t="shared" si="27"/>
        <v>0</v>
      </c>
      <c r="X167" s="154">
        <f t="shared" si="28"/>
        <v>1</v>
      </c>
      <c r="Y167" s="154">
        <f t="shared" si="29"/>
        <v>0</v>
      </c>
      <c r="Z167" s="154" t="s">
        <v>1906</v>
      </c>
    </row>
    <row r="168" spans="1:26" s="35" customFormat="1" ht="15.6">
      <c r="A168" s="141"/>
      <c r="B168" s="154" t="s">
        <v>58</v>
      </c>
      <c r="C168" s="154" t="s">
        <v>1656</v>
      </c>
      <c r="D168" s="154">
        <v>6681231</v>
      </c>
      <c r="E168" s="38">
        <v>7680657080018</v>
      </c>
      <c r="F168" s="156" t="s">
        <v>1582</v>
      </c>
      <c r="G168" s="56"/>
      <c r="H168" s="236">
        <f t="shared" si="22"/>
        <v>0</v>
      </c>
      <c r="I168" s="55"/>
      <c r="J168" s="160"/>
      <c r="K168" s="209" t="s">
        <v>365</v>
      </c>
      <c r="L168" s="71" t="str">
        <f t="shared" si="21"/>
        <v>J01XX08_nr</v>
      </c>
      <c r="M168" s="154">
        <v>600</v>
      </c>
      <c r="N168" s="154" t="s">
        <v>1505</v>
      </c>
      <c r="O168" s="154">
        <v>10</v>
      </c>
      <c r="P168" s="154" t="s">
        <v>1506</v>
      </c>
      <c r="Q168" s="154">
        <v>1</v>
      </c>
      <c r="R168" s="154" t="s">
        <v>15</v>
      </c>
      <c r="S168" s="154" t="str">
        <f t="shared" si="23"/>
        <v>MG</v>
      </c>
      <c r="T168" s="154" t="str">
        <f t="shared" si="24"/>
        <v>300ML</v>
      </c>
      <c r="U168" s="154" t="str">
        <f t="shared" si="25"/>
        <v>mg</v>
      </c>
      <c r="V168" s="153" t="str">
        <f t="shared" si="26"/>
        <v>300ML</v>
      </c>
      <c r="W168" s="154">
        <f t="shared" si="27"/>
        <v>0</v>
      </c>
      <c r="X168" s="154">
        <f t="shared" si="28"/>
        <v>0</v>
      </c>
      <c r="Y168" s="154">
        <f t="shared" si="29"/>
        <v>1</v>
      </c>
      <c r="Z168" s="154" t="s">
        <v>1907</v>
      </c>
    </row>
    <row r="169" spans="1:26" s="35" customFormat="1" ht="15.6">
      <c r="A169" s="141"/>
      <c r="B169" s="154" t="s">
        <v>58</v>
      </c>
      <c r="C169" s="154" t="s">
        <v>1656</v>
      </c>
      <c r="D169" s="154">
        <v>2465312</v>
      </c>
      <c r="E169" s="38">
        <v>7680555580054</v>
      </c>
      <c r="F169" s="156" t="s">
        <v>534</v>
      </c>
      <c r="G169" s="56"/>
      <c r="H169" s="236">
        <f t="shared" si="22"/>
        <v>0</v>
      </c>
      <c r="I169" s="55"/>
      <c r="J169" s="160"/>
      <c r="K169" s="209" t="s">
        <v>365</v>
      </c>
      <c r="L169" s="71" t="str">
        <f t="shared" si="21"/>
        <v>J01XX08_nr</v>
      </c>
      <c r="M169" s="154">
        <v>600</v>
      </c>
      <c r="N169" s="154" t="s">
        <v>186</v>
      </c>
      <c r="O169" s="154">
        <v>10</v>
      </c>
      <c r="P169" s="154" t="s">
        <v>6</v>
      </c>
      <c r="Q169" s="154">
        <v>1</v>
      </c>
      <c r="R169" s="154" t="s">
        <v>15</v>
      </c>
      <c r="S169" s="154" t="str">
        <f t="shared" si="23"/>
        <v>MG</v>
      </c>
      <c r="T169" s="154">
        <f t="shared" si="24"/>
        <v>0</v>
      </c>
      <c r="U169" s="154" t="str">
        <f t="shared" si="25"/>
        <v>mg</v>
      </c>
      <c r="V169" s="153">
        <f t="shared" si="26"/>
        <v>1</v>
      </c>
      <c r="W169" s="154">
        <f t="shared" si="27"/>
        <v>0</v>
      </c>
      <c r="X169" s="154">
        <f t="shared" si="28"/>
        <v>1</v>
      </c>
      <c r="Y169" s="154">
        <f t="shared" si="29"/>
        <v>0</v>
      </c>
      <c r="Z169" s="154" t="s">
        <v>1908</v>
      </c>
    </row>
    <row r="170" spans="1:26" s="35" customFormat="1" ht="15.6">
      <c r="A170" s="141"/>
      <c r="B170" s="154" t="s">
        <v>58</v>
      </c>
      <c r="C170" s="154" t="s">
        <v>1656</v>
      </c>
      <c r="D170" s="154">
        <v>4859127</v>
      </c>
      <c r="E170" s="38">
        <v>7680555600066</v>
      </c>
      <c r="F170" s="156" t="s">
        <v>536</v>
      </c>
      <c r="G170" s="56"/>
      <c r="H170" s="236">
        <f t="shared" si="22"/>
        <v>0</v>
      </c>
      <c r="I170" s="55"/>
      <c r="J170" s="160"/>
      <c r="K170" s="209" t="s">
        <v>365</v>
      </c>
      <c r="L170" s="71" t="str">
        <f t="shared" si="21"/>
        <v>J01XX08_nr</v>
      </c>
      <c r="M170" s="154">
        <v>2</v>
      </c>
      <c r="N170" s="154" t="s">
        <v>199</v>
      </c>
      <c r="O170" s="154">
        <v>300</v>
      </c>
      <c r="P170" s="154" t="s">
        <v>185</v>
      </c>
      <c r="Q170" s="154">
        <v>10</v>
      </c>
      <c r="R170" s="154" t="s">
        <v>15</v>
      </c>
      <c r="S170" s="154" t="str">
        <f t="shared" si="23"/>
        <v>MG</v>
      </c>
      <c r="T170" s="154" t="str">
        <f t="shared" si="24"/>
        <v>ML</v>
      </c>
      <c r="U170" s="154" t="str">
        <f t="shared" si="25"/>
        <v>mg</v>
      </c>
      <c r="V170" s="153" t="str">
        <f t="shared" si="26"/>
        <v>1ML</v>
      </c>
      <c r="W170" s="154">
        <f t="shared" si="27"/>
        <v>0</v>
      </c>
      <c r="X170" s="154">
        <f t="shared" si="28"/>
        <v>0</v>
      </c>
      <c r="Y170" s="154">
        <f t="shared" si="29"/>
        <v>1</v>
      </c>
      <c r="Z170" s="154" t="s">
        <v>1909</v>
      </c>
    </row>
    <row r="171" spans="1:26" s="35" customFormat="1" ht="15.6">
      <c r="A171" s="141"/>
      <c r="B171" s="154" t="s">
        <v>58</v>
      </c>
      <c r="C171" s="154" t="s">
        <v>1656</v>
      </c>
      <c r="D171" s="154">
        <v>2465358</v>
      </c>
      <c r="E171" s="38">
        <v>7680555590022</v>
      </c>
      <c r="F171" s="156" t="s">
        <v>535</v>
      </c>
      <c r="G171" s="56"/>
      <c r="H171" s="236">
        <f t="shared" si="22"/>
        <v>0</v>
      </c>
      <c r="I171" s="55"/>
      <c r="J171" s="160"/>
      <c r="K171" s="209" t="s">
        <v>365</v>
      </c>
      <c r="L171" s="71" t="str">
        <f t="shared" si="21"/>
        <v>J01XX08_nr</v>
      </c>
      <c r="M171" s="154">
        <v>20</v>
      </c>
      <c r="N171" s="154" t="s">
        <v>199</v>
      </c>
      <c r="O171" s="154">
        <v>150</v>
      </c>
      <c r="P171" s="154" t="s">
        <v>185</v>
      </c>
      <c r="Q171" s="154">
        <v>1</v>
      </c>
      <c r="R171" s="154" t="s">
        <v>15</v>
      </c>
      <c r="S171" s="154" t="str">
        <f t="shared" si="23"/>
        <v>MG</v>
      </c>
      <c r="T171" s="154" t="str">
        <f t="shared" si="24"/>
        <v>ML</v>
      </c>
      <c r="U171" s="154" t="str">
        <f t="shared" si="25"/>
        <v>mg</v>
      </c>
      <c r="V171" s="153" t="str">
        <f t="shared" si="26"/>
        <v>1ML</v>
      </c>
      <c r="W171" s="154">
        <f t="shared" si="27"/>
        <v>0</v>
      </c>
      <c r="X171" s="154">
        <f t="shared" si="28"/>
        <v>0</v>
      </c>
      <c r="Y171" s="154">
        <f t="shared" si="29"/>
        <v>1</v>
      </c>
      <c r="Z171" s="154" t="s">
        <v>1910</v>
      </c>
    </row>
    <row r="172" spans="1:26" s="35" customFormat="1" ht="15.6">
      <c r="A172" s="141"/>
      <c r="B172" s="154" t="s">
        <v>60</v>
      </c>
      <c r="C172" s="154" t="s">
        <v>420</v>
      </c>
      <c r="D172" s="154">
        <v>2647272</v>
      </c>
      <c r="E172" s="38">
        <v>7680533420273</v>
      </c>
      <c r="F172" s="156" t="s">
        <v>538</v>
      </c>
      <c r="G172" s="56"/>
      <c r="H172" s="236">
        <f t="shared" si="22"/>
        <v>0</v>
      </c>
      <c r="I172" s="55"/>
      <c r="J172" s="160"/>
      <c r="K172" s="209" t="s">
        <v>365</v>
      </c>
      <c r="L172" s="71" t="str">
        <f t="shared" si="21"/>
        <v>J02AA01_nr</v>
      </c>
      <c r="M172" s="154">
        <v>50</v>
      </c>
      <c r="N172" s="154" t="s">
        <v>186</v>
      </c>
      <c r="O172" s="154">
        <v>1</v>
      </c>
      <c r="P172" s="154" t="s">
        <v>6</v>
      </c>
      <c r="Q172" s="154">
        <v>1</v>
      </c>
      <c r="R172" s="154" t="s">
        <v>15</v>
      </c>
      <c r="S172" s="154" t="str">
        <f t="shared" si="23"/>
        <v>MG</v>
      </c>
      <c r="T172" s="154">
        <f t="shared" si="24"/>
        <v>0</v>
      </c>
      <c r="U172" s="154" t="str">
        <f t="shared" si="25"/>
        <v>mg</v>
      </c>
      <c r="V172" s="153">
        <f t="shared" si="26"/>
        <v>1</v>
      </c>
      <c r="W172" s="154">
        <f t="shared" si="27"/>
        <v>0</v>
      </c>
      <c r="X172" s="154">
        <f t="shared" si="28"/>
        <v>1</v>
      </c>
      <c r="Y172" s="154">
        <f t="shared" si="29"/>
        <v>0</v>
      </c>
      <c r="Z172" s="154" t="s">
        <v>1911</v>
      </c>
    </row>
    <row r="173" spans="1:26" s="35" customFormat="1" ht="15.6">
      <c r="A173" s="141"/>
      <c r="B173" s="154" t="s">
        <v>60</v>
      </c>
      <c r="C173" s="154" t="s">
        <v>420</v>
      </c>
      <c r="D173" s="154">
        <v>1983080</v>
      </c>
      <c r="E173" s="38">
        <v>7680533420198</v>
      </c>
      <c r="F173" s="156" t="s">
        <v>537</v>
      </c>
      <c r="G173" s="56"/>
      <c r="H173" s="236">
        <f t="shared" si="22"/>
        <v>0</v>
      </c>
      <c r="I173" s="55"/>
      <c r="J173" s="160"/>
      <c r="K173" s="209" t="s">
        <v>365</v>
      </c>
      <c r="L173" s="71" t="str">
        <f t="shared" si="21"/>
        <v>J02AA01_nr</v>
      </c>
      <c r="M173" s="154">
        <v>50</v>
      </c>
      <c r="N173" s="154" t="s">
        <v>186</v>
      </c>
      <c r="O173" s="154">
        <v>10</v>
      </c>
      <c r="P173" s="154" t="s">
        <v>6</v>
      </c>
      <c r="Q173" s="154">
        <v>1</v>
      </c>
      <c r="R173" s="154" t="s">
        <v>15</v>
      </c>
      <c r="S173" s="154" t="str">
        <f t="shared" si="23"/>
        <v>MG</v>
      </c>
      <c r="T173" s="154">
        <f t="shared" si="24"/>
        <v>0</v>
      </c>
      <c r="U173" s="154" t="str">
        <f t="shared" si="25"/>
        <v>mg</v>
      </c>
      <c r="V173" s="153">
        <f t="shared" si="26"/>
        <v>1</v>
      </c>
      <c r="W173" s="154">
        <f t="shared" si="27"/>
        <v>0</v>
      </c>
      <c r="X173" s="154">
        <f t="shared" si="28"/>
        <v>1</v>
      </c>
      <c r="Y173" s="154">
        <f t="shared" si="29"/>
        <v>0</v>
      </c>
      <c r="Z173" s="154" t="s">
        <v>1912</v>
      </c>
    </row>
    <row r="174" spans="1:26" s="35" customFormat="1" ht="15.6">
      <c r="A174" s="141"/>
      <c r="B174" s="154" t="s">
        <v>61</v>
      </c>
      <c r="C174" s="154" t="s">
        <v>421</v>
      </c>
      <c r="D174" s="154">
        <v>2594363</v>
      </c>
      <c r="E174" s="38">
        <v>7680559460055</v>
      </c>
      <c r="F174" s="156" t="s">
        <v>540</v>
      </c>
      <c r="G174" s="56"/>
      <c r="H174" s="236">
        <f t="shared" si="22"/>
        <v>0</v>
      </c>
      <c r="I174" s="55"/>
      <c r="J174" s="160"/>
      <c r="K174" s="209" t="s">
        <v>1507</v>
      </c>
      <c r="L174" s="71" t="str">
        <f t="shared" si="21"/>
        <v>J02AC03_Tab</v>
      </c>
      <c r="M174" s="154">
        <v>200</v>
      </c>
      <c r="N174" s="154" t="s">
        <v>186</v>
      </c>
      <c r="O174" s="154">
        <v>28</v>
      </c>
      <c r="P174" s="154" t="s">
        <v>6</v>
      </c>
      <c r="Q174" s="154">
        <v>1</v>
      </c>
      <c r="R174" s="154" t="s">
        <v>15</v>
      </c>
      <c r="S174" s="154" t="str">
        <f t="shared" si="23"/>
        <v>MG</v>
      </c>
      <c r="T174" s="154">
        <f t="shared" si="24"/>
        <v>0</v>
      </c>
      <c r="U174" s="154" t="str">
        <f t="shared" si="25"/>
        <v>mg</v>
      </c>
      <c r="V174" s="153">
        <f t="shared" si="26"/>
        <v>1</v>
      </c>
      <c r="W174" s="154">
        <f t="shared" si="27"/>
        <v>0</v>
      </c>
      <c r="X174" s="154">
        <f t="shared" si="28"/>
        <v>1</v>
      </c>
      <c r="Y174" s="154">
        <f t="shared" si="29"/>
        <v>0</v>
      </c>
      <c r="Z174" s="154" t="s">
        <v>1913</v>
      </c>
    </row>
    <row r="175" spans="1:26" s="35" customFormat="1" ht="15.6">
      <c r="A175" s="141"/>
      <c r="B175" s="154" t="s">
        <v>61</v>
      </c>
      <c r="C175" s="154" t="s">
        <v>421</v>
      </c>
      <c r="D175" s="154">
        <v>2594340</v>
      </c>
      <c r="E175" s="38">
        <v>7680559460017</v>
      </c>
      <c r="F175" s="156" t="s">
        <v>539</v>
      </c>
      <c r="G175" s="56"/>
      <c r="H175" s="236">
        <f t="shared" si="22"/>
        <v>0</v>
      </c>
      <c r="I175" s="55"/>
      <c r="J175" s="160"/>
      <c r="K175" s="209" t="s">
        <v>1507</v>
      </c>
      <c r="L175" s="71" t="str">
        <f t="shared" si="21"/>
        <v>J02AC03_Tab</v>
      </c>
      <c r="M175" s="154">
        <v>50</v>
      </c>
      <c r="N175" s="154" t="s">
        <v>186</v>
      </c>
      <c r="O175" s="154">
        <v>56</v>
      </c>
      <c r="P175" s="154" t="s">
        <v>6</v>
      </c>
      <c r="Q175" s="154">
        <v>1</v>
      </c>
      <c r="R175" s="154" t="s">
        <v>15</v>
      </c>
      <c r="S175" s="154" t="str">
        <f t="shared" si="23"/>
        <v>MG</v>
      </c>
      <c r="T175" s="154">
        <f t="shared" si="24"/>
        <v>0</v>
      </c>
      <c r="U175" s="154" t="str">
        <f t="shared" si="25"/>
        <v>mg</v>
      </c>
      <c r="V175" s="153">
        <f t="shared" si="26"/>
        <v>1</v>
      </c>
      <c r="W175" s="154">
        <f t="shared" si="27"/>
        <v>0</v>
      </c>
      <c r="X175" s="154">
        <f t="shared" si="28"/>
        <v>1</v>
      </c>
      <c r="Y175" s="154">
        <f t="shared" si="29"/>
        <v>0</v>
      </c>
      <c r="Z175" s="154" t="s">
        <v>1914</v>
      </c>
    </row>
    <row r="176" spans="1:26" s="35" customFormat="1" ht="15.6">
      <c r="A176" s="141"/>
      <c r="B176" s="154" t="s">
        <v>61</v>
      </c>
      <c r="C176" s="154" t="s">
        <v>421</v>
      </c>
      <c r="D176" s="154">
        <v>2916074</v>
      </c>
      <c r="E176" s="38">
        <v>7680568190028</v>
      </c>
      <c r="F176" s="156" t="s">
        <v>542</v>
      </c>
      <c r="G176" s="56"/>
      <c r="H176" s="236">
        <f t="shared" si="22"/>
        <v>0</v>
      </c>
      <c r="I176" s="55"/>
      <c r="J176" s="160"/>
      <c r="K176" s="209" t="s">
        <v>1508</v>
      </c>
      <c r="L176" s="71" t="str">
        <f t="shared" si="21"/>
        <v>J02AC03_Susp</v>
      </c>
      <c r="M176" s="154">
        <v>40</v>
      </c>
      <c r="N176" s="154" t="s">
        <v>199</v>
      </c>
      <c r="O176" s="154">
        <v>70</v>
      </c>
      <c r="P176" s="154" t="s">
        <v>185</v>
      </c>
      <c r="Q176" s="154">
        <v>1</v>
      </c>
      <c r="R176" s="154" t="s">
        <v>15</v>
      </c>
      <c r="S176" s="154" t="str">
        <f t="shared" si="23"/>
        <v>MG</v>
      </c>
      <c r="T176" s="154" t="str">
        <f t="shared" si="24"/>
        <v>ML</v>
      </c>
      <c r="U176" s="154" t="str">
        <f t="shared" si="25"/>
        <v>mg</v>
      </c>
      <c r="V176" s="153" t="str">
        <f t="shared" si="26"/>
        <v>1ML</v>
      </c>
      <c r="W176" s="154">
        <f t="shared" si="27"/>
        <v>0</v>
      </c>
      <c r="X176" s="154">
        <f t="shared" si="28"/>
        <v>0</v>
      </c>
      <c r="Y176" s="154">
        <f t="shared" si="29"/>
        <v>1</v>
      </c>
      <c r="Z176" s="154" t="s">
        <v>1915</v>
      </c>
    </row>
    <row r="177" spans="1:26" s="35" customFormat="1" ht="15.6">
      <c r="A177" s="141"/>
      <c r="B177" s="154" t="s">
        <v>61</v>
      </c>
      <c r="C177" s="154" t="s">
        <v>421</v>
      </c>
      <c r="D177" s="154">
        <v>2594392</v>
      </c>
      <c r="E177" s="38">
        <v>7680559450025</v>
      </c>
      <c r="F177" s="156" t="s">
        <v>541</v>
      </c>
      <c r="G177" s="56"/>
      <c r="H177" s="236">
        <f t="shared" si="22"/>
        <v>0</v>
      </c>
      <c r="I177" s="55"/>
      <c r="J177" s="160"/>
      <c r="K177" s="209" t="s">
        <v>365</v>
      </c>
      <c r="L177" s="71" t="str">
        <f t="shared" si="21"/>
        <v>J02AC03_nr</v>
      </c>
      <c r="M177" s="154">
        <v>200</v>
      </c>
      <c r="N177" s="154" t="s">
        <v>186</v>
      </c>
      <c r="O177" s="154">
        <v>1</v>
      </c>
      <c r="P177" s="154" t="s">
        <v>6</v>
      </c>
      <c r="Q177" s="154">
        <v>1</v>
      </c>
      <c r="R177" s="154" t="s">
        <v>15</v>
      </c>
      <c r="S177" s="154" t="str">
        <f t="shared" si="23"/>
        <v>MG</v>
      </c>
      <c r="T177" s="154">
        <f t="shared" si="24"/>
        <v>0</v>
      </c>
      <c r="U177" s="154" t="str">
        <f t="shared" si="25"/>
        <v>mg</v>
      </c>
      <c r="V177" s="153">
        <f t="shared" si="26"/>
        <v>1</v>
      </c>
      <c r="W177" s="154">
        <f t="shared" si="27"/>
        <v>0</v>
      </c>
      <c r="X177" s="154">
        <f t="shared" si="28"/>
        <v>1</v>
      </c>
      <c r="Y177" s="154">
        <f t="shared" si="29"/>
        <v>0</v>
      </c>
      <c r="Z177" s="154" t="s">
        <v>1916</v>
      </c>
    </row>
    <row r="178" spans="1:26" s="35" customFormat="1" ht="15.6">
      <c r="A178" s="141"/>
      <c r="B178" s="154" t="s">
        <v>61</v>
      </c>
      <c r="C178" s="154" t="s">
        <v>421</v>
      </c>
      <c r="D178" s="154">
        <v>6209735</v>
      </c>
      <c r="E178" s="38">
        <v>7680631670020</v>
      </c>
      <c r="F178" s="156" t="s">
        <v>1583</v>
      </c>
      <c r="G178" s="56"/>
      <c r="H178" s="236">
        <f t="shared" si="22"/>
        <v>0</v>
      </c>
      <c r="I178" s="55"/>
      <c r="J178" s="160"/>
      <c r="K178" s="209" t="s">
        <v>1507</v>
      </c>
      <c r="L178" s="71" t="str">
        <f t="shared" si="21"/>
        <v>J02AC03_Tab</v>
      </c>
      <c r="M178" s="154">
        <v>200</v>
      </c>
      <c r="N178" s="154" t="s">
        <v>186</v>
      </c>
      <c r="O178" s="154">
        <v>28</v>
      </c>
      <c r="P178" s="154" t="s">
        <v>6</v>
      </c>
      <c r="Q178" s="154">
        <v>1</v>
      </c>
      <c r="R178" s="154" t="s">
        <v>15</v>
      </c>
      <c r="S178" s="154" t="str">
        <f t="shared" si="23"/>
        <v>MG</v>
      </c>
      <c r="T178" s="154">
        <f t="shared" si="24"/>
        <v>0</v>
      </c>
      <c r="U178" s="154" t="str">
        <f t="shared" si="25"/>
        <v>mg</v>
      </c>
      <c r="V178" s="153">
        <f t="shared" si="26"/>
        <v>1</v>
      </c>
      <c r="W178" s="154">
        <f t="shared" si="27"/>
        <v>0</v>
      </c>
      <c r="X178" s="154">
        <f t="shared" si="28"/>
        <v>1</v>
      </c>
      <c r="Y178" s="154">
        <f t="shared" si="29"/>
        <v>0</v>
      </c>
      <c r="Z178" s="154" t="s">
        <v>1917</v>
      </c>
    </row>
    <row r="179" spans="1:26" s="35" customFormat="1" ht="15.6">
      <c r="A179" s="141"/>
      <c r="B179" s="154" t="s">
        <v>61</v>
      </c>
      <c r="C179" s="154" t="s">
        <v>421</v>
      </c>
      <c r="D179" s="154">
        <v>6209729</v>
      </c>
      <c r="E179" s="38">
        <v>7680631670013</v>
      </c>
      <c r="F179" s="156" t="s">
        <v>1584</v>
      </c>
      <c r="G179" s="56"/>
      <c r="H179" s="236">
        <f t="shared" si="22"/>
        <v>0</v>
      </c>
      <c r="I179" s="55"/>
      <c r="J179" s="160"/>
      <c r="K179" s="209" t="s">
        <v>1507</v>
      </c>
      <c r="L179" s="71" t="str">
        <f t="shared" si="21"/>
        <v>J02AC03_Tab</v>
      </c>
      <c r="M179" s="154">
        <v>50</v>
      </c>
      <c r="N179" s="154" t="s">
        <v>186</v>
      </c>
      <c r="O179" s="154">
        <v>56</v>
      </c>
      <c r="P179" s="154" t="s">
        <v>6</v>
      </c>
      <c r="Q179" s="154">
        <v>1</v>
      </c>
      <c r="R179" s="154" t="s">
        <v>15</v>
      </c>
      <c r="S179" s="154" t="str">
        <f t="shared" si="23"/>
        <v>MG</v>
      </c>
      <c r="T179" s="154">
        <f t="shared" si="24"/>
        <v>0</v>
      </c>
      <c r="U179" s="154" t="str">
        <f t="shared" si="25"/>
        <v>mg</v>
      </c>
      <c r="V179" s="153">
        <f t="shared" si="26"/>
        <v>1</v>
      </c>
      <c r="W179" s="154">
        <f t="shared" si="27"/>
        <v>0</v>
      </c>
      <c r="X179" s="154">
        <f t="shared" si="28"/>
        <v>1</v>
      </c>
      <c r="Y179" s="154">
        <f t="shared" si="29"/>
        <v>0</v>
      </c>
      <c r="Z179" s="154" t="s">
        <v>1918</v>
      </c>
    </row>
    <row r="180" spans="1:26" s="35" customFormat="1" ht="15.6">
      <c r="A180" s="141"/>
      <c r="B180" s="154" t="s">
        <v>61</v>
      </c>
      <c r="C180" s="154" t="s">
        <v>421</v>
      </c>
      <c r="D180" s="154">
        <v>6642892</v>
      </c>
      <c r="E180" s="38">
        <v>7680653150012</v>
      </c>
      <c r="F180" s="156" t="s">
        <v>1585</v>
      </c>
      <c r="G180" s="56"/>
      <c r="H180" s="236">
        <f t="shared" si="22"/>
        <v>0</v>
      </c>
      <c r="I180" s="55"/>
      <c r="J180" s="160"/>
      <c r="K180" s="209" t="s">
        <v>365</v>
      </c>
      <c r="L180" s="71" t="str">
        <f t="shared" si="21"/>
        <v>J02AC03_nr</v>
      </c>
      <c r="M180" s="154">
        <v>200</v>
      </c>
      <c r="N180" s="154" t="s">
        <v>186</v>
      </c>
      <c r="O180" s="154">
        <v>1</v>
      </c>
      <c r="P180" s="154" t="s">
        <v>6</v>
      </c>
      <c r="Q180" s="154">
        <v>1</v>
      </c>
      <c r="R180" s="154" t="s">
        <v>15</v>
      </c>
      <c r="S180" s="154" t="str">
        <f t="shared" si="23"/>
        <v>MG</v>
      </c>
      <c r="T180" s="154">
        <f t="shared" si="24"/>
        <v>0</v>
      </c>
      <c r="U180" s="154" t="str">
        <f t="shared" si="25"/>
        <v>mg</v>
      </c>
      <c r="V180" s="153">
        <f t="shared" si="26"/>
        <v>1</v>
      </c>
      <c r="W180" s="154">
        <f t="shared" si="27"/>
        <v>0</v>
      </c>
      <c r="X180" s="154">
        <f t="shared" si="28"/>
        <v>1</v>
      </c>
      <c r="Y180" s="154">
        <f t="shared" si="29"/>
        <v>0</v>
      </c>
      <c r="Z180" s="154" t="s">
        <v>1919</v>
      </c>
    </row>
    <row r="181" spans="1:26" s="35" customFormat="1" ht="15.6">
      <c r="A181" s="141"/>
      <c r="B181" s="154" t="s">
        <v>61</v>
      </c>
      <c r="C181" s="154" t="s">
        <v>421</v>
      </c>
      <c r="D181" s="154">
        <v>6335859</v>
      </c>
      <c r="E181" s="38">
        <v>7680657720020</v>
      </c>
      <c r="F181" s="156" t="s">
        <v>1586</v>
      </c>
      <c r="G181" s="56"/>
      <c r="H181" s="236">
        <f t="shared" si="22"/>
        <v>0</v>
      </c>
      <c r="I181" s="55"/>
      <c r="J181" s="160"/>
      <c r="K181" s="209" t="s">
        <v>1507</v>
      </c>
      <c r="L181" s="71" t="str">
        <f t="shared" si="21"/>
        <v>J02AC03_Tab</v>
      </c>
      <c r="M181" s="154">
        <v>200</v>
      </c>
      <c r="N181" s="154" t="s">
        <v>186</v>
      </c>
      <c r="O181" s="154">
        <v>28</v>
      </c>
      <c r="P181" s="154" t="s">
        <v>6</v>
      </c>
      <c r="Q181" s="154">
        <v>1</v>
      </c>
      <c r="R181" s="154" t="s">
        <v>15</v>
      </c>
      <c r="S181" s="154" t="str">
        <f t="shared" si="23"/>
        <v>MG</v>
      </c>
      <c r="T181" s="154">
        <f t="shared" si="24"/>
        <v>0</v>
      </c>
      <c r="U181" s="154" t="str">
        <f t="shared" si="25"/>
        <v>mg</v>
      </c>
      <c r="V181" s="153">
        <f t="shared" si="26"/>
        <v>1</v>
      </c>
      <c r="W181" s="154">
        <f t="shared" si="27"/>
        <v>0</v>
      </c>
      <c r="X181" s="154">
        <f t="shared" si="28"/>
        <v>1</v>
      </c>
      <c r="Y181" s="154">
        <f t="shared" si="29"/>
        <v>0</v>
      </c>
      <c r="Z181" s="154" t="s">
        <v>1920</v>
      </c>
    </row>
    <row r="182" spans="1:26" s="35" customFormat="1" ht="15.6">
      <c r="A182" s="141"/>
      <c r="B182" s="154" t="s">
        <v>61</v>
      </c>
      <c r="C182" s="154" t="s">
        <v>421</v>
      </c>
      <c r="D182" s="154">
        <v>6335842</v>
      </c>
      <c r="E182" s="38">
        <v>7680657720013</v>
      </c>
      <c r="F182" s="156" t="s">
        <v>1587</v>
      </c>
      <c r="G182" s="56"/>
      <c r="H182" s="236">
        <f t="shared" si="22"/>
        <v>0</v>
      </c>
      <c r="I182" s="55"/>
      <c r="J182" s="160"/>
      <c r="K182" s="209" t="s">
        <v>1507</v>
      </c>
      <c r="L182" s="71" t="str">
        <f t="shared" si="21"/>
        <v>J02AC03_Tab</v>
      </c>
      <c r="M182" s="154">
        <v>50</v>
      </c>
      <c r="N182" s="154" t="s">
        <v>186</v>
      </c>
      <c r="O182" s="154">
        <v>56</v>
      </c>
      <c r="P182" s="154" t="s">
        <v>6</v>
      </c>
      <c r="Q182" s="154">
        <v>1</v>
      </c>
      <c r="R182" s="154" t="s">
        <v>15</v>
      </c>
      <c r="S182" s="154" t="str">
        <f t="shared" si="23"/>
        <v>MG</v>
      </c>
      <c r="T182" s="154">
        <f t="shared" si="24"/>
        <v>0</v>
      </c>
      <c r="U182" s="154" t="str">
        <f t="shared" si="25"/>
        <v>mg</v>
      </c>
      <c r="V182" s="153">
        <f t="shared" si="26"/>
        <v>1</v>
      </c>
      <c r="W182" s="154">
        <f t="shared" si="27"/>
        <v>0</v>
      </c>
      <c r="X182" s="154">
        <f t="shared" si="28"/>
        <v>1</v>
      </c>
      <c r="Y182" s="154">
        <f t="shared" si="29"/>
        <v>0</v>
      </c>
      <c r="Z182" s="154" t="s">
        <v>1921</v>
      </c>
    </row>
    <row r="183" spans="1:26" s="35" customFormat="1" ht="15.6">
      <c r="A183" s="141"/>
      <c r="B183" s="154" t="s">
        <v>61</v>
      </c>
      <c r="C183" s="154" t="s">
        <v>421</v>
      </c>
      <c r="D183" s="154">
        <v>6335865</v>
      </c>
      <c r="E183" s="38">
        <v>7680657710014</v>
      </c>
      <c r="F183" s="156" t="s">
        <v>1588</v>
      </c>
      <c r="G183" s="56"/>
      <c r="H183" s="236">
        <f t="shared" si="22"/>
        <v>0</v>
      </c>
      <c r="I183" s="55"/>
      <c r="J183" s="160"/>
      <c r="K183" s="209" t="s">
        <v>1508</v>
      </c>
      <c r="L183" s="71" t="str">
        <f t="shared" si="21"/>
        <v>J02AC03_Susp</v>
      </c>
      <c r="M183" s="154">
        <v>40</v>
      </c>
      <c r="N183" s="154" t="s">
        <v>199</v>
      </c>
      <c r="O183" s="154">
        <v>70</v>
      </c>
      <c r="P183" s="154" t="s">
        <v>185</v>
      </c>
      <c r="Q183" s="154">
        <v>1</v>
      </c>
      <c r="R183" s="154" t="s">
        <v>15</v>
      </c>
      <c r="S183" s="154" t="str">
        <f t="shared" si="23"/>
        <v>MG</v>
      </c>
      <c r="T183" s="154" t="str">
        <f t="shared" si="24"/>
        <v>ML</v>
      </c>
      <c r="U183" s="154" t="str">
        <f t="shared" si="25"/>
        <v>mg</v>
      </c>
      <c r="V183" s="153" t="str">
        <f t="shared" si="26"/>
        <v>1ML</v>
      </c>
      <c r="W183" s="154">
        <f t="shared" si="27"/>
        <v>0</v>
      </c>
      <c r="X183" s="154">
        <f t="shared" si="28"/>
        <v>0</v>
      </c>
      <c r="Y183" s="154">
        <f t="shared" si="29"/>
        <v>1</v>
      </c>
      <c r="Z183" s="154" t="s">
        <v>1922</v>
      </c>
    </row>
    <row r="184" spans="1:26" s="35" customFormat="1" ht="15.6">
      <c r="A184" s="141"/>
      <c r="B184" s="154" t="s">
        <v>61</v>
      </c>
      <c r="C184" s="154" t="s">
        <v>421</v>
      </c>
      <c r="D184" s="154">
        <v>6335871</v>
      </c>
      <c r="E184" s="38">
        <v>7680657700015</v>
      </c>
      <c r="F184" s="156" t="s">
        <v>1589</v>
      </c>
      <c r="G184" s="56"/>
      <c r="H184" s="236">
        <f t="shared" si="22"/>
        <v>0</v>
      </c>
      <c r="I184" s="55"/>
      <c r="J184" s="160"/>
      <c r="K184" s="209" t="s">
        <v>365</v>
      </c>
      <c r="L184" s="71" t="str">
        <f t="shared" si="21"/>
        <v>J02AC03_nr</v>
      </c>
      <c r="M184" s="154">
        <v>200</v>
      </c>
      <c r="N184" s="154" t="s">
        <v>186</v>
      </c>
      <c r="O184" s="154">
        <v>1</v>
      </c>
      <c r="P184" s="154" t="s">
        <v>6</v>
      </c>
      <c r="Q184" s="154">
        <v>1</v>
      </c>
      <c r="R184" s="154" t="s">
        <v>15</v>
      </c>
      <c r="S184" s="154" t="str">
        <f t="shared" si="23"/>
        <v>MG</v>
      </c>
      <c r="T184" s="154">
        <f t="shared" si="24"/>
        <v>0</v>
      </c>
      <c r="U184" s="154" t="str">
        <f t="shared" si="25"/>
        <v>mg</v>
      </c>
      <c r="V184" s="153">
        <f t="shared" si="26"/>
        <v>1</v>
      </c>
      <c r="W184" s="154">
        <f t="shared" si="27"/>
        <v>0</v>
      </c>
      <c r="X184" s="154">
        <f t="shared" si="28"/>
        <v>1</v>
      </c>
      <c r="Y184" s="154">
        <f t="shared" si="29"/>
        <v>0</v>
      </c>
      <c r="Z184" s="154" t="s">
        <v>1923</v>
      </c>
    </row>
    <row r="185" spans="1:26" s="35" customFormat="1" ht="15.6">
      <c r="A185" s="141"/>
      <c r="B185" s="154" t="s">
        <v>61</v>
      </c>
      <c r="C185" s="154" t="s">
        <v>421</v>
      </c>
      <c r="D185" s="154">
        <v>6443810</v>
      </c>
      <c r="E185" s="38">
        <v>7680631180024</v>
      </c>
      <c r="F185" s="156" t="s">
        <v>1590</v>
      </c>
      <c r="G185" s="56"/>
      <c r="H185" s="236">
        <f t="shared" si="22"/>
        <v>0</v>
      </c>
      <c r="I185" s="55"/>
      <c r="J185" s="160"/>
      <c r="K185" s="209" t="s">
        <v>1507</v>
      </c>
      <c r="L185" s="71" t="str">
        <f t="shared" si="21"/>
        <v>J02AC03_Tab</v>
      </c>
      <c r="M185" s="154">
        <v>200</v>
      </c>
      <c r="N185" s="154" t="s">
        <v>186</v>
      </c>
      <c r="O185" s="154">
        <v>28</v>
      </c>
      <c r="P185" s="154" t="s">
        <v>6</v>
      </c>
      <c r="Q185" s="154">
        <v>1</v>
      </c>
      <c r="R185" s="154" t="s">
        <v>15</v>
      </c>
      <c r="S185" s="154" t="str">
        <f t="shared" si="23"/>
        <v>MG</v>
      </c>
      <c r="T185" s="154">
        <f t="shared" si="24"/>
        <v>0</v>
      </c>
      <c r="U185" s="154" t="str">
        <f t="shared" si="25"/>
        <v>mg</v>
      </c>
      <c r="V185" s="153">
        <f t="shared" si="26"/>
        <v>1</v>
      </c>
      <c r="W185" s="154">
        <f t="shared" si="27"/>
        <v>0</v>
      </c>
      <c r="X185" s="154">
        <f t="shared" si="28"/>
        <v>1</v>
      </c>
      <c r="Y185" s="154">
        <f t="shared" si="29"/>
        <v>0</v>
      </c>
      <c r="Z185" s="154" t="s">
        <v>1924</v>
      </c>
    </row>
    <row r="186" spans="1:26" s="35" customFormat="1" ht="15.6">
      <c r="A186" s="141"/>
      <c r="B186" s="154" t="s">
        <v>61</v>
      </c>
      <c r="C186" s="154" t="s">
        <v>421</v>
      </c>
      <c r="D186" s="154">
        <v>6443804</v>
      </c>
      <c r="E186" s="38">
        <v>7680631180017</v>
      </c>
      <c r="F186" s="156" t="s">
        <v>1591</v>
      </c>
      <c r="G186" s="56"/>
      <c r="H186" s="236">
        <f t="shared" si="22"/>
        <v>0</v>
      </c>
      <c r="I186" s="55"/>
      <c r="J186" s="160"/>
      <c r="K186" s="209" t="s">
        <v>1507</v>
      </c>
      <c r="L186" s="71" t="str">
        <f t="shared" si="21"/>
        <v>J02AC03_Tab</v>
      </c>
      <c r="M186" s="154">
        <v>50</v>
      </c>
      <c r="N186" s="154" t="s">
        <v>186</v>
      </c>
      <c r="O186" s="154">
        <v>56</v>
      </c>
      <c r="P186" s="154" t="s">
        <v>6</v>
      </c>
      <c r="Q186" s="154">
        <v>1</v>
      </c>
      <c r="R186" s="154" t="s">
        <v>15</v>
      </c>
      <c r="S186" s="154" t="str">
        <f t="shared" si="23"/>
        <v>MG</v>
      </c>
      <c r="T186" s="154">
        <f t="shared" si="24"/>
        <v>0</v>
      </c>
      <c r="U186" s="154" t="str">
        <f t="shared" si="25"/>
        <v>mg</v>
      </c>
      <c r="V186" s="153">
        <f t="shared" si="26"/>
        <v>1</v>
      </c>
      <c r="W186" s="154">
        <f t="shared" si="27"/>
        <v>0</v>
      </c>
      <c r="X186" s="154">
        <f t="shared" si="28"/>
        <v>1</v>
      </c>
      <c r="Y186" s="154">
        <f t="shared" si="29"/>
        <v>0</v>
      </c>
      <c r="Z186" s="154" t="s">
        <v>1925</v>
      </c>
    </row>
    <row r="187" spans="1:26" s="35" customFormat="1" ht="15.6">
      <c r="A187" s="141"/>
      <c r="B187" s="154" t="s">
        <v>61</v>
      </c>
      <c r="C187" s="154" t="s">
        <v>421</v>
      </c>
      <c r="D187" s="154">
        <v>6443767</v>
      </c>
      <c r="E187" s="38">
        <v>7680650640011</v>
      </c>
      <c r="F187" s="156" t="s">
        <v>1592</v>
      </c>
      <c r="G187" s="56"/>
      <c r="H187" s="236">
        <f t="shared" si="22"/>
        <v>0</v>
      </c>
      <c r="I187" s="55"/>
      <c r="J187" s="160"/>
      <c r="K187" s="209" t="s">
        <v>365</v>
      </c>
      <c r="L187" s="71" t="str">
        <f t="shared" si="21"/>
        <v>J02AC03_nr</v>
      </c>
      <c r="M187" s="154">
        <v>200</v>
      </c>
      <c r="N187" s="154" t="s">
        <v>186</v>
      </c>
      <c r="O187" s="154">
        <v>1</v>
      </c>
      <c r="P187" s="154" t="s">
        <v>6</v>
      </c>
      <c r="Q187" s="154">
        <v>1</v>
      </c>
      <c r="R187" s="154" t="s">
        <v>15</v>
      </c>
      <c r="S187" s="154" t="str">
        <f t="shared" si="23"/>
        <v>MG</v>
      </c>
      <c r="T187" s="154">
        <f t="shared" si="24"/>
        <v>0</v>
      </c>
      <c r="U187" s="154" t="str">
        <f t="shared" si="25"/>
        <v>mg</v>
      </c>
      <c r="V187" s="153">
        <f t="shared" si="26"/>
        <v>1</v>
      </c>
      <c r="W187" s="154">
        <f t="shared" si="27"/>
        <v>0</v>
      </c>
      <c r="X187" s="154">
        <f t="shared" si="28"/>
        <v>1</v>
      </c>
      <c r="Y187" s="154">
        <f t="shared" si="29"/>
        <v>0</v>
      </c>
      <c r="Z187" s="154" t="s">
        <v>1926</v>
      </c>
    </row>
    <row r="188" spans="1:26" s="35" customFormat="1" ht="15.6">
      <c r="A188" s="141"/>
      <c r="B188" s="154" t="s">
        <v>62</v>
      </c>
      <c r="C188" s="154" t="s">
        <v>422</v>
      </c>
      <c r="D188" s="154">
        <v>6564324</v>
      </c>
      <c r="E188" s="38">
        <v>7680651720019</v>
      </c>
      <c r="F188" s="156" t="s">
        <v>1593</v>
      </c>
      <c r="G188" s="56"/>
      <c r="H188" s="236">
        <f t="shared" si="22"/>
        <v>0</v>
      </c>
      <c r="I188" s="55"/>
      <c r="J188" s="160"/>
      <c r="K188" s="209" t="s">
        <v>365</v>
      </c>
      <c r="L188" s="71" t="str">
        <f t="shared" si="21"/>
        <v>J02AC04_nr</v>
      </c>
      <c r="M188" s="154">
        <v>18</v>
      </c>
      <c r="N188" s="154" t="s">
        <v>199</v>
      </c>
      <c r="O188" s="154">
        <v>1</v>
      </c>
      <c r="P188" s="154" t="s">
        <v>6</v>
      </c>
      <c r="Q188" s="154">
        <v>1</v>
      </c>
      <c r="R188" s="154" t="s">
        <v>15</v>
      </c>
      <c r="S188" s="154" t="str">
        <f t="shared" si="23"/>
        <v>MG</v>
      </c>
      <c r="T188" s="154" t="str">
        <f t="shared" si="24"/>
        <v>ML</v>
      </c>
      <c r="U188" s="154" t="str">
        <f t="shared" si="25"/>
        <v>mg</v>
      </c>
      <c r="V188" s="153" t="str">
        <f t="shared" si="26"/>
        <v>1ML</v>
      </c>
      <c r="W188" s="154">
        <f t="shared" si="27"/>
        <v>0</v>
      </c>
      <c r="X188" s="154">
        <f t="shared" si="28"/>
        <v>1</v>
      </c>
      <c r="Y188" s="154">
        <f t="shared" si="29"/>
        <v>0</v>
      </c>
      <c r="Z188" s="154" t="s">
        <v>1927</v>
      </c>
    </row>
    <row r="189" spans="1:26" s="35" customFormat="1" ht="15.6">
      <c r="A189" s="141"/>
      <c r="B189" s="154" t="s">
        <v>62</v>
      </c>
      <c r="C189" s="154" t="s">
        <v>422</v>
      </c>
      <c r="D189" s="154">
        <v>3458314</v>
      </c>
      <c r="E189" s="38">
        <v>7680578430015</v>
      </c>
      <c r="F189" s="156" t="s">
        <v>543</v>
      </c>
      <c r="G189" s="56"/>
      <c r="H189" s="236">
        <f t="shared" si="22"/>
        <v>0</v>
      </c>
      <c r="I189" s="55"/>
      <c r="J189" s="160"/>
      <c r="K189" s="209" t="s">
        <v>1508</v>
      </c>
      <c r="L189" s="71" t="str">
        <f t="shared" si="21"/>
        <v>J02AC04_Susp</v>
      </c>
      <c r="M189" s="154">
        <v>40</v>
      </c>
      <c r="N189" s="154" t="s">
        <v>199</v>
      </c>
      <c r="O189" s="154">
        <v>105</v>
      </c>
      <c r="P189" s="154" t="s">
        <v>185</v>
      </c>
      <c r="Q189" s="154">
        <v>1</v>
      </c>
      <c r="R189" s="154" t="s">
        <v>15</v>
      </c>
      <c r="S189" s="154" t="str">
        <f t="shared" si="23"/>
        <v>MG</v>
      </c>
      <c r="T189" s="154" t="str">
        <f t="shared" si="24"/>
        <v>ML</v>
      </c>
      <c r="U189" s="154" t="str">
        <f t="shared" si="25"/>
        <v>mg</v>
      </c>
      <c r="V189" s="153" t="str">
        <f t="shared" si="26"/>
        <v>1ML</v>
      </c>
      <c r="W189" s="154">
        <f t="shared" si="27"/>
        <v>0</v>
      </c>
      <c r="X189" s="154">
        <f t="shared" si="28"/>
        <v>0</v>
      </c>
      <c r="Y189" s="154">
        <f t="shared" si="29"/>
        <v>1</v>
      </c>
      <c r="Z189" s="154" t="s">
        <v>1928</v>
      </c>
    </row>
    <row r="190" spans="1:26" s="35" customFormat="1" ht="15.6">
      <c r="A190" s="141"/>
      <c r="B190" s="154" t="s">
        <v>62</v>
      </c>
      <c r="C190" s="154" t="s">
        <v>422</v>
      </c>
      <c r="D190" s="154">
        <v>6303658</v>
      </c>
      <c r="E190" s="38">
        <v>7680632400015</v>
      </c>
      <c r="F190" s="156" t="s">
        <v>544</v>
      </c>
      <c r="G190" s="56"/>
      <c r="H190" s="236">
        <f t="shared" si="22"/>
        <v>0</v>
      </c>
      <c r="I190" s="55"/>
      <c r="J190" s="160"/>
      <c r="K190" s="209" t="s">
        <v>1507</v>
      </c>
      <c r="L190" s="71" t="str">
        <f t="shared" si="21"/>
        <v>J02AC04_Tab</v>
      </c>
      <c r="M190" s="154">
        <v>100</v>
      </c>
      <c r="N190" s="154" t="s">
        <v>186</v>
      </c>
      <c r="O190" s="154">
        <v>24</v>
      </c>
      <c r="P190" s="154" t="s">
        <v>6</v>
      </c>
      <c r="Q190" s="154">
        <v>1</v>
      </c>
      <c r="R190" s="154" t="s">
        <v>15</v>
      </c>
      <c r="S190" s="154" t="str">
        <f t="shared" si="23"/>
        <v>MG</v>
      </c>
      <c r="T190" s="154">
        <f t="shared" si="24"/>
        <v>0</v>
      </c>
      <c r="U190" s="154" t="str">
        <f t="shared" si="25"/>
        <v>mg</v>
      </c>
      <c r="V190" s="153">
        <f t="shared" si="26"/>
        <v>1</v>
      </c>
      <c r="W190" s="154">
        <f t="shared" si="27"/>
        <v>0</v>
      </c>
      <c r="X190" s="154">
        <f t="shared" si="28"/>
        <v>1</v>
      </c>
      <c r="Y190" s="154">
        <f t="shared" si="29"/>
        <v>0</v>
      </c>
      <c r="Z190" s="154" t="s">
        <v>1929</v>
      </c>
    </row>
    <row r="191" spans="1:26" s="35" customFormat="1" ht="15.6">
      <c r="A191" s="141"/>
      <c r="B191" s="154" t="s">
        <v>62</v>
      </c>
      <c r="C191" s="154" t="s">
        <v>422</v>
      </c>
      <c r="D191" s="154">
        <v>6303664</v>
      </c>
      <c r="E191" s="37">
        <v>7680632400022</v>
      </c>
      <c r="F191" s="243" t="s">
        <v>545</v>
      </c>
      <c r="G191" s="56"/>
      <c r="H191" s="236">
        <f t="shared" si="22"/>
        <v>0</v>
      </c>
      <c r="I191" s="55"/>
      <c r="J191" s="160"/>
      <c r="K191" s="209" t="s">
        <v>1507</v>
      </c>
      <c r="L191" s="71" t="str">
        <f t="shared" si="21"/>
        <v>J02AC04_Tab</v>
      </c>
      <c r="M191" s="154">
        <v>100</v>
      </c>
      <c r="N191" s="154" t="s">
        <v>186</v>
      </c>
      <c r="O191" s="154">
        <v>96</v>
      </c>
      <c r="P191" s="154" t="s">
        <v>6</v>
      </c>
      <c r="Q191" s="153">
        <v>1</v>
      </c>
      <c r="R191" s="154" t="s">
        <v>15</v>
      </c>
      <c r="S191" s="154" t="str">
        <f t="shared" si="23"/>
        <v>MG</v>
      </c>
      <c r="T191" s="154">
        <f t="shared" si="24"/>
        <v>0</v>
      </c>
      <c r="U191" s="154" t="str">
        <f t="shared" si="25"/>
        <v>mg</v>
      </c>
      <c r="V191" s="153">
        <f t="shared" si="26"/>
        <v>1</v>
      </c>
      <c r="W191" s="154">
        <f t="shared" si="27"/>
        <v>0</v>
      </c>
      <c r="X191" s="154">
        <f t="shared" si="28"/>
        <v>1</v>
      </c>
      <c r="Y191" s="154">
        <f t="shared" si="29"/>
        <v>0</v>
      </c>
      <c r="Z191" s="153" t="s">
        <v>1930</v>
      </c>
    </row>
    <row r="192" spans="1:26" s="35" customFormat="1" ht="15.6">
      <c r="A192" s="141"/>
      <c r="B192" s="154" t="s">
        <v>1509</v>
      </c>
      <c r="C192" s="154" t="s">
        <v>1657</v>
      </c>
      <c r="D192" s="154">
        <v>920137</v>
      </c>
      <c r="E192" s="38">
        <v>7680404670172</v>
      </c>
      <c r="F192" s="156" t="s">
        <v>1594</v>
      </c>
      <c r="G192" s="56"/>
      <c r="H192" s="236">
        <f t="shared" si="22"/>
        <v>0</v>
      </c>
      <c r="I192" s="55"/>
      <c r="J192" s="160"/>
      <c r="K192" s="209" t="s">
        <v>365</v>
      </c>
      <c r="L192" s="71" t="str">
        <f t="shared" si="21"/>
        <v>J02AX01_nr</v>
      </c>
      <c r="M192" s="81">
        <v>2500</v>
      </c>
      <c r="N192" s="81" t="s">
        <v>186</v>
      </c>
      <c r="O192" s="154">
        <v>250</v>
      </c>
      <c r="P192" s="154" t="s">
        <v>185</v>
      </c>
      <c r="Q192" s="154">
        <v>5</v>
      </c>
      <c r="R192" s="154" t="s">
        <v>15</v>
      </c>
      <c r="S192" s="154" t="str">
        <f t="shared" si="23"/>
        <v>MG</v>
      </c>
      <c r="T192" s="154">
        <f t="shared" si="24"/>
        <v>0</v>
      </c>
      <c r="U192" s="154" t="str">
        <f t="shared" si="25"/>
        <v>mg</v>
      </c>
      <c r="V192" s="153">
        <f t="shared" si="26"/>
        <v>1</v>
      </c>
      <c r="W192" s="154">
        <f t="shared" si="27"/>
        <v>0</v>
      </c>
      <c r="X192" s="154">
        <f t="shared" si="28"/>
        <v>0</v>
      </c>
      <c r="Y192" s="154">
        <f t="shared" si="29"/>
        <v>0</v>
      </c>
      <c r="Z192" s="154" t="s">
        <v>1931</v>
      </c>
    </row>
    <row r="193" spans="1:26" s="35" customFormat="1" ht="15.6">
      <c r="A193" s="141"/>
      <c r="B193" s="154" t="s">
        <v>63</v>
      </c>
      <c r="C193" s="154" t="s">
        <v>423</v>
      </c>
      <c r="D193" s="154">
        <v>2535001</v>
      </c>
      <c r="E193" s="38">
        <v>7680555840011</v>
      </c>
      <c r="F193" s="156" t="s">
        <v>546</v>
      </c>
      <c r="G193" s="56"/>
      <c r="H193" s="236">
        <f t="shared" si="22"/>
        <v>0</v>
      </c>
      <c r="I193" s="55"/>
      <c r="J193" s="160"/>
      <c r="K193" s="209" t="s">
        <v>365</v>
      </c>
      <c r="L193" s="71" t="str">
        <f t="shared" si="21"/>
        <v>J02AX04_nr</v>
      </c>
      <c r="M193" s="154">
        <v>50</v>
      </c>
      <c r="N193" s="154" t="s">
        <v>186</v>
      </c>
      <c r="O193" s="154">
        <v>1</v>
      </c>
      <c r="P193" s="154" t="s">
        <v>6</v>
      </c>
      <c r="Q193" s="154">
        <v>1</v>
      </c>
      <c r="R193" s="154" t="s">
        <v>15</v>
      </c>
      <c r="S193" s="154" t="str">
        <f t="shared" si="23"/>
        <v>MG</v>
      </c>
      <c r="T193" s="154">
        <f t="shared" si="24"/>
        <v>0</v>
      </c>
      <c r="U193" s="154" t="str">
        <f t="shared" si="25"/>
        <v>mg</v>
      </c>
      <c r="V193" s="153">
        <f t="shared" si="26"/>
        <v>1</v>
      </c>
      <c r="W193" s="154">
        <f t="shared" si="27"/>
        <v>0</v>
      </c>
      <c r="X193" s="154">
        <f t="shared" si="28"/>
        <v>1</v>
      </c>
      <c r="Y193" s="154">
        <f t="shared" si="29"/>
        <v>0</v>
      </c>
      <c r="Z193" s="154" t="s">
        <v>1932</v>
      </c>
    </row>
    <row r="194" spans="1:26" s="35" customFormat="1" ht="15.6">
      <c r="A194" s="141"/>
      <c r="B194" s="153" t="s">
        <v>63</v>
      </c>
      <c r="C194" s="154" t="s">
        <v>423</v>
      </c>
      <c r="D194" s="153">
        <v>2535018</v>
      </c>
      <c r="E194" s="38">
        <v>7680555840059</v>
      </c>
      <c r="F194" s="156" t="s">
        <v>547</v>
      </c>
      <c r="G194" s="56"/>
      <c r="H194" s="236">
        <f t="shared" si="22"/>
        <v>0</v>
      </c>
      <c r="I194" s="55"/>
      <c r="J194" s="160"/>
      <c r="K194" s="209" t="s">
        <v>365</v>
      </c>
      <c r="L194" s="71" t="str">
        <f t="shared" si="21"/>
        <v>J02AX04_nr</v>
      </c>
      <c r="M194" s="154">
        <v>70</v>
      </c>
      <c r="N194" s="154" t="s">
        <v>186</v>
      </c>
      <c r="O194" s="154">
        <v>1</v>
      </c>
      <c r="P194" s="154" t="s">
        <v>6</v>
      </c>
      <c r="Q194" s="154">
        <v>1</v>
      </c>
      <c r="R194" s="154" t="s">
        <v>15</v>
      </c>
      <c r="S194" s="154" t="str">
        <f t="shared" si="23"/>
        <v>MG</v>
      </c>
      <c r="T194" s="154">
        <f t="shared" si="24"/>
        <v>0</v>
      </c>
      <c r="U194" s="154" t="str">
        <f t="shared" si="25"/>
        <v>mg</v>
      </c>
      <c r="V194" s="153">
        <f t="shared" si="26"/>
        <v>1</v>
      </c>
      <c r="W194" s="154">
        <f t="shared" si="27"/>
        <v>0</v>
      </c>
      <c r="X194" s="154">
        <f t="shared" si="28"/>
        <v>1</v>
      </c>
      <c r="Y194" s="154">
        <f t="shared" si="29"/>
        <v>0</v>
      </c>
      <c r="Z194" s="154" t="s">
        <v>1933</v>
      </c>
    </row>
    <row r="195" spans="1:26" s="35" customFormat="1" ht="15.6">
      <c r="A195" s="141"/>
      <c r="B195" s="154" t="s">
        <v>64</v>
      </c>
      <c r="C195" s="154" t="s">
        <v>1658</v>
      </c>
      <c r="D195" s="154">
        <v>5348328</v>
      </c>
      <c r="E195" s="37">
        <v>7680607240028</v>
      </c>
      <c r="F195" s="243" t="s">
        <v>549</v>
      </c>
      <c r="G195" s="56"/>
      <c r="H195" s="236">
        <f t="shared" si="22"/>
        <v>0</v>
      </c>
      <c r="I195" s="55"/>
      <c r="J195" s="160"/>
      <c r="K195" s="209" t="s">
        <v>365</v>
      </c>
      <c r="L195" s="71" t="str">
        <f t="shared" si="21"/>
        <v>J02AX05_nr</v>
      </c>
      <c r="M195" s="154">
        <v>100</v>
      </c>
      <c r="N195" s="154" t="s">
        <v>186</v>
      </c>
      <c r="O195" s="154">
        <v>1</v>
      </c>
      <c r="P195" s="154" t="s">
        <v>6</v>
      </c>
      <c r="Q195" s="153">
        <v>1</v>
      </c>
      <c r="R195" s="154" t="s">
        <v>15</v>
      </c>
      <c r="S195" s="154" t="str">
        <f t="shared" si="23"/>
        <v>MG</v>
      </c>
      <c r="T195" s="154">
        <f t="shared" si="24"/>
        <v>0</v>
      </c>
      <c r="U195" s="154" t="str">
        <f t="shared" si="25"/>
        <v>mg</v>
      </c>
      <c r="V195" s="153">
        <f t="shared" si="26"/>
        <v>1</v>
      </c>
      <c r="W195" s="154">
        <f t="shared" si="27"/>
        <v>0</v>
      </c>
      <c r="X195" s="154">
        <f t="shared" si="28"/>
        <v>1</v>
      </c>
      <c r="Y195" s="154">
        <f t="shared" si="29"/>
        <v>0</v>
      </c>
      <c r="Z195" s="153" t="s">
        <v>1934</v>
      </c>
    </row>
    <row r="196" spans="1:26" s="35" customFormat="1" ht="15.6">
      <c r="A196" s="141"/>
      <c r="B196" s="154" t="s">
        <v>64</v>
      </c>
      <c r="C196" s="154" t="s">
        <v>1658</v>
      </c>
      <c r="D196" s="154">
        <v>5348311</v>
      </c>
      <c r="E196" s="38">
        <v>7680607240011</v>
      </c>
      <c r="F196" s="156" t="s">
        <v>548</v>
      </c>
      <c r="G196" s="56"/>
      <c r="H196" s="236">
        <f t="shared" si="22"/>
        <v>0</v>
      </c>
      <c r="I196" s="55"/>
      <c r="J196" s="160"/>
      <c r="K196" s="209" t="s">
        <v>365</v>
      </c>
      <c r="L196" s="71" t="str">
        <f t="shared" si="21"/>
        <v>J02AX05_nr</v>
      </c>
      <c r="M196" s="154">
        <v>50</v>
      </c>
      <c r="N196" s="154" t="s">
        <v>186</v>
      </c>
      <c r="O196" s="154">
        <v>1</v>
      </c>
      <c r="P196" s="154" t="s">
        <v>6</v>
      </c>
      <c r="Q196" s="154">
        <v>1</v>
      </c>
      <c r="R196" s="154" t="s">
        <v>15</v>
      </c>
      <c r="S196" s="154" t="str">
        <f t="shared" si="23"/>
        <v>MG</v>
      </c>
      <c r="T196" s="154">
        <f t="shared" si="24"/>
        <v>0</v>
      </c>
      <c r="U196" s="154" t="str">
        <f t="shared" si="25"/>
        <v>mg</v>
      </c>
      <c r="V196" s="153">
        <f t="shared" si="26"/>
        <v>1</v>
      </c>
      <c r="W196" s="154">
        <f t="shared" si="27"/>
        <v>0</v>
      </c>
      <c r="X196" s="154">
        <f t="shared" si="28"/>
        <v>1</v>
      </c>
      <c r="Y196" s="154">
        <f t="shared" si="29"/>
        <v>0</v>
      </c>
      <c r="Z196" s="154" t="s">
        <v>1935</v>
      </c>
    </row>
    <row r="197" spans="1:26" s="35" customFormat="1" ht="15.6">
      <c r="A197" s="141"/>
      <c r="B197" s="154" t="s">
        <v>66</v>
      </c>
      <c r="C197" s="154" t="s">
        <v>424</v>
      </c>
      <c r="D197" s="154">
        <v>4805858</v>
      </c>
      <c r="E197" s="38">
        <v>7680583250035</v>
      </c>
      <c r="F197" s="156" t="s">
        <v>550</v>
      </c>
      <c r="G197" s="56"/>
      <c r="H197" s="236">
        <f t="shared" si="22"/>
        <v>0</v>
      </c>
      <c r="I197" s="55"/>
      <c r="J197" s="160"/>
      <c r="K197" s="209" t="s">
        <v>365</v>
      </c>
      <c r="L197" s="71" t="str">
        <f t="shared" si="21"/>
        <v>J02AX06_nr</v>
      </c>
      <c r="M197" s="154">
        <v>100</v>
      </c>
      <c r="N197" s="154" t="s">
        <v>186</v>
      </c>
      <c r="O197" s="154">
        <v>1</v>
      </c>
      <c r="P197" s="154" t="s">
        <v>6</v>
      </c>
      <c r="Q197" s="154">
        <v>1</v>
      </c>
      <c r="R197" s="154" t="s">
        <v>15</v>
      </c>
      <c r="S197" s="154" t="str">
        <f t="shared" si="23"/>
        <v>MG</v>
      </c>
      <c r="T197" s="154">
        <f t="shared" si="24"/>
        <v>0</v>
      </c>
      <c r="U197" s="154" t="str">
        <f t="shared" si="25"/>
        <v>mg</v>
      </c>
      <c r="V197" s="153">
        <f t="shared" si="26"/>
        <v>1</v>
      </c>
      <c r="W197" s="154">
        <f t="shared" si="27"/>
        <v>0</v>
      </c>
      <c r="X197" s="154">
        <f t="shared" si="28"/>
        <v>1</v>
      </c>
      <c r="Y197" s="154">
        <f t="shared" si="29"/>
        <v>0</v>
      </c>
      <c r="Z197" s="154" t="s">
        <v>1936</v>
      </c>
    </row>
    <row r="198" spans="1:26" s="35" customFormat="1" ht="15.6">
      <c r="A198" s="141"/>
      <c r="B198" s="154" t="s">
        <v>67</v>
      </c>
      <c r="C198" s="154" t="s">
        <v>68</v>
      </c>
      <c r="D198" s="154">
        <v>3793171</v>
      </c>
      <c r="E198" s="38">
        <v>7680523570131</v>
      </c>
      <c r="F198" s="156" t="s">
        <v>551</v>
      </c>
      <c r="G198" s="56"/>
      <c r="H198" s="236">
        <f t="shared" si="22"/>
        <v>0</v>
      </c>
      <c r="I198" s="55"/>
      <c r="J198" s="160"/>
      <c r="K198" s="209" t="s">
        <v>365</v>
      </c>
      <c r="L198" s="71" t="str">
        <f t="shared" si="21"/>
        <v>J05AD01_nr</v>
      </c>
      <c r="M198" s="154">
        <v>6000</v>
      </c>
      <c r="N198" s="154" t="s">
        <v>193</v>
      </c>
      <c r="O198" s="154">
        <v>250</v>
      </c>
      <c r="P198" s="154" t="s">
        <v>185</v>
      </c>
      <c r="Q198" s="154">
        <v>1</v>
      </c>
      <c r="R198" s="154" t="s">
        <v>15</v>
      </c>
      <c r="S198" s="154" t="str">
        <f t="shared" si="23"/>
        <v>MG</v>
      </c>
      <c r="T198" s="154" t="str">
        <f t="shared" si="24"/>
        <v>250ML</v>
      </c>
      <c r="U198" s="154" t="str">
        <f t="shared" si="25"/>
        <v>mg</v>
      </c>
      <c r="V198" s="153" t="str">
        <f t="shared" si="26"/>
        <v>250ML</v>
      </c>
      <c r="W198" s="154">
        <f t="shared" si="27"/>
        <v>0</v>
      </c>
      <c r="X198" s="154">
        <f t="shared" si="28"/>
        <v>0</v>
      </c>
      <c r="Y198" s="154">
        <f t="shared" si="29"/>
        <v>0</v>
      </c>
      <c r="Z198" s="154" t="s">
        <v>1937</v>
      </c>
    </row>
    <row r="199" spans="1:26" s="35" customFormat="1" ht="15.6">
      <c r="A199" s="141"/>
      <c r="B199" s="154" t="s">
        <v>69</v>
      </c>
      <c r="C199" s="154" t="s">
        <v>1659</v>
      </c>
      <c r="D199" s="154">
        <v>5013616</v>
      </c>
      <c r="E199" s="38">
        <v>7680620820016</v>
      </c>
      <c r="F199" s="156" t="s">
        <v>552</v>
      </c>
      <c r="G199" s="56"/>
      <c r="H199" s="236">
        <f t="shared" si="22"/>
        <v>0</v>
      </c>
      <c r="I199" s="55"/>
      <c r="J199" s="160"/>
      <c r="K199" s="209" t="s">
        <v>365</v>
      </c>
      <c r="L199" s="71" t="str">
        <f t="shared" si="21"/>
        <v>J05AE11_nr</v>
      </c>
      <c r="M199" s="154">
        <v>375</v>
      </c>
      <c r="N199" s="154" t="s">
        <v>186</v>
      </c>
      <c r="O199" s="154">
        <v>42</v>
      </c>
      <c r="P199" s="154" t="s">
        <v>6</v>
      </c>
      <c r="Q199" s="154">
        <v>4</v>
      </c>
      <c r="R199" s="154" t="s">
        <v>15</v>
      </c>
      <c r="S199" s="154" t="str">
        <f t="shared" si="23"/>
        <v>MG</v>
      </c>
      <c r="T199" s="154">
        <f t="shared" si="24"/>
        <v>0</v>
      </c>
      <c r="U199" s="154" t="str">
        <f t="shared" si="25"/>
        <v>mg</v>
      </c>
      <c r="V199" s="153">
        <f t="shared" si="26"/>
        <v>1</v>
      </c>
      <c r="W199" s="154">
        <f t="shared" si="27"/>
        <v>0</v>
      </c>
      <c r="X199" s="154">
        <f t="shared" si="28"/>
        <v>1</v>
      </c>
      <c r="Y199" s="154">
        <f t="shared" si="29"/>
        <v>0</v>
      </c>
      <c r="Z199" s="154" t="s">
        <v>1938</v>
      </c>
    </row>
    <row r="200" spans="1:26" s="35" customFormat="1" ht="15.6">
      <c r="A200" s="141"/>
      <c r="B200" s="154" t="s">
        <v>69</v>
      </c>
      <c r="C200" s="154" t="s">
        <v>1659</v>
      </c>
      <c r="D200" s="154">
        <v>5319344</v>
      </c>
      <c r="E200" s="37">
        <v>7680620820030</v>
      </c>
      <c r="F200" s="243" t="s">
        <v>553</v>
      </c>
      <c r="G200" s="56"/>
      <c r="H200" s="236">
        <f t="shared" si="22"/>
        <v>0</v>
      </c>
      <c r="I200" s="55"/>
      <c r="J200" s="160"/>
      <c r="K200" s="209" t="s">
        <v>365</v>
      </c>
      <c r="L200" s="71" t="str">
        <f t="shared" si="21"/>
        <v>J05AE11_nr</v>
      </c>
      <c r="M200" s="154">
        <v>375</v>
      </c>
      <c r="N200" s="154" t="s">
        <v>186</v>
      </c>
      <c r="O200" s="154">
        <v>42</v>
      </c>
      <c r="P200" s="154" t="s">
        <v>6</v>
      </c>
      <c r="Q200" s="153">
        <v>1</v>
      </c>
      <c r="R200" s="154" t="s">
        <v>15</v>
      </c>
      <c r="S200" s="154" t="str">
        <f t="shared" si="23"/>
        <v>MG</v>
      </c>
      <c r="T200" s="154">
        <f t="shared" si="24"/>
        <v>0</v>
      </c>
      <c r="U200" s="154" t="str">
        <f t="shared" si="25"/>
        <v>mg</v>
      </c>
      <c r="V200" s="153">
        <f t="shared" si="26"/>
        <v>1</v>
      </c>
      <c r="W200" s="154">
        <f t="shared" si="27"/>
        <v>0</v>
      </c>
      <c r="X200" s="154">
        <f t="shared" si="28"/>
        <v>1</v>
      </c>
      <c r="Y200" s="154">
        <f t="shared" si="29"/>
        <v>0</v>
      </c>
      <c r="Z200" s="153" t="s">
        <v>1939</v>
      </c>
    </row>
    <row r="201" spans="1:26" s="35" customFormat="1" ht="15.6">
      <c r="A201" s="141"/>
      <c r="B201" s="154" t="s">
        <v>70</v>
      </c>
      <c r="C201" s="154" t="s">
        <v>1660</v>
      </c>
      <c r="D201" s="154">
        <v>5066819</v>
      </c>
      <c r="E201" s="37">
        <v>7680621050016</v>
      </c>
      <c r="F201" s="243" t="s">
        <v>554</v>
      </c>
      <c r="G201" s="56"/>
      <c r="H201" s="236">
        <f t="shared" si="22"/>
        <v>0</v>
      </c>
      <c r="I201" s="55"/>
      <c r="J201" s="160"/>
      <c r="K201" s="209" t="s">
        <v>365</v>
      </c>
      <c r="L201" s="71" t="str">
        <f t="shared" si="21"/>
        <v>J05AE12_nr</v>
      </c>
      <c r="M201" s="154">
        <v>200</v>
      </c>
      <c r="N201" s="154" t="s">
        <v>186</v>
      </c>
      <c r="O201" s="154">
        <v>336</v>
      </c>
      <c r="P201" s="154" t="s">
        <v>6</v>
      </c>
      <c r="Q201" s="153">
        <v>1</v>
      </c>
      <c r="R201" s="154" t="s">
        <v>15</v>
      </c>
      <c r="S201" s="154" t="str">
        <f t="shared" si="23"/>
        <v>MG</v>
      </c>
      <c r="T201" s="154">
        <f t="shared" si="24"/>
        <v>0</v>
      </c>
      <c r="U201" s="154" t="str">
        <f t="shared" si="25"/>
        <v>mg</v>
      </c>
      <c r="V201" s="153">
        <f t="shared" si="26"/>
        <v>1</v>
      </c>
      <c r="W201" s="154">
        <f t="shared" si="27"/>
        <v>0</v>
      </c>
      <c r="X201" s="154">
        <f t="shared" si="28"/>
        <v>1</v>
      </c>
      <c r="Y201" s="154">
        <f t="shared" si="29"/>
        <v>0</v>
      </c>
      <c r="Z201" s="153" t="s">
        <v>1940</v>
      </c>
    </row>
    <row r="202" spans="1:26" s="35" customFormat="1" ht="15.6">
      <c r="A202" s="141"/>
      <c r="B202" s="154" t="s">
        <v>1510</v>
      </c>
      <c r="C202" s="154" t="s">
        <v>1661</v>
      </c>
      <c r="D202" s="154">
        <v>6273466</v>
      </c>
      <c r="E202" s="38">
        <v>7680632150026</v>
      </c>
      <c r="F202" s="156" t="s">
        <v>1595</v>
      </c>
      <c r="G202" s="56"/>
      <c r="H202" s="236">
        <f t="shared" si="22"/>
        <v>0</v>
      </c>
      <c r="I202" s="55"/>
      <c r="J202" s="160"/>
      <c r="K202" s="209" t="s">
        <v>365</v>
      </c>
      <c r="L202" s="71" t="str">
        <f t="shared" si="21"/>
        <v>J05AE14_nr</v>
      </c>
      <c r="M202" s="154">
        <v>150</v>
      </c>
      <c r="N202" s="154" t="s">
        <v>186</v>
      </c>
      <c r="O202" s="154">
        <v>28</v>
      </c>
      <c r="P202" s="154" t="s">
        <v>6</v>
      </c>
      <c r="Q202" s="154">
        <v>1</v>
      </c>
      <c r="R202" s="154" t="s">
        <v>15</v>
      </c>
      <c r="S202" s="154" t="str">
        <f t="shared" si="23"/>
        <v>MG</v>
      </c>
      <c r="T202" s="154">
        <f t="shared" si="24"/>
        <v>0</v>
      </c>
      <c r="U202" s="154" t="str">
        <f t="shared" si="25"/>
        <v>mg</v>
      </c>
      <c r="V202" s="153">
        <f t="shared" si="26"/>
        <v>1</v>
      </c>
      <c r="W202" s="154">
        <f t="shared" si="27"/>
        <v>0</v>
      </c>
      <c r="X202" s="154">
        <f t="shared" si="28"/>
        <v>1</v>
      </c>
      <c r="Y202" s="154">
        <f t="shared" si="29"/>
        <v>0</v>
      </c>
      <c r="Z202" s="154" t="s">
        <v>1941</v>
      </c>
    </row>
    <row r="203" spans="1:26" s="35" customFormat="1" ht="15.6">
      <c r="A203" s="141"/>
      <c r="B203" s="154" t="s">
        <v>1510</v>
      </c>
      <c r="C203" s="154" t="s">
        <v>1661</v>
      </c>
      <c r="D203" s="154">
        <v>6273443</v>
      </c>
      <c r="E203" s="37">
        <v>7680632150019</v>
      </c>
      <c r="F203" s="243" t="s">
        <v>1596</v>
      </c>
      <c r="G203" s="56"/>
      <c r="H203" s="236">
        <f t="shared" si="22"/>
        <v>0</v>
      </c>
      <c r="I203" s="55"/>
      <c r="J203" s="160"/>
      <c r="K203" s="209" t="s">
        <v>365</v>
      </c>
      <c r="L203" s="71" t="str">
        <f t="shared" si="21"/>
        <v>J05AE14_nr</v>
      </c>
      <c r="M203" s="154">
        <v>150</v>
      </c>
      <c r="N203" s="154" t="s">
        <v>186</v>
      </c>
      <c r="O203" s="154">
        <v>7</v>
      </c>
      <c r="P203" s="154" t="s">
        <v>6</v>
      </c>
      <c r="Q203" s="153">
        <v>1</v>
      </c>
      <c r="R203" s="154" t="s">
        <v>15</v>
      </c>
      <c r="S203" s="154" t="str">
        <f t="shared" si="23"/>
        <v>MG</v>
      </c>
      <c r="T203" s="154">
        <f t="shared" si="24"/>
        <v>0</v>
      </c>
      <c r="U203" s="154" t="str">
        <f t="shared" si="25"/>
        <v>mg</v>
      </c>
      <c r="V203" s="153">
        <f t="shared" si="26"/>
        <v>1</v>
      </c>
      <c r="W203" s="154">
        <f t="shared" si="27"/>
        <v>0</v>
      </c>
      <c r="X203" s="154">
        <f t="shared" si="28"/>
        <v>1</v>
      </c>
      <c r="Y203" s="154">
        <f t="shared" si="29"/>
        <v>0</v>
      </c>
      <c r="Z203" s="153" t="s">
        <v>1942</v>
      </c>
    </row>
    <row r="204" spans="1:26" s="35" customFormat="1" ht="15.6">
      <c r="A204" s="141"/>
      <c r="B204" s="154" t="s">
        <v>1511</v>
      </c>
      <c r="C204" s="154" t="s">
        <v>1512</v>
      </c>
      <c r="D204" s="154">
        <v>5977917</v>
      </c>
      <c r="E204" s="38">
        <v>7680632180016</v>
      </c>
      <c r="F204" s="156" t="s">
        <v>1597</v>
      </c>
      <c r="G204" s="56"/>
      <c r="H204" s="236">
        <f t="shared" si="22"/>
        <v>0</v>
      </c>
      <c r="I204" s="55"/>
      <c r="J204" s="160"/>
      <c r="K204" s="209" t="s">
        <v>365</v>
      </c>
      <c r="L204" s="71" t="str">
        <f t="shared" si="21"/>
        <v>J05AX15_nr</v>
      </c>
      <c r="M204" s="154">
        <v>400</v>
      </c>
      <c r="N204" s="154" t="s">
        <v>186</v>
      </c>
      <c r="O204" s="154">
        <v>28</v>
      </c>
      <c r="P204" s="154" t="s">
        <v>6</v>
      </c>
      <c r="Q204" s="154">
        <v>1</v>
      </c>
      <c r="R204" s="154" t="s">
        <v>15</v>
      </c>
      <c r="S204" s="154" t="str">
        <f t="shared" si="23"/>
        <v>MG</v>
      </c>
      <c r="T204" s="154">
        <f t="shared" si="24"/>
        <v>0</v>
      </c>
      <c r="U204" s="154" t="str">
        <f t="shared" si="25"/>
        <v>mg</v>
      </c>
      <c r="V204" s="153">
        <f t="shared" si="26"/>
        <v>1</v>
      </c>
      <c r="W204" s="154">
        <f t="shared" si="27"/>
        <v>0</v>
      </c>
      <c r="X204" s="154">
        <f t="shared" si="28"/>
        <v>1</v>
      </c>
      <c r="Y204" s="154">
        <f t="shared" si="29"/>
        <v>0</v>
      </c>
      <c r="Z204" s="154" t="s">
        <v>1943</v>
      </c>
    </row>
    <row r="205" spans="1:26" s="35" customFormat="1" ht="15.6">
      <c r="A205" s="141"/>
      <c r="B205" s="154" t="s">
        <v>1513</v>
      </c>
      <c r="C205" s="154" t="s">
        <v>1514</v>
      </c>
      <c r="D205" s="154">
        <v>6205080</v>
      </c>
      <c r="E205" s="38">
        <v>7680653020018</v>
      </c>
      <c r="F205" s="156" t="s">
        <v>1598</v>
      </c>
      <c r="G205" s="56"/>
      <c r="H205" s="236">
        <f t="shared" si="22"/>
        <v>0</v>
      </c>
      <c r="I205" s="55"/>
      <c r="J205" s="160"/>
      <c r="K205" s="209" t="s">
        <v>365</v>
      </c>
      <c r="L205" s="71" t="str">
        <f t="shared" si="21"/>
        <v>J05AX16_nr</v>
      </c>
      <c r="M205" s="154">
        <v>250</v>
      </c>
      <c r="N205" s="154" t="s">
        <v>186</v>
      </c>
      <c r="O205" s="154">
        <v>56</v>
      </c>
      <c r="P205" s="154" t="s">
        <v>6</v>
      </c>
      <c r="Q205" s="154">
        <v>1</v>
      </c>
      <c r="R205" s="154" t="s">
        <v>15</v>
      </c>
      <c r="S205" s="154" t="str">
        <f t="shared" si="23"/>
        <v>MG</v>
      </c>
      <c r="T205" s="154">
        <f t="shared" si="24"/>
        <v>0</v>
      </c>
      <c r="U205" s="154" t="str">
        <f t="shared" si="25"/>
        <v>mg</v>
      </c>
      <c r="V205" s="153">
        <f t="shared" si="26"/>
        <v>1</v>
      </c>
      <c r="W205" s="154">
        <f t="shared" si="27"/>
        <v>0</v>
      </c>
      <c r="X205" s="154">
        <f t="shared" si="28"/>
        <v>1</v>
      </c>
      <c r="Y205" s="154">
        <f t="shared" si="29"/>
        <v>0</v>
      </c>
      <c r="Z205" s="154" t="s">
        <v>1944</v>
      </c>
    </row>
    <row r="206" spans="1:26" s="35" customFormat="1" ht="15.6">
      <c r="A206" s="141"/>
      <c r="B206" s="154" t="s">
        <v>1515</v>
      </c>
      <c r="C206" s="154" t="s">
        <v>1662</v>
      </c>
      <c r="D206" s="154">
        <v>6217284</v>
      </c>
      <c r="E206" s="38">
        <v>7680653310010</v>
      </c>
      <c r="F206" s="156" t="s">
        <v>1599</v>
      </c>
      <c r="G206" s="56"/>
      <c r="H206" s="236">
        <f t="shared" si="22"/>
        <v>0</v>
      </c>
      <c r="I206" s="55"/>
      <c r="J206" s="160"/>
      <c r="K206" s="209" t="s">
        <v>1516</v>
      </c>
      <c r="L206" s="71" t="str">
        <f t="shared" si="21"/>
        <v>J05AX65_CHV</v>
      </c>
      <c r="M206" s="81">
        <v>1</v>
      </c>
      <c r="N206" s="81" t="s">
        <v>1517</v>
      </c>
      <c r="O206" s="154">
        <v>28</v>
      </c>
      <c r="P206" s="154" t="s">
        <v>6</v>
      </c>
      <c r="Q206" s="154">
        <v>1</v>
      </c>
      <c r="R206" s="154" t="s">
        <v>1517</v>
      </c>
      <c r="S206" s="154" t="str">
        <f t="shared" si="23"/>
        <v>UD</v>
      </c>
      <c r="T206" s="154">
        <f t="shared" si="24"/>
        <v>0</v>
      </c>
      <c r="U206" s="154" t="str">
        <f t="shared" si="25"/>
        <v>UD</v>
      </c>
      <c r="V206" s="153">
        <f t="shared" si="26"/>
        <v>1</v>
      </c>
      <c r="W206" s="154">
        <f t="shared" si="27"/>
        <v>0</v>
      </c>
      <c r="X206" s="154">
        <f t="shared" si="28"/>
        <v>1</v>
      </c>
      <c r="Y206" s="154">
        <f t="shared" si="29"/>
        <v>0</v>
      </c>
      <c r="Z206" s="154" t="s">
        <v>1945</v>
      </c>
    </row>
    <row r="207" spans="1:26" s="35" customFormat="1" ht="15.6">
      <c r="A207" s="141"/>
      <c r="B207" s="153" t="s">
        <v>1518</v>
      </c>
      <c r="C207" s="154" t="s">
        <v>1519</v>
      </c>
      <c r="D207" s="153">
        <v>6205447</v>
      </c>
      <c r="E207" s="38">
        <v>7680653010019</v>
      </c>
      <c r="F207" s="156" t="s">
        <v>1600</v>
      </c>
      <c r="G207" s="56"/>
      <c r="H207" s="236">
        <f t="shared" si="22"/>
        <v>0</v>
      </c>
      <c r="I207" s="55"/>
      <c r="J207" s="160"/>
      <c r="K207" s="209" t="s">
        <v>1520</v>
      </c>
      <c r="L207" s="71" t="str">
        <f t="shared" si="21"/>
        <v>J05AX67_CVK</v>
      </c>
      <c r="M207" s="81">
        <v>1</v>
      </c>
      <c r="N207" s="81" t="s">
        <v>1517</v>
      </c>
      <c r="O207" s="154">
        <v>56</v>
      </c>
      <c r="P207" s="154" t="s">
        <v>6</v>
      </c>
      <c r="Q207" s="154">
        <v>1</v>
      </c>
      <c r="R207" s="154" t="s">
        <v>1517</v>
      </c>
      <c r="S207" s="154" t="str">
        <f t="shared" si="23"/>
        <v>UD</v>
      </c>
      <c r="T207" s="154">
        <f t="shared" si="24"/>
        <v>0</v>
      </c>
      <c r="U207" s="154" t="str">
        <f t="shared" si="25"/>
        <v>UD</v>
      </c>
      <c r="V207" s="153">
        <f t="shared" si="26"/>
        <v>1</v>
      </c>
      <c r="W207" s="154">
        <f t="shared" si="27"/>
        <v>0</v>
      </c>
      <c r="X207" s="154">
        <f t="shared" si="28"/>
        <v>1</v>
      </c>
      <c r="Y207" s="154">
        <f t="shared" si="29"/>
        <v>0</v>
      </c>
      <c r="Z207" s="154" t="s">
        <v>1946</v>
      </c>
    </row>
    <row r="208" spans="1:26" s="35" customFormat="1" ht="15.6">
      <c r="A208" s="141"/>
      <c r="B208" s="154" t="s">
        <v>72</v>
      </c>
      <c r="C208" s="154" t="s">
        <v>425</v>
      </c>
      <c r="D208" s="154">
        <v>4172703</v>
      </c>
      <c r="E208" s="38">
        <v>7680581570012</v>
      </c>
      <c r="F208" s="156" t="s">
        <v>572</v>
      </c>
      <c r="G208" s="56"/>
      <c r="H208" s="236">
        <f t="shared" si="22"/>
        <v>0</v>
      </c>
      <c r="I208" s="55"/>
      <c r="J208" s="160"/>
      <c r="K208" s="209" t="s">
        <v>365</v>
      </c>
      <c r="L208" s="71" t="str">
        <f t="shared" si="21"/>
        <v>J06BA02_nr</v>
      </c>
      <c r="M208" s="154">
        <v>1</v>
      </c>
      <c r="N208" s="154" t="s">
        <v>203</v>
      </c>
      <c r="O208" s="154">
        <v>20</v>
      </c>
      <c r="P208" s="154" t="s">
        <v>185</v>
      </c>
      <c r="Q208" s="154">
        <v>1</v>
      </c>
      <c r="R208" s="154" t="s">
        <v>33</v>
      </c>
      <c r="S208" s="154" t="str">
        <f t="shared" si="23"/>
        <v>g</v>
      </c>
      <c r="T208" s="154" t="str">
        <f t="shared" si="24"/>
        <v>20ML</v>
      </c>
      <c r="U208" s="154" t="str">
        <f t="shared" si="25"/>
        <v>g</v>
      </c>
      <c r="V208" s="153" t="str">
        <f t="shared" si="26"/>
        <v>20ML</v>
      </c>
      <c r="W208" s="154">
        <f t="shared" si="27"/>
        <v>0</v>
      </c>
      <c r="X208" s="154">
        <f t="shared" si="28"/>
        <v>0</v>
      </c>
      <c r="Y208" s="154">
        <f t="shared" si="29"/>
        <v>0</v>
      </c>
      <c r="Z208" s="154" t="s">
        <v>1947</v>
      </c>
    </row>
    <row r="209" spans="1:26" s="35" customFormat="1" ht="15.6">
      <c r="A209" s="141"/>
      <c r="B209" s="154" t="s">
        <v>72</v>
      </c>
      <c r="C209" s="154" t="s">
        <v>425</v>
      </c>
      <c r="D209" s="154">
        <v>4172749</v>
      </c>
      <c r="E209" s="38">
        <v>7680581570043</v>
      </c>
      <c r="F209" s="156" t="s">
        <v>575</v>
      </c>
      <c r="G209" s="56"/>
      <c r="H209" s="236">
        <f t="shared" si="22"/>
        <v>0</v>
      </c>
      <c r="I209" s="55"/>
      <c r="J209" s="160"/>
      <c r="K209" s="209" t="s">
        <v>365</v>
      </c>
      <c r="L209" s="71" t="str">
        <f t="shared" si="21"/>
        <v>J06BA02_nr</v>
      </c>
      <c r="M209" s="154">
        <v>10</v>
      </c>
      <c r="N209" s="154" t="s">
        <v>202</v>
      </c>
      <c r="O209" s="154">
        <v>200</v>
      </c>
      <c r="P209" s="154" t="s">
        <v>185</v>
      </c>
      <c r="Q209" s="154">
        <v>1</v>
      </c>
      <c r="R209" s="154" t="s">
        <v>33</v>
      </c>
      <c r="S209" s="154" t="str">
        <f t="shared" si="23"/>
        <v>G</v>
      </c>
      <c r="T209" s="154" t="str">
        <f t="shared" si="24"/>
        <v>200ML</v>
      </c>
      <c r="U209" s="154" t="str">
        <f t="shared" si="25"/>
        <v>g</v>
      </c>
      <c r="V209" s="153" t="str">
        <f t="shared" si="26"/>
        <v>200ML</v>
      </c>
      <c r="W209" s="154">
        <f t="shared" si="27"/>
        <v>0</v>
      </c>
      <c r="X209" s="154">
        <f t="shared" si="28"/>
        <v>0</v>
      </c>
      <c r="Y209" s="154">
        <f t="shared" si="29"/>
        <v>0</v>
      </c>
      <c r="Z209" s="154" t="s">
        <v>1948</v>
      </c>
    </row>
    <row r="210" spans="1:26" s="35" customFormat="1" ht="15.6">
      <c r="A210" s="141"/>
      <c r="B210" s="154" t="s">
        <v>72</v>
      </c>
      <c r="C210" s="154" t="s">
        <v>425</v>
      </c>
      <c r="D210" s="154">
        <v>4172726</v>
      </c>
      <c r="E210" s="38">
        <v>7680581570029</v>
      </c>
      <c r="F210" s="156" t="s">
        <v>573</v>
      </c>
      <c r="G210" s="56"/>
      <c r="H210" s="236">
        <f t="shared" si="22"/>
        <v>0</v>
      </c>
      <c r="I210" s="55"/>
      <c r="J210" s="160"/>
      <c r="K210" s="209" t="s">
        <v>365</v>
      </c>
      <c r="L210" s="71" t="str">
        <f t="shared" si="21"/>
        <v>J06BA02_nr</v>
      </c>
      <c r="M210" s="154">
        <v>2.5</v>
      </c>
      <c r="N210" s="154" t="s">
        <v>200</v>
      </c>
      <c r="O210" s="154">
        <v>50</v>
      </c>
      <c r="P210" s="154" t="s">
        <v>185</v>
      </c>
      <c r="Q210" s="154">
        <v>1</v>
      </c>
      <c r="R210" s="154" t="s">
        <v>33</v>
      </c>
      <c r="S210" s="154" t="str">
        <f t="shared" si="23"/>
        <v>G</v>
      </c>
      <c r="T210" s="154" t="str">
        <f t="shared" si="24"/>
        <v>50ML</v>
      </c>
      <c r="U210" s="154" t="str">
        <f t="shared" si="25"/>
        <v>g</v>
      </c>
      <c r="V210" s="153" t="str">
        <f t="shared" si="26"/>
        <v>50ML</v>
      </c>
      <c r="W210" s="154">
        <f t="shared" si="27"/>
        <v>0</v>
      </c>
      <c r="X210" s="154">
        <f t="shared" si="28"/>
        <v>0</v>
      </c>
      <c r="Y210" s="154">
        <f t="shared" si="29"/>
        <v>0</v>
      </c>
      <c r="Z210" s="154" t="s">
        <v>1949</v>
      </c>
    </row>
    <row r="211" spans="1:26" s="35" customFormat="1" ht="15.6">
      <c r="A211" s="141"/>
      <c r="B211" s="154" t="s">
        <v>72</v>
      </c>
      <c r="C211" s="154" t="s">
        <v>425</v>
      </c>
      <c r="D211" s="154">
        <v>4172732</v>
      </c>
      <c r="E211" s="38">
        <v>7680581570036</v>
      </c>
      <c r="F211" s="156" t="s">
        <v>574</v>
      </c>
      <c r="G211" s="56"/>
      <c r="H211" s="236">
        <f t="shared" si="22"/>
        <v>0</v>
      </c>
      <c r="I211" s="55"/>
      <c r="J211" s="160"/>
      <c r="K211" s="209" t="s">
        <v>365</v>
      </c>
      <c r="L211" s="71" t="str">
        <f t="shared" ref="L211:L274" si="30">+B211&amp;"_"&amp;K211</f>
        <v>J06BA02_nr</v>
      </c>
      <c r="M211" s="154">
        <v>5</v>
      </c>
      <c r="N211" s="154" t="s">
        <v>201</v>
      </c>
      <c r="O211" s="154">
        <v>100</v>
      </c>
      <c r="P211" s="154" t="s">
        <v>185</v>
      </c>
      <c r="Q211" s="154">
        <v>1</v>
      </c>
      <c r="R211" s="154" t="s">
        <v>33</v>
      </c>
      <c r="S211" s="154" t="str">
        <f t="shared" si="23"/>
        <v>G</v>
      </c>
      <c r="T211" s="154" t="str">
        <f t="shared" si="24"/>
        <v>100ML</v>
      </c>
      <c r="U211" s="154" t="str">
        <f t="shared" si="25"/>
        <v>g</v>
      </c>
      <c r="V211" s="153" t="str">
        <f t="shared" si="26"/>
        <v>100ML</v>
      </c>
      <c r="W211" s="154">
        <f t="shared" si="27"/>
        <v>0</v>
      </c>
      <c r="X211" s="154">
        <f t="shared" si="28"/>
        <v>0</v>
      </c>
      <c r="Y211" s="154">
        <f t="shared" si="29"/>
        <v>0</v>
      </c>
      <c r="Z211" s="154" t="s">
        <v>1950</v>
      </c>
    </row>
    <row r="212" spans="1:26" s="35" customFormat="1" ht="15.6">
      <c r="A212" s="141"/>
      <c r="B212" s="154" t="s">
        <v>72</v>
      </c>
      <c r="C212" s="154" t="s">
        <v>425</v>
      </c>
      <c r="D212" s="154">
        <v>5777851</v>
      </c>
      <c r="E212" s="38">
        <v>7680629130017</v>
      </c>
      <c r="F212" s="156" t="s">
        <v>1601</v>
      </c>
      <c r="G212" s="56"/>
      <c r="H212" s="236">
        <f t="shared" ref="H212:H275" si="31">+IF(OR(X212=1,Y212=1),G212/Q212/O212/M212,G212/Q212/M212)</f>
        <v>0</v>
      </c>
      <c r="I212" s="55"/>
      <c r="J212" s="160"/>
      <c r="K212" s="209" t="s">
        <v>365</v>
      </c>
      <c r="L212" s="71" t="str">
        <f t="shared" si="30"/>
        <v>J06BA02_nr</v>
      </c>
      <c r="M212" s="154">
        <v>1</v>
      </c>
      <c r="N212" s="154" t="s">
        <v>204</v>
      </c>
      <c r="O212" s="154">
        <v>10</v>
      </c>
      <c r="P212" s="154" t="s">
        <v>185</v>
      </c>
      <c r="Q212" s="154">
        <v>1</v>
      </c>
      <c r="R212" s="154" t="s">
        <v>33</v>
      </c>
      <c r="S212" s="154" t="str">
        <f t="shared" ref="S212:S275" si="32">IF(ISERR(SEARCH("/",$N212)-1),$N212,LEFT($N212,SEARCH("/",$N212)-1))</f>
        <v>G</v>
      </c>
      <c r="T212" s="154" t="str">
        <f t="shared" ref="T212:T275" si="33">IF(ISERR(SEARCH("/",$N212)-1),0,RIGHT($N212,LEN($N212)-SEARCH("/",$N212)))</f>
        <v>10ML</v>
      </c>
      <c r="U212" s="154" t="str">
        <f t="shared" ref="U212:U275" si="34">+IF(OR(S212=R212,AND(S212="E",R212="U"),AND(S212="IE",R212="IU"),AND(S212="IE",R212="U"),AND(S212="E",R212="IU"),AND(S212="MIOE",R212="MIU")),R212,S212)</f>
        <v>g</v>
      </c>
      <c r="V212" s="153" t="str">
        <f t="shared" ref="V212:V275" si="35">+IF(T212=0,1,IF(LEFT(T212,1)="M","1"&amp;T212,T212))</f>
        <v>10ML</v>
      </c>
      <c r="W212" s="154">
        <f t="shared" ref="W212:W275" si="36">+IF(U212=R212,0,1)</f>
        <v>0</v>
      </c>
      <c r="X212" s="154">
        <f t="shared" ref="X212:X275" si="37">+IF(P212="Stk",1,0)</f>
        <v>0</v>
      </c>
      <c r="Y212" s="154">
        <f t="shared" ref="Y212:Y275" si="38">+IF(OR(X212=1,V212=1),0,IF((O212&amp;P212)=V212,0,1))</f>
        <v>0</v>
      </c>
      <c r="Z212" s="154" t="s">
        <v>1951</v>
      </c>
    </row>
    <row r="213" spans="1:26" s="35" customFormat="1" ht="15.6">
      <c r="A213" s="141"/>
      <c r="B213" s="154" t="s">
        <v>72</v>
      </c>
      <c r="C213" s="154" t="s">
        <v>425</v>
      </c>
      <c r="D213" s="154">
        <v>5777874</v>
      </c>
      <c r="E213" s="38">
        <v>7680629130031</v>
      </c>
      <c r="F213" s="156" t="s">
        <v>581</v>
      </c>
      <c r="G213" s="56"/>
      <c r="H213" s="236">
        <f t="shared" si="31"/>
        <v>0</v>
      </c>
      <c r="I213" s="55"/>
      <c r="J213" s="160"/>
      <c r="K213" s="209" t="s">
        <v>365</v>
      </c>
      <c r="L213" s="71" t="str">
        <f t="shared" si="30"/>
        <v>J06BA02_nr</v>
      </c>
      <c r="M213" s="154">
        <v>10</v>
      </c>
      <c r="N213" s="154" t="s">
        <v>201</v>
      </c>
      <c r="O213" s="154">
        <v>100</v>
      </c>
      <c r="P213" s="154" t="s">
        <v>185</v>
      </c>
      <c r="Q213" s="154">
        <v>1</v>
      </c>
      <c r="R213" s="154" t="s">
        <v>33</v>
      </c>
      <c r="S213" s="154" t="str">
        <f t="shared" si="32"/>
        <v>G</v>
      </c>
      <c r="T213" s="154" t="str">
        <f t="shared" si="33"/>
        <v>100ML</v>
      </c>
      <c r="U213" s="154" t="str">
        <f t="shared" si="34"/>
        <v>g</v>
      </c>
      <c r="V213" s="153" t="str">
        <f t="shared" si="35"/>
        <v>100ML</v>
      </c>
      <c r="W213" s="154">
        <f t="shared" si="36"/>
        <v>0</v>
      </c>
      <c r="X213" s="154">
        <f t="shared" si="37"/>
        <v>0</v>
      </c>
      <c r="Y213" s="154">
        <f t="shared" si="38"/>
        <v>0</v>
      </c>
      <c r="Z213" s="154" t="s">
        <v>1952</v>
      </c>
    </row>
    <row r="214" spans="1:26" s="35" customFormat="1" ht="15.6">
      <c r="A214" s="141"/>
      <c r="B214" s="154" t="s">
        <v>72</v>
      </c>
      <c r="C214" s="154" t="s">
        <v>425</v>
      </c>
      <c r="D214" s="154">
        <v>5777880</v>
      </c>
      <c r="E214" s="38">
        <v>7680629130048</v>
      </c>
      <c r="F214" s="156" t="s">
        <v>582</v>
      </c>
      <c r="G214" s="56"/>
      <c r="H214" s="236">
        <f t="shared" si="31"/>
        <v>0</v>
      </c>
      <c r="I214" s="55"/>
      <c r="J214" s="160"/>
      <c r="K214" s="209" t="s">
        <v>365</v>
      </c>
      <c r="L214" s="71" t="str">
        <f t="shared" si="30"/>
        <v>J06BA02_nr</v>
      </c>
      <c r="M214" s="154">
        <v>20</v>
      </c>
      <c r="N214" s="154" t="s">
        <v>202</v>
      </c>
      <c r="O214" s="154">
        <v>200</v>
      </c>
      <c r="P214" s="154" t="s">
        <v>185</v>
      </c>
      <c r="Q214" s="154">
        <v>1</v>
      </c>
      <c r="R214" s="154" t="s">
        <v>33</v>
      </c>
      <c r="S214" s="154" t="str">
        <f t="shared" si="32"/>
        <v>G</v>
      </c>
      <c r="T214" s="154" t="str">
        <f t="shared" si="33"/>
        <v>200ML</v>
      </c>
      <c r="U214" s="154" t="str">
        <f t="shared" si="34"/>
        <v>g</v>
      </c>
      <c r="V214" s="153" t="str">
        <f t="shared" si="35"/>
        <v>200ML</v>
      </c>
      <c r="W214" s="154">
        <f t="shared" si="36"/>
        <v>0</v>
      </c>
      <c r="X214" s="154">
        <f t="shared" si="37"/>
        <v>0</v>
      </c>
      <c r="Y214" s="154">
        <f t="shared" si="38"/>
        <v>0</v>
      </c>
      <c r="Z214" s="154" t="s">
        <v>1953</v>
      </c>
    </row>
    <row r="215" spans="1:26" s="35" customFormat="1" ht="15.6">
      <c r="A215" s="141"/>
      <c r="B215" s="154" t="s">
        <v>72</v>
      </c>
      <c r="C215" s="154" t="s">
        <v>425</v>
      </c>
      <c r="D215" s="154">
        <v>5777868</v>
      </c>
      <c r="E215" s="38">
        <v>7680629130024</v>
      </c>
      <c r="F215" s="156" t="s">
        <v>1602</v>
      </c>
      <c r="G215" s="56"/>
      <c r="H215" s="236">
        <f t="shared" si="31"/>
        <v>0</v>
      </c>
      <c r="I215" s="55"/>
      <c r="J215" s="160"/>
      <c r="K215" s="209" t="s">
        <v>365</v>
      </c>
      <c r="L215" s="71" t="str">
        <f t="shared" si="30"/>
        <v>J06BA02_nr</v>
      </c>
      <c r="M215" s="154">
        <v>5</v>
      </c>
      <c r="N215" s="154" t="s">
        <v>200</v>
      </c>
      <c r="O215" s="154">
        <v>50</v>
      </c>
      <c r="P215" s="154" t="s">
        <v>185</v>
      </c>
      <c r="Q215" s="154">
        <v>1</v>
      </c>
      <c r="R215" s="154" t="s">
        <v>33</v>
      </c>
      <c r="S215" s="154" t="str">
        <f t="shared" si="32"/>
        <v>G</v>
      </c>
      <c r="T215" s="154" t="str">
        <f t="shared" si="33"/>
        <v>50ML</v>
      </c>
      <c r="U215" s="154" t="str">
        <f t="shared" si="34"/>
        <v>g</v>
      </c>
      <c r="V215" s="153" t="str">
        <f t="shared" si="35"/>
        <v>50ML</v>
      </c>
      <c r="W215" s="154">
        <f t="shared" si="36"/>
        <v>0</v>
      </c>
      <c r="X215" s="154">
        <f t="shared" si="37"/>
        <v>0</v>
      </c>
      <c r="Y215" s="154">
        <f t="shared" si="38"/>
        <v>0</v>
      </c>
      <c r="Z215" s="154" t="s">
        <v>1954</v>
      </c>
    </row>
    <row r="216" spans="1:26" s="35" customFormat="1" ht="15.6">
      <c r="A216" s="141"/>
      <c r="B216" s="154" t="s">
        <v>72</v>
      </c>
      <c r="C216" s="154" t="s">
        <v>425</v>
      </c>
      <c r="D216" s="154">
        <v>5796050</v>
      </c>
      <c r="E216" s="38">
        <v>7680576760053</v>
      </c>
      <c r="F216" s="156" t="s">
        <v>1603</v>
      </c>
      <c r="G216" s="56"/>
      <c r="H216" s="236">
        <f t="shared" si="31"/>
        <v>0</v>
      </c>
      <c r="I216" s="55"/>
      <c r="J216" s="160"/>
      <c r="K216" s="209" t="s">
        <v>365</v>
      </c>
      <c r="L216" s="71" t="str">
        <f t="shared" si="30"/>
        <v>J06BA02_nr</v>
      </c>
      <c r="M216" s="154">
        <v>1</v>
      </c>
      <c r="N216" s="154" t="s">
        <v>203</v>
      </c>
      <c r="O216" s="154">
        <v>20</v>
      </c>
      <c r="P216" s="154" t="s">
        <v>185</v>
      </c>
      <c r="Q216" s="154">
        <v>1</v>
      </c>
      <c r="R216" s="154" t="s">
        <v>33</v>
      </c>
      <c r="S216" s="154" t="str">
        <f t="shared" si="32"/>
        <v>g</v>
      </c>
      <c r="T216" s="154" t="str">
        <f t="shared" si="33"/>
        <v>20ML</v>
      </c>
      <c r="U216" s="154" t="str">
        <f t="shared" si="34"/>
        <v>g</v>
      </c>
      <c r="V216" s="153" t="str">
        <f t="shared" si="35"/>
        <v>20ML</v>
      </c>
      <c r="W216" s="154">
        <f t="shared" si="36"/>
        <v>0</v>
      </c>
      <c r="X216" s="154">
        <f t="shared" si="37"/>
        <v>0</v>
      </c>
      <c r="Y216" s="154">
        <f t="shared" si="38"/>
        <v>0</v>
      </c>
      <c r="Z216" s="154" t="s">
        <v>1955</v>
      </c>
    </row>
    <row r="217" spans="1:26" s="35" customFormat="1" ht="15.6">
      <c r="A217" s="141"/>
      <c r="B217" s="154" t="s">
        <v>72</v>
      </c>
      <c r="C217" s="154" t="s">
        <v>425</v>
      </c>
      <c r="D217" s="154">
        <v>5796096</v>
      </c>
      <c r="E217" s="38">
        <v>7680576760084</v>
      </c>
      <c r="F217" s="156" t="s">
        <v>585</v>
      </c>
      <c r="G217" s="56"/>
      <c r="H217" s="236">
        <f t="shared" si="31"/>
        <v>0</v>
      </c>
      <c r="I217" s="55"/>
      <c r="J217" s="160"/>
      <c r="K217" s="209" t="s">
        <v>365</v>
      </c>
      <c r="L217" s="71" t="str">
        <f t="shared" si="30"/>
        <v>J06BA02_nr</v>
      </c>
      <c r="M217" s="154">
        <v>10</v>
      </c>
      <c r="N217" s="154" t="s">
        <v>202</v>
      </c>
      <c r="O217" s="154">
        <v>200</v>
      </c>
      <c r="P217" s="154" t="s">
        <v>185</v>
      </c>
      <c r="Q217" s="154">
        <v>1</v>
      </c>
      <c r="R217" s="154" t="s">
        <v>33</v>
      </c>
      <c r="S217" s="154" t="str">
        <f t="shared" si="32"/>
        <v>G</v>
      </c>
      <c r="T217" s="154" t="str">
        <f t="shared" si="33"/>
        <v>200ML</v>
      </c>
      <c r="U217" s="154" t="str">
        <f t="shared" si="34"/>
        <v>g</v>
      </c>
      <c r="V217" s="153" t="str">
        <f t="shared" si="35"/>
        <v>200ML</v>
      </c>
      <c r="W217" s="154">
        <f t="shared" si="36"/>
        <v>0</v>
      </c>
      <c r="X217" s="154">
        <f t="shared" si="37"/>
        <v>0</v>
      </c>
      <c r="Y217" s="154">
        <f t="shared" si="38"/>
        <v>0</v>
      </c>
      <c r="Z217" s="154" t="s">
        <v>1956</v>
      </c>
    </row>
    <row r="218" spans="1:26" s="35" customFormat="1" ht="15.6">
      <c r="A218" s="141"/>
      <c r="B218" s="154" t="s">
        <v>72</v>
      </c>
      <c r="C218" s="154" t="s">
        <v>425</v>
      </c>
      <c r="D218" s="154">
        <v>5796067</v>
      </c>
      <c r="E218" s="38">
        <v>7680576760060</v>
      </c>
      <c r="F218" s="156" t="s">
        <v>583</v>
      </c>
      <c r="G218" s="56"/>
      <c r="H218" s="236">
        <f t="shared" si="31"/>
        <v>0</v>
      </c>
      <c r="I218" s="55"/>
      <c r="J218" s="160"/>
      <c r="K218" s="209" t="s">
        <v>365</v>
      </c>
      <c r="L218" s="71" t="str">
        <f t="shared" si="30"/>
        <v>J06BA02_nr</v>
      </c>
      <c r="M218" s="154">
        <v>2.5</v>
      </c>
      <c r="N218" s="154" t="s">
        <v>200</v>
      </c>
      <c r="O218" s="154">
        <v>50</v>
      </c>
      <c r="P218" s="154" t="s">
        <v>185</v>
      </c>
      <c r="Q218" s="154">
        <v>1</v>
      </c>
      <c r="R218" s="154" t="s">
        <v>33</v>
      </c>
      <c r="S218" s="154" t="str">
        <f t="shared" si="32"/>
        <v>G</v>
      </c>
      <c r="T218" s="154" t="str">
        <f t="shared" si="33"/>
        <v>50ML</v>
      </c>
      <c r="U218" s="154" t="str">
        <f t="shared" si="34"/>
        <v>g</v>
      </c>
      <c r="V218" s="153" t="str">
        <f t="shared" si="35"/>
        <v>50ML</v>
      </c>
      <c r="W218" s="154">
        <f t="shared" si="36"/>
        <v>0</v>
      </c>
      <c r="X218" s="154">
        <f t="shared" si="37"/>
        <v>0</v>
      </c>
      <c r="Y218" s="154">
        <f t="shared" si="38"/>
        <v>0</v>
      </c>
      <c r="Z218" s="154" t="s">
        <v>1957</v>
      </c>
    </row>
    <row r="219" spans="1:26" s="35" customFormat="1" ht="15.6">
      <c r="A219" s="141"/>
      <c r="B219" s="154" t="s">
        <v>72</v>
      </c>
      <c r="C219" s="154" t="s">
        <v>425</v>
      </c>
      <c r="D219" s="154">
        <v>5796073</v>
      </c>
      <c r="E219" s="38">
        <v>7680576760077</v>
      </c>
      <c r="F219" s="156" t="s">
        <v>584</v>
      </c>
      <c r="G219" s="56"/>
      <c r="H219" s="236">
        <f t="shared" si="31"/>
        <v>0</v>
      </c>
      <c r="I219" s="55"/>
      <c r="J219" s="160"/>
      <c r="K219" s="209" t="s">
        <v>365</v>
      </c>
      <c r="L219" s="71" t="str">
        <f t="shared" si="30"/>
        <v>J06BA02_nr</v>
      </c>
      <c r="M219" s="154">
        <v>5</v>
      </c>
      <c r="N219" s="154" t="s">
        <v>201</v>
      </c>
      <c r="O219" s="154">
        <v>100</v>
      </c>
      <c r="P219" s="154" t="s">
        <v>185</v>
      </c>
      <c r="Q219" s="154">
        <v>1</v>
      </c>
      <c r="R219" s="154" t="s">
        <v>33</v>
      </c>
      <c r="S219" s="154" t="str">
        <f t="shared" si="32"/>
        <v>G</v>
      </c>
      <c r="T219" s="154" t="str">
        <f t="shared" si="33"/>
        <v>100ML</v>
      </c>
      <c r="U219" s="154" t="str">
        <f t="shared" si="34"/>
        <v>g</v>
      </c>
      <c r="V219" s="153" t="str">
        <f t="shared" si="35"/>
        <v>100ML</v>
      </c>
      <c r="W219" s="154">
        <f t="shared" si="36"/>
        <v>0</v>
      </c>
      <c r="X219" s="154">
        <f t="shared" si="37"/>
        <v>0</v>
      </c>
      <c r="Y219" s="154">
        <f t="shared" si="38"/>
        <v>0</v>
      </c>
      <c r="Z219" s="154" t="s">
        <v>1958</v>
      </c>
    </row>
    <row r="220" spans="1:26" s="35" customFormat="1" ht="15.6">
      <c r="A220" s="141"/>
      <c r="B220" s="154" t="s">
        <v>72</v>
      </c>
      <c r="C220" s="154" t="s">
        <v>425</v>
      </c>
      <c r="D220" s="154">
        <v>3592047</v>
      </c>
      <c r="E220" s="38">
        <v>7680576760015</v>
      </c>
      <c r="F220" s="156" t="s">
        <v>560</v>
      </c>
      <c r="G220" s="56"/>
      <c r="H220" s="236">
        <f t="shared" si="31"/>
        <v>0</v>
      </c>
      <c r="I220" s="55"/>
      <c r="J220" s="160"/>
      <c r="K220" s="209" t="s">
        <v>365</v>
      </c>
      <c r="L220" s="71" t="str">
        <f t="shared" si="30"/>
        <v>J06BA02_nr</v>
      </c>
      <c r="M220" s="154">
        <v>1</v>
      </c>
      <c r="N220" s="154" t="s">
        <v>203</v>
      </c>
      <c r="O220" s="154">
        <v>20</v>
      </c>
      <c r="P220" s="154" t="s">
        <v>185</v>
      </c>
      <c r="Q220" s="154">
        <v>1</v>
      </c>
      <c r="R220" s="154" t="s">
        <v>33</v>
      </c>
      <c r="S220" s="154" t="str">
        <f t="shared" si="32"/>
        <v>g</v>
      </c>
      <c r="T220" s="154" t="str">
        <f t="shared" si="33"/>
        <v>20ML</v>
      </c>
      <c r="U220" s="154" t="str">
        <f t="shared" si="34"/>
        <v>g</v>
      </c>
      <c r="V220" s="153" t="str">
        <f t="shared" si="35"/>
        <v>20ML</v>
      </c>
      <c r="W220" s="154">
        <f t="shared" si="36"/>
        <v>0</v>
      </c>
      <c r="X220" s="154">
        <f t="shared" si="37"/>
        <v>0</v>
      </c>
      <c r="Y220" s="154">
        <f t="shared" si="38"/>
        <v>0</v>
      </c>
      <c r="Z220" s="154" t="s">
        <v>1959</v>
      </c>
    </row>
    <row r="221" spans="1:26" s="35" customFormat="1" ht="15.6">
      <c r="A221" s="141"/>
      <c r="B221" s="154" t="s">
        <v>72</v>
      </c>
      <c r="C221" s="154" t="s">
        <v>425</v>
      </c>
      <c r="D221" s="154">
        <v>3592082</v>
      </c>
      <c r="E221" s="38">
        <v>7680576760046</v>
      </c>
      <c r="F221" s="156" t="s">
        <v>563</v>
      </c>
      <c r="G221" s="56"/>
      <c r="H221" s="236">
        <f t="shared" si="31"/>
        <v>0</v>
      </c>
      <c r="I221" s="55"/>
      <c r="J221" s="160"/>
      <c r="K221" s="209" t="s">
        <v>365</v>
      </c>
      <c r="L221" s="71" t="str">
        <f t="shared" si="30"/>
        <v>J06BA02_nr</v>
      </c>
      <c r="M221" s="154">
        <v>10</v>
      </c>
      <c r="N221" s="154" t="s">
        <v>202</v>
      </c>
      <c r="O221" s="154">
        <v>200</v>
      </c>
      <c r="P221" s="154" t="s">
        <v>185</v>
      </c>
      <c r="Q221" s="154">
        <v>1</v>
      </c>
      <c r="R221" s="154" t="s">
        <v>33</v>
      </c>
      <c r="S221" s="154" t="str">
        <f t="shared" si="32"/>
        <v>G</v>
      </c>
      <c r="T221" s="154" t="str">
        <f t="shared" si="33"/>
        <v>200ML</v>
      </c>
      <c r="U221" s="154" t="str">
        <f t="shared" si="34"/>
        <v>g</v>
      </c>
      <c r="V221" s="153" t="str">
        <f t="shared" si="35"/>
        <v>200ML</v>
      </c>
      <c r="W221" s="154">
        <f t="shared" si="36"/>
        <v>0</v>
      </c>
      <c r="X221" s="154">
        <f t="shared" si="37"/>
        <v>0</v>
      </c>
      <c r="Y221" s="154">
        <f t="shared" si="38"/>
        <v>0</v>
      </c>
      <c r="Z221" s="154" t="s">
        <v>1960</v>
      </c>
    </row>
    <row r="222" spans="1:26" s="35" customFormat="1" ht="15.6">
      <c r="A222" s="141"/>
      <c r="B222" s="154" t="s">
        <v>72</v>
      </c>
      <c r="C222" s="154" t="s">
        <v>425</v>
      </c>
      <c r="D222" s="154">
        <v>3592053</v>
      </c>
      <c r="E222" s="38">
        <v>7680576760022</v>
      </c>
      <c r="F222" s="156" t="s">
        <v>561</v>
      </c>
      <c r="G222" s="56"/>
      <c r="H222" s="236">
        <f t="shared" si="31"/>
        <v>0</v>
      </c>
      <c r="I222" s="55"/>
      <c r="J222" s="160"/>
      <c r="K222" s="209" t="s">
        <v>365</v>
      </c>
      <c r="L222" s="71" t="str">
        <f t="shared" si="30"/>
        <v>J06BA02_nr</v>
      </c>
      <c r="M222" s="154">
        <v>2.5</v>
      </c>
      <c r="N222" s="154" t="s">
        <v>200</v>
      </c>
      <c r="O222" s="154">
        <v>50</v>
      </c>
      <c r="P222" s="154" t="s">
        <v>185</v>
      </c>
      <c r="Q222" s="154">
        <v>1</v>
      </c>
      <c r="R222" s="154" t="s">
        <v>33</v>
      </c>
      <c r="S222" s="154" t="str">
        <f t="shared" si="32"/>
        <v>G</v>
      </c>
      <c r="T222" s="154" t="str">
        <f t="shared" si="33"/>
        <v>50ML</v>
      </c>
      <c r="U222" s="154" t="str">
        <f t="shared" si="34"/>
        <v>g</v>
      </c>
      <c r="V222" s="153" t="str">
        <f t="shared" si="35"/>
        <v>50ML</v>
      </c>
      <c r="W222" s="154">
        <f t="shared" si="36"/>
        <v>0</v>
      </c>
      <c r="X222" s="154">
        <f t="shared" si="37"/>
        <v>0</v>
      </c>
      <c r="Y222" s="154">
        <f t="shared" si="38"/>
        <v>0</v>
      </c>
      <c r="Z222" s="154" t="s">
        <v>1961</v>
      </c>
    </row>
    <row r="223" spans="1:26" s="35" customFormat="1" ht="15.6">
      <c r="A223" s="141"/>
      <c r="B223" s="154" t="s">
        <v>72</v>
      </c>
      <c r="C223" s="154" t="s">
        <v>425</v>
      </c>
      <c r="D223" s="154">
        <v>3592076</v>
      </c>
      <c r="E223" s="38">
        <v>7680576760039</v>
      </c>
      <c r="F223" s="156" t="s">
        <v>562</v>
      </c>
      <c r="G223" s="56"/>
      <c r="H223" s="236">
        <f t="shared" si="31"/>
        <v>0</v>
      </c>
      <c r="I223" s="55"/>
      <c r="J223" s="160"/>
      <c r="K223" s="209" t="s">
        <v>365</v>
      </c>
      <c r="L223" s="71" t="str">
        <f t="shared" si="30"/>
        <v>J06BA02_nr</v>
      </c>
      <c r="M223" s="154">
        <v>5</v>
      </c>
      <c r="N223" s="154" t="s">
        <v>201</v>
      </c>
      <c r="O223" s="154">
        <v>100</v>
      </c>
      <c r="P223" s="154" t="s">
        <v>185</v>
      </c>
      <c r="Q223" s="154">
        <v>1</v>
      </c>
      <c r="R223" s="154" t="s">
        <v>33</v>
      </c>
      <c r="S223" s="154" t="str">
        <f t="shared" si="32"/>
        <v>G</v>
      </c>
      <c r="T223" s="154" t="str">
        <f t="shared" si="33"/>
        <v>100ML</v>
      </c>
      <c r="U223" s="154" t="str">
        <f t="shared" si="34"/>
        <v>g</v>
      </c>
      <c r="V223" s="153" t="str">
        <f t="shared" si="35"/>
        <v>100ML</v>
      </c>
      <c r="W223" s="154">
        <f t="shared" si="36"/>
        <v>0</v>
      </c>
      <c r="X223" s="154">
        <f t="shared" si="37"/>
        <v>0</v>
      </c>
      <c r="Y223" s="154">
        <f t="shared" si="38"/>
        <v>0</v>
      </c>
      <c r="Z223" s="154" t="s">
        <v>1962</v>
      </c>
    </row>
    <row r="224" spans="1:26" s="35" customFormat="1" ht="15.6">
      <c r="A224" s="141"/>
      <c r="B224" s="154" t="s">
        <v>72</v>
      </c>
      <c r="C224" s="154" t="s">
        <v>425</v>
      </c>
      <c r="D224" s="154">
        <v>3145584</v>
      </c>
      <c r="E224" s="38">
        <v>7680574690017</v>
      </c>
      <c r="F224" s="156" t="s">
        <v>567</v>
      </c>
      <c r="G224" s="56"/>
      <c r="H224" s="236">
        <f t="shared" si="31"/>
        <v>0</v>
      </c>
      <c r="I224" s="55"/>
      <c r="J224" s="160"/>
      <c r="K224" s="209" t="s">
        <v>365</v>
      </c>
      <c r="L224" s="71" t="str">
        <f t="shared" si="30"/>
        <v>J06BA02_nr</v>
      </c>
      <c r="M224" s="154">
        <v>1</v>
      </c>
      <c r="N224" s="154" t="s">
        <v>204</v>
      </c>
      <c r="O224" s="154">
        <v>10</v>
      </c>
      <c r="P224" s="154" t="s">
        <v>185</v>
      </c>
      <c r="Q224" s="154">
        <v>1</v>
      </c>
      <c r="R224" s="154" t="s">
        <v>33</v>
      </c>
      <c r="S224" s="154" t="str">
        <f t="shared" si="32"/>
        <v>G</v>
      </c>
      <c r="T224" s="154" t="str">
        <f t="shared" si="33"/>
        <v>10ML</v>
      </c>
      <c r="U224" s="154" t="str">
        <f t="shared" si="34"/>
        <v>g</v>
      </c>
      <c r="V224" s="153" t="str">
        <f t="shared" si="35"/>
        <v>10ML</v>
      </c>
      <c r="W224" s="154">
        <f t="shared" si="36"/>
        <v>0</v>
      </c>
      <c r="X224" s="154">
        <f t="shared" si="37"/>
        <v>0</v>
      </c>
      <c r="Y224" s="154">
        <f t="shared" si="38"/>
        <v>0</v>
      </c>
      <c r="Z224" s="154" t="s">
        <v>1963</v>
      </c>
    </row>
    <row r="225" spans="1:26" s="35" customFormat="1" ht="15.6">
      <c r="A225" s="141"/>
      <c r="B225" s="154" t="s">
        <v>72</v>
      </c>
      <c r="C225" s="154" t="s">
        <v>425</v>
      </c>
      <c r="D225" s="154">
        <v>3145615</v>
      </c>
      <c r="E225" s="38">
        <v>7680574690048</v>
      </c>
      <c r="F225" s="156" t="s">
        <v>565</v>
      </c>
      <c r="G225" s="56"/>
      <c r="H225" s="236">
        <f t="shared" si="31"/>
        <v>0</v>
      </c>
      <c r="I225" s="55"/>
      <c r="J225" s="160"/>
      <c r="K225" s="209" t="s">
        <v>365</v>
      </c>
      <c r="L225" s="71" t="str">
        <f t="shared" si="30"/>
        <v>J06BA02_nr</v>
      </c>
      <c r="M225" s="154">
        <v>10</v>
      </c>
      <c r="N225" s="154" t="s">
        <v>201</v>
      </c>
      <c r="O225" s="154">
        <v>100</v>
      </c>
      <c r="P225" s="154" t="s">
        <v>185</v>
      </c>
      <c r="Q225" s="154">
        <v>1</v>
      </c>
      <c r="R225" s="154" t="s">
        <v>33</v>
      </c>
      <c r="S225" s="154" t="str">
        <f t="shared" si="32"/>
        <v>G</v>
      </c>
      <c r="T225" s="154" t="str">
        <f t="shared" si="33"/>
        <v>100ML</v>
      </c>
      <c r="U225" s="154" t="str">
        <f t="shared" si="34"/>
        <v>g</v>
      </c>
      <c r="V225" s="153" t="str">
        <f t="shared" si="35"/>
        <v>100ML</v>
      </c>
      <c r="W225" s="154">
        <f t="shared" si="36"/>
        <v>0</v>
      </c>
      <c r="X225" s="154">
        <f t="shared" si="37"/>
        <v>0</v>
      </c>
      <c r="Y225" s="154">
        <f t="shared" si="38"/>
        <v>0</v>
      </c>
      <c r="Z225" s="154" t="s">
        <v>1964</v>
      </c>
    </row>
    <row r="226" spans="1:26" s="35" customFormat="1" ht="15.6">
      <c r="A226" s="141"/>
      <c r="B226" s="154" t="s">
        <v>72</v>
      </c>
      <c r="C226" s="154" t="s">
        <v>425</v>
      </c>
      <c r="D226" s="154">
        <v>3145590</v>
      </c>
      <c r="E226" s="38">
        <v>7680574690024</v>
      </c>
      <c r="F226" s="156" t="s">
        <v>559</v>
      </c>
      <c r="G226" s="56"/>
      <c r="H226" s="236">
        <f t="shared" si="31"/>
        <v>0</v>
      </c>
      <c r="I226" s="55"/>
      <c r="J226" s="160"/>
      <c r="K226" s="209" t="s">
        <v>365</v>
      </c>
      <c r="L226" s="71" t="str">
        <f t="shared" si="30"/>
        <v>J06BA02_nr</v>
      </c>
      <c r="M226" s="154">
        <v>2.5</v>
      </c>
      <c r="N226" s="154" t="s">
        <v>205</v>
      </c>
      <c r="O226" s="154">
        <v>25</v>
      </c>
      <c r="P226" s="154" t="s">
        <v>185</v>
      </c>
      <c r="Q226" s="154">
        <v>1</v>
      </c>
      <c r="R226" s="154" t="s">
        <v>33</v>
      </c>
      <c r="S226" s="154" t="str">
        <f t="shared" si="32"/>
        <v>G</v>
      </c>
      <c r="T226" s="154" t="str">
        <f t="shared" si="33"/>
        <v>25ML</v>
      </c>
      <c r="U226" s="154" t="str">
        <f t="shared" si="34"/>
        <v>g</v>
      </c>
      <c r="V226" s="153" t="str">
        <f t="shared" si="35"/>
        <v>25ML</v>
      </c>
      <c r="W226" s="154">
        <f t="shared" si="36"/>
        <v>0</v>
      </c>
      <c r="X226" s="154">
        <f t="shared" si="37"/>
        <v>0</v>
      </c>
      <c r="Y226" s="154">
        <f t="shared" si="38"/>
        <v>0</v>
      </c>
      <c r="Z226" s="154" t="s">
        <v>1965</v>
      </c>
    </row>
    <row r="227" spans="1:26" s="35" customFormat="1" ht="15.6">
      <c r="A227" s="141"/>
      <c r="B227" s="154" t="s">
        <v>72</v>
      </c>
      <c r="C227" s="154" t="s">
        <v>425</v>
      </c>
      <c r="D227" s="154">
        <v>3145621</v>
      </c>
      <c r="E227" s="38">
        <v>7680574690055</v>
      </c>
      <c r="F227" s="156" t="s">
        <v>566</v>
      </c>
      <c r="G227" s="56"/>
      <c r="H227" s="236">
        <f t="shared" si="31"/>
        <v>0</v>
      </c>
      <c r="I227" s="55"/>
      <c r="J227" s="160"/>
      <c r="K227" s="209" t="s">
        <v>365</v>
      </c>
      <c r="L227" s="71" t="str">
        <f t="shared" si="30"/>
        <v>J06BA02_nr</v>
      </c>
      <c r="M227" s="154">
        <v>20</v>
      </c>
      <c r="N227" s="154" t="s">
        <v>202</v>
      </c>
      <c r="O227" s="154">
        <v>200</v>
      </c>
      <c r="P227" s="154" t="s">
        <v>185</v>
      </c>
      <c r="Q227" s="154">
        <v>1</v>
      </c>
      <c r="R227" s="154" t="s">
        <v>33</v>
      </c>
      <c r="S227" s="154" t="str">
        <f t="shared" si="32"/>
        <v>G</v>
      </c>
      <c r="T227" s="154" t="str">
        <f t="shared" si="33"/>
        <v>200ML</v>
      </c>
      <c r="U227" s="154" t="str">
        <f t="shared" si="34"/>
        <v>g</v>
      </c>
      <c r="V227" s="153" t="str">
        <f t="shared" si="35"/>
        <v>200ML</v>
      </c>
      <c r="W227" s="154">
        <f t="shared" si="36"/>
        <v>0</v>
      </c>
      <c r="X227" s="154">
        <f t="shared" si="37"/>
        <v>0</v>
      </c>
      <c r="Y227" s="154">
        <f t="shared" si="38"/>
        <v>0</v>
      </c>
      <c r="Z227" s="154" t="s">
        <v>1966</v>
      </c>
    </row>
    <row r="228" spans="1:26" s="35" customFormat="1" ht="15.6">
      <c r="A228" s="141"/>
      <c r="B228" s="153" t="s">
        <v>72</v>
      </c>
      <c r="C228" s="154" t="s">
        <v>425</v>
      </c>
      <c r="D228" s="153">
        <v>4731858</v>
      </c>
      <c r="E228" s="38">
        <v>7680574690062</v>
      </c>
      <c r="F228" s="156" t="s">
        <v>580</v>
      </c>
      <c r="G228" s="56"/>
      <c r="H228" s="236">
        <f t="shared" si="31"/>
        <v>0</v>
      </c>
      <c r="I228" s="55"/>
      <c r="J228" s="160"/>
      <c r="K228" s="209" t="s">
        <v>365</v>
      </c>
      <c r="L228" s="71" t="str">
        <f t="shared" si="30"/>
        <v>J06BA02_nr</v>
      </c>
      <c r="M228" s="154">
        <v>30</v>
      </c>
      <c r="N228" s="154" t="s">
        <v>206</v>
      </c>
      <c r="O228" s="154">
        <v>300</v>
      </c>
      <c r="P228" s="154" t="s">
        <v>185</v>
      </c>
      <c r="Q228" s="154">
        <v>1</v>
      </c>
      <c r="R228" s="154" t="s">
        <v>33</v>
      </c>
      <c r="S228" s="154" t="str">
        <f t="shared" si="32"/>
        <v>G</v>
      </c>
      <c r="T228" s="154" t="str">
        <f t="shared" si="33"/>
        <v>300ML</v>
      </c>
      <c r="U228" s="154" t="str">
        <f t="shared" si="34"/>
        <v>g</v>
      </c>
      <c r="V228" s="153" t="str">
        <f t="shared" si="35"/>
        <v>300ML</v>
      </c>
      <c r="W228" s="154">
        <f t="shared" si="36"/>
        <v>0</v>
      </c>
      <c r="X228" s="154">
        <f t="shared" si="37"/>
        <v>0</v>
      </c>
      <c r="Y228" s="154">
        <f t="shared" si="38"/>
        <v>0</v>
      </c>
      <c r="Z228" s="154" t="s">
        <v>1967</v>
      </c>
    </row>
    <row r="229" spans="1:26" s="35" customFormat="1" ht="15.6">
      <c r="A229" s="141"/>
      <c r="B229" s="154" t="s">
        <v>72</v>
      </c>
      <c r="C229" s="154" t="s">
        <v>425</v>
      </c>
      <c r="D229" s="154">
        <v>3145609</v>
      </c>
      <c r="E229" s="38">
        <v>7680574690031</v>
      </c>
      <c r="F229" s="156" t="s">
        <v>564</v>
      </c>
      <c r="G229" s="56"/>
      <c r="H229" s="236">
        <f t="shared" si="31"/>
        <v>0</v>
      </c>
      <c r="I229" s="55"/>
      <c r="J229" s="160"/>
      <c r="K229" s="209" t="s">
        <v>365</v>
      </c>
      <c r="L229" s="71" t="str">
        <f t="shared" si="30"/>
        <v>J06BA02_nr</v>
      </c>
      <c r="M229" s="154">
        <v>5</v>
      </c>
      <c r="N229" s="154" t="s">
        <v>200</v>
      </c>
      <c r="O229" s="154">
        <v>50</v>
      </c>
      <c r="P229" s="154" t="s">
        <v>185</v>
      </c>
      <c r="Q229" s="154">
        <v>1</v>
      </c>
      <c r="R229" s="154" t="s">
        <v>33</v>
      </c>
      <c r="S229" s="154" t="str">
        <f t="shared" si="32"/>
        <v>G</v>
      </c>
      <c r="T229" s="154" t="str">
        <f t="shared" si="33"/>
        <v>50ML</v>
      </c>
      <c r="U229" s="154" t="str">
        <f t="shared" si="34"/>
        <v>g</v>
      </c>
      <c r="V229" s="153" t="str">
        <f t="shared" si="35"/>
        <v>50ML</v>
      </c>
      <c r="W229" s="154">
        <f t="shared" si="36"/>
        <v>0</v>
      </c>
      <c r="X229" s="154">
        <f t="shared" si="37"/>
        <v>0</v>
      </c>
      <c r="Y229" s="154">
        <f t="shared" si="38"/>
        <v>0</v>
      </c>
      <c r="Z229" s="154" t="s">
        <v>1968</v>
      </c>
    </row>
    <row r="230" spans="1:26" s="35" customFormat="1" ht="15.6">
      <c r="A230" s="141"/>
      <c r="B230" s="154" t="s">
        <v>72</v>
      </c>
      <c r="C230" s="154" t="s">
        <v>425</v>
      </c>
      <c r="D230" s="154">
        <v>4648465</v>
      </c>
      <c r="E230" s="38">
        <v>7680603230030</v>
      </c>
      <c r="F230" s="156" t="s">
        <v>578</v>
      </c>
      <c r="G230" s="56"/>
      <c r="H230" s="236">
        <f t="shared" si="31"/>
        <v>0</v>
      </c>
      <c r="I230" s="55"/>
      <c r="J230" s="160"/>
      <c r="K230" s="209" t="s">
        <v>365</v>
      </c>
      <c r="L230" s="71" t="str">
        <f t="shared" si="30"/>
        <v>J06BA02_nr</v>
      </c>
      <c r="M230" s="154">
        <v>10</v>
      </c>
      <c r="N230" s="154" t="s">
        <v>201</v>
      </c>
      <c r="O230" s="154">
        <v>1</v>
      </c>
      <c r="P230" s="154" t="s">
        <v>6</v>
      </c>
      <c r="Q230" s="154">
        <v>1</v>
      </c>
      <c r="R230" s="154" t="s">
        <v>33</v>
      </c>
      <c r="S230" s="154" t="str">
        <f t="shared" si="32"/>
        <v>G</v>
      </c>
      <c r="T230" s="154" t="str">
        <f t="shared" si="33"/>
        <v>100ML</v>
      </c>
      <c r="U230" s="154" t="str">
        <f t="shared" si="34"/>
        <v>g</v>
      </c>
      <c r="V230" s="153" t="str">
        <f t="shared" si="35"/>
        <v>100ML</v>
      </c>
      <c r="W230" s="154">
        <f t="shared" si="36"/>
        <v>0</v>
      </c>
      <c r="X230" s="154">
        <f t="shared" si="37"/>
        <v>1</v>
      </c>
      <c r="Y230" s="154">
        <f t="shared" si="38"/>
        <v>0</v>
      </c>
      <c r="Z230" s="154" t="s">
        <v>1969</v>
      </c>
    </row>
    <row r="231" spans="1:26" s="35" customFormat="1" ht="15.6">
      <c r="A231" s="141"/>
      <c r="B231" s="154" t="s">
        <v>72</v>
      </c>
      <c r="C231" s="154" t="s">
        <v>425</v>
      </c>
      <c r="D231" s="154">
        <v>4648442</v>
      </c>
      <c r="E231" s="38">
        <v>7680603230016</v>
      </c>
      <c r="F231" s="156" t="s">
        <v>576</v>
      </c>
      <c r="G231" s="56"/>
      <c r="H231" s="236">
        <f t="shared" si="31"/>
        <v>0</v>
      </c>
      <c r="I231" s="55"/>
      <c r="J231" s="160"/>
      <c r="K231" s="209" t="s">
        <v>365</v>
      </c>
      <c r="L231" s="71" t="str">
        <f t="shared" si="30"/>
        <v>J06BA02_nr</v>
      </c>
      <c r="M231" s="154">
        <v>2</v>
      </c>
      <c r="N231" s="154" t="s">
        <v>203</v>
      </c>
      <c r="O231" s="154">
        <v>1</v>
      </c>
      <c r="P231" s="154" t="s">
        <v>6</v>
      </c>
      <c r="Q231" s="154">
        <v>1</v>
      </c>
      <c r="R231" s="154" t="s">
        <v>33</v>
      </c>
      <c r="S231" s="154" t="str">
        <f t="shared" si="32"/>
        <v>g</v>
      </c>
      <c r="T231" s="154" t="str">
        <f t="shared" si="33"/>
        <v>20ML</v>
      </c>
      <c r="U231" s="154" t="str">
        <f t="shared" si="34"/>
        <v>g</v>
      </c>
      <c r="V231" s="153" t="str">
        <f t="shared" si="35"/>
        <v>20ML</v>
      </c>
      <c r="W231" s="154">
        <f t="shared" si="36"/>
        <v>0</v>
      </c>
      <c r="X231" s="154">
        <f t="shared" si="37"/>
        <v>1</v>
      </c>
      <c r="Y231" s="154">
        <f t="shared" si="38"/>
        <v>0</v>
      </c>
      <c r="Z231" s="154" t="s">
        <v>1970</v>
      </c>
    </row>
    <row r="232" spans="1:26" s="35" customFormat="1" ht="15.6">
      <c r="A232" s="141"/>
      <c r="B232" s="153" t="s">
        <v>72</v>
      </c>
      <c r="C232" s="154" t="s">
        <v>425</v>
      </c>
      <c r="D232" s="153">
        <v>4648471</v>
      </c>
      <c r="E232" s="38">
        <v>7680603230047</v>
      </c>
      <c r="F232" s="156" t="s">
        <v>579</v>
      </c>
      <c r="G232" s="56"/>
      <c r="H232" s="236">
        <f t="shared" si="31"/>
        <v>0</v>
      </c>
      <c r="I232" s="55"/>
      <c r="J232" s="160"/>
      <c r="K232" s="209" t="s">
        <v>365</v>
      </c>
      <c r="L232" s="71" t="str">
        <f t="shared" si="30"/>
        <v>J06BA02_nr</v>
      </c>
      <c r="M232" s="154">
        <v>20</v>
      </c>
      <c r="N232" s="154" t="s">
        <v>202</v>
      </c>
      <c r="O232" s="154">
        <v>1</v>
      </c>
      <c r="P232" s="154" t="s">
        <v>6</v>
      </c>
      <c r="Q232" s="154">
        <v>1</v>
      </c>
      <c r="R232" s="154" t="s">
        <v>33</v>
      </c>
      <c r="S232" s="154" t="str">
        <f t="shared" si="32"/>
        <v>G</v>
      </c>
      <c r="T232" s="154" t="str">
        <f t="shared" si="33"/>
        <v>200ML</v>
      </c>
      <c r="U232" s="154" t="str">
        <f t="shared" si="34"/>
        <v>g</v>
      </c>
      <c r="V232" s="153" t="str">
        <f t="shared" si="35"/>
        <v>200ML</v>
      </c>
      <c r="W232" s="154">
        <f t="shared" si="36"/>
        <v>0</v>
      </c>
      <c r="X232" s="154">
        <f t="shared" si="37"/>
        <v>1</v>
      </c>
      <c r="Y232" s="154">
        <f t="shared" si="38"/>
        <v>0</v>
      </c>
      <c r="Z232" s="154" t="s">
        <v>1971</v>
      </c>
    </row>
    <row r="233" spans="1:26" s="35" customFormat="1" ht="15.6">
      <c r="A233" s="141"/>
      <c r="B233" s="154" t="s">
        <v>72</v>
      </c>
      <c r="C233" s="154" t="s">
        <v>425</v>
      </c>
      <c r="D233" s="154">
        <v>4648459</v>
      </c>
      <c r="E233" s="38">
        <v>7680603230023</v>
      </c>
      <c r="F233" s="156" t="s">
        <v>577</v>
      </c>
      <c r="G233" s="56"/>
      <c r="H233" s="236">
        <f t="shared" si="31"/>
        <v>0</v>
      </c>
      <c r="I233" s="55"/>
      <c r="J233" s="160"/>
      <c r="K233" s="209" t="s">
        <v>365</v>
      </c>
      <c r="L233" s="71" t="str">
        <f t="shared" si="30"/>
        <v>J06BA02_nr</v>
      </c>
      <c r="M233" s="154">
        <v>5</v>
      </c>
      <c r="N233" s="154" t="s">
        <v>200</v>
      </c>
      <c r="O233" s="154">
        <v>1</v>
      </c>
      <c r="P233" s="154" t="s">
        <v>6</v>
      </c>
      <c r="Q233" s="154">
        <v>1</v>
      </c>
      <c r="R233" s="154" t="s">
        <v>33</v>
      </c>
      <c r="S233" s="154" t="str">
        <f t="shared" si="32"/>
        <v>G</v>
      </c>
      <c r="T233" s="154" t="str">
        <f t="shared" si="33"/>
        <v>50ML</v>
      </c>
      <c r="U233" s="154" t="str">
        <f t="shared" si="34"/>
        <v>g</v>
      </c>
      <c r="V233" s="153" t="str">
        <f t="shared" si="35"/>
        <v>50ML</v>
      </c>
      <c r="W233" s="154">
        <f t="shared" si="36"/>
        <v>0</v>
      </c>
      <c r="X233" s="154">
        <f t="shared" si="37"/>
        <v>1</v>
      </c>
      <c r="Y233" s="154">
        <f t="shared" si="38"/>
        <v>0</v>
      </c>
      <c r="Z233" s="154" t="s">
        <v>1972</v>
      </c>
    </row>
    <row r="234" spans="1:26" s="35" customFormat="1" ht="15.6">
      <c r="A234" s="141"/>
      <c r="B234" s="154" t="s">
        <v>72</v>
      </c>
      <c r="C234" s="154" t="s">
        <v>425</v>
      </c>
      <c r="D234" s="154">
        <v>1919900</v>
      </c>
      <c r="E234" s="38">
        <v>7680005840073</v>
      </c>
      <c r="F234" s="156" t="s">
        <v>558</v>
      </c>
      <c r="G234" s="56"/>
      <c r="H234" s="236">
        <f t="shared" si="31"/>
        <v>0</v>
      </c>
      <c r="I234" s="55"/>
      <c r="J234" s="160"/>
      <c r="K234" s="209" t="s">
        <v>365</v>
      </c>
      <c r="L234" s="71" t="str">
        <f t="shared" si="30"/>
        <v>J06BA02_nr</v>
      </c>
      <c r="M234" s="154">
        <v>1</v>
      </c>
      <c r="N234" s="154" t="s">
        <v>203</v>
      </c>
      <c r="O234" s="154">
        <v>20</v>
      </c>
      <c r="P234" s="154" t="s">
        <v>185</v>
      </c>
      <c r="Q234" s="154">
        <v>1</v>
      </c>
      <c r="R234" s="154" t="s">
        <v>33</v>
      </c>
      <c r="S234" s="154" t="str">
        <f t="shared" si="32"/>
        <v>g</v>
      </c>
      <c r="T234" s="154" t="str">
        <f t="shared" si="33"/>
        <v>20ML</v>
      </c>
      <c r="U234" s="154" t="str">
        <f t="shared" si="34"/>
        <v>g</v>
      </c>
      <c r="V234" s="153" t="str">
        <f t="shared" si="35"/>
        <v>20ML</v>
      </c>
      <c r="W234" s="154">
        <f t="shared" si="36"/>
        <v>0</v>
      </c>
      <c r="X234" s="154">
        <f t="shared" si="37"/>
        <v>0</v>
      </c>
      <c r="Y234" s="154">
        <f t="shared" si="38"/>
        <v>0</v>
      </c>
      <c r="Z234" s="154" t="s">
        <v>1973</v>
      </c>
    </row>
    <row r="235" spans="1:26" s="35" customFormat="1" ht="15.6">
      <c r="A235" s="141"/>
      <c r="B235" s="153" t="s">
        <v>72</v>
      </c>
      <c r="C235" s="154" t="s">
        <v>425</v>
      </c>
      <c r="D235" s="153">
        <v>1720535</v>
      </c>
      <c r="E235" s="38">
        <v>7680005840110</v>
      </c>
      <c r="F235" s="156" t="s">
        <v>555</v>
      </c>
      <c r="G235" s="56"/>
      <c r="H235" s="236">
        <f t="shared" si="31"/>
        <v>0</v>
      </c>
      <c r="I235" s="55"/>
      <c r="J235" s="160"/>
      <c r="K235" s="209" t="s">
        <v>365</v>
      </c>
      <c r="L235" s="71" t="str">
        <f t="shared" si="30"/>
        <v>J06BA02_nr</v>
      </c>
      <c r="M235" s="154">
        <v>10</v>
      </c>
      <c r="N235" s="154" t="s">
        <v>202</v>
      </c>
      <c r="O235" s="154">
        <v>200</v>
      </c>
      <c r="P235" s="154" t="s">
        <v>185</v>
      </c>
      <c r="Q235" s="154">
        <v>1</v>
      </c>
      <c r="R235" s="154" t="s">
        <v>33</v>
      </c>
      <c r="S235" s="154" t="str">
        <f t="shared" si="32"/>
        <v>G</v>
      </c>
      <c r="T235" s="154" t="str">
        <f t="shared" si="33"/>
        <v>200ML</v>
      </c>
      <c r="U235" s="154" t="str">
        <f t="shared" si="34"/>
        <v>g</v>
      </c>
      <c r="V235" s="153" t="str">
        <f t="shared" si="35"/>
        <v>200ML</v>
      </c>
      <c r="W235" s="154">
        <f t="shared" si="36"/>
        <v>0</v>
      </c>
      <c r="X235" s="154">
        <f t="shared" si="37"/>
        <v>0</v>
      </c>
      <c r="Y235" s="154">
        <f t="shared" si="38"/>
        <v>0</v>
      </c>
      <c r="Z235" s="154" t="s">
        <v>1974</v>
      </c>
    </row>
    <row r="236" spans="1:26" s="35" customFormat="1" ht="15.6">
      <c r="A236" s="141"/>
      <c r="B236" s="154" t="s">
        <v>72</v>
      </c>
      <c r="C236" s="154" t="s">
        <v>425</v>
      </c>
      <c r="D236" s="154">
        <v>1720512</v>
      </c>
      <c r="E236" s="38">
        <v>7680005840080</v>
      </c>
      <c r="F236" s="156" t="s">
        <v>557</v>
      </c>
      <c r="G236" s="56"/>
      <c r="H236" s="236">
        <f t="shared" si="31"/>
        <v>0</v>
      </c>
      <c r="I236" s="55"/>
      <c r="J236" s="160"/>
      <c r="K236" s="209" t="s">
        <v>365</v>
      </c>
      <c r="L236" s="71" t="str">
        <f t="shared" si="30"/>
        <v>J06BA02_nr</v>
      </c>
      <c r="M236" s="154">
        <v>2.5</v>
      </c>
      <c r="N236" s="154" t="s">
        <v>200</v>
      </c>
      <c r="O236" s="154">
        <v>50</v>
      </c>
      <c r="P236" s="154" t="s">
        <v>185</v>
      </c>
      <c r="Q236" s="154">
        <v>1</v>
      </c>
      <c r="R236" s="154" t="s">
        <v>33</v>
      </c>
      <c r="S236" s="154" t="str">
        <f t="shared" si="32"/>
        <v>G</v>
      </c>
      <c r="T236" s="154" t="str">
        <f t="shared" si="33"/>
        <v>50ML</v>
      </c>
      <c r="U236" s="154" t="str">
        <f t="shared" si="34"/>
        <v>g</v>
      </c>
      <c r="V236" s="153" t="str">
        <f t="shared" si="35"/>
        <v>50ML</v>
      </c>
      <c r="W236" s="154">
        <f t="shared" si="36"/>
        <v>0</v>
      </c>
      <c r="X236" s="154">
        <f t="shared" si="37"/>
        <v>0</v>
      </c>
      <c r="Y236" s="154">
        <f t="shared" si="38"/>
        <v>0</v>
      </c>
      <c r="Z236" s="154" t="s">
        <v>1975</v>
      </c>
    </row>
    <row r="237" spans="1:26" s="35" customFormat="1" ht="15.6">
      <c r="A237" s="141"/>
      <c r="B237" s="153" t="s">
        <v>72</v>
      </c>
      <c r="C237" s="154" t="s">
        <v>425</v>
      </c>
      <c r="D237" s="153">
        <v>1720529</v>
      </c>
      <c r="E237" s="38">
        <v>7680005840097</v>
      </c>
      <c r="F237" s="156" t="s">
        <v>556</v>
      </c>
      <c r="G237" s="56"/>
      <c r="H237" s="236">
        <f t="shared" si="31"/>
        <v>0</v>
      </c>
      <c r="I237" s="55"/>
      <c r="J237" s="160"/>
      <c r="K237" s="209" t="s">
        <v>365</v>
      </c>
      <c r="L237" s="71" t="str">
        <f t="shared" si="30"/>
        <v>J06BA02_nr</v>
      </c>
      <c r="M237" s="154">
        <v>5</v>
      </c>
      <c r="N237" s="154" t="s">
        <v>201</v>
      </c>
      <c r="O237" s="154">
        <v>100</v>
      </c>
      <c r="P237" s="154" t="s">
        <v>185</v>
      </c>
      <c r="Q237" s="154">
        <v>1</v>
      </c>
      <c r="R237" s="154" t="s">
        <v>33</v>
      </c>
      <c r="S237" s="154" t="str">
        <f t="shared" si="32"/>
        <v>G</v>
      </c>
      <c r="T237" s="154" t="str">
        <f t="shared" si="33"/>
        <v>100ML</v>
      </c>
      <c r="U237" s="154" t="str">
        <f t="shared" si="34"/>
        <v>g</v>
      </c>
      <c r="V237" s="153" t="str">
        <f t="shared" si="35"/>
        <v>100ML</v>
      </c>
      <c r="W237" s="154">
        <f t="shared" si="36"/>
        <v>0</v>
      </c>
      <c r="X237" s="154">
        <f t="shared" si="37"/>
        <v>0</v>
      </c>
      <c r="Y237" s="154">
        <f t="shared" si="38"/>
        <v>0</v>
      </c>
      <c r="Z237" s="154" t="s">
        <v>1976</v>
      </c>
    </row>
    <row r="238" spans="1:26" s="35" customFormat="1" ht="15.6">
      <c r="A238" s="141"/>
      <c r="B238" s="153" t="s">
        <v>72</v>
      </c>
      <c r="C238" s="154" t="s">
        <v>425</v>
      </c>
      <c r="D238" s="153">
        <v>3894251</v>
      </c>
      <c r="E238" s="38">
        <v>7680583140039</v>
      </c>
      <c r="F238" s="156" t="s">
        <v>569</v>
      </c>
      <c r="G238" s="56"/>
      <c r="H238" s="236">
        <f t="shared" si="31"/>
        <v>0</v>
      </c>
      <c r="I238" s="55"/>
      <c r="J238" s="160"/>
      <c r="K238" s="209" t="s">
        <v>365</v>
      </c>
      <c r="L238" s="71" t="str">
        <f t="shared" si="30"/>
        <v>J06BA02_nr</v>
      </c>
      <c r="M238" s="154">
        <v>10</v>
      </c>
      <c r="N238" s="154" t="s">
        <v>201</v>
      </c>
      <c r="O238" s="154">
        <v>100</v>
      </c>
      <c r="P238" s="154" t="s">
        <v>185</v>
      </c>
      <c r="Q238" s="154">
        <v>1</v>
      </c>
      <c r="R238" s="154" t="s">
        <v>33</v>
      </c>
      <c r="S238" s="154" t="str">
        <f t="shared" si="32"/>
        <v>G</v>
      </c>
      <c r="T238" s="154" t="str">
        <f t="shared" si="33"/>
        <v>100ML</v>
      </c>
      <c r="U238" s="154" t="str">
        <f t="shared" si="34"/>
        <v>g</v>
      </c>
      <c r="V238" s="153" t="str">
        <f t="shared" si="35"/>
        <v>100ML</v>
      </c>
      <c r="W238" s="154">
        <f t="shared" si="36"/>
        <v>0</v>
      </c>
      <c r="X238" s="154">
        <f t="shared" si="37"/>
        <v>0</v>
      </c>
      <c r="Y238" s="154">
        <f t="shared" si="38"/>
        <v>0</v>
      </c>
      <c r="Z238" s="154" t="s">
        <v>1977</v>
      </c>
    </row>
    <row r="239" spans="1:26" s="35" customFormat="1" ht="15.6">
      <c r="A239" s="141"/>
      <c r="B239" s="153" t="s">
        <v>72</v>
      </c>
      <c r="C239" s="154" t="s">
        <v>425</v>
      </c>
      <c r="D239" s="153">
        <v>3894268</v>
      </c>
      <c r="E239" s="38">
        <v>7680583140015</v>
      </c>
      <c r="F239" s="156" t="s">
        <v>570</v>
      </c>
      <c r="G239" s="56"/>
      <c r="H239" s="236">
        <f t="shared" si="31"/>
        <v>0</v>
      </c>
      <c r="I239" s="55"/>
      <c r="J239" s="160"/>
      <c r="K239" s="209" t="s">
        <v>365</v>
      </c>
      <c r="L239" s="71" t="str">
        <f t="shared" si="30"/>
        <v>J06BA02_nr</v>
      </c>
      <c r="M239" s="154">
        <v>2.5</v>
      </c>
      <c r="N239" s="154" t="s">
        <v>205</v>
      </c>
      <c r="O239" s="154">
        <v>25</v>
      </c>
      <c r="P239" s="154" t="s">
        <v>185</v>
      </c>
      <c r="Q239" s="154">
        <v>1</v>
      </c>
      <c r="R239" s="154" t="s">
        <v>33</v>
      </c>
      <c r="S239" s="154" t="str">
        <f t="shared" si="32"/>
        <v>G</v>
      </c>
      <c r="T239" s="154" t="str">
        <f t="shared" si="33"/>
        <v>25ML</v>
      </c>
      <c r="U239" s="154" t="str">
        <f t="shared" si="34"/>
        <v>g</v>
      </c>
      <c r="V239" s="153" t="str">
        <f t="shared" si="35"/>
        <v>25ML</v>
      </c>
      <c r="W239" s="154">
        <f t="shared" si="36"/>
        <v>0</v>
      </c>
      <c r="X239" s="154">
        <f t="shared" si="37"/>
        <v>0</v>
      </c>
      <c r="Y239" s="154">
        <f t="shared" si="38"/>
        <v>0</v>
      </c>
      <c r="Z239" s="154" t="s">
        <v>1978</v>
      </c>
    </row>
    <row r="240" spans="1:26" s="35" customFormat="1" ht="15.6">
      <c r="A240" s="141"/>
      <c r="B240" s="154" t="s">
        <v>72</v>
      </c>
      <c r="C240" s="154" t="s">
        <v>425</v>
      </c>
      <c r="D240" s="154">
        <v>3894274</v>
      </c>
      <c r="E240" s="38">
        <v>7680583140046</v>
      </c>
      <c r="F240" s="156" t="s">
        <v>571</v>
      </c>
      <c r="G240" s="56"/>
      <c r="H240" s="236">
        <f t="shared" si="31"/>
        <v>0</v>
      </c>
      <c r="I240" s="55"/>
      <c r="J240" s="160"/>
      <c r="K240" s="209" t="s">
        <v>365</v>
      </c>
      <c r="L240" s="71" t="str">
        <f t="shared" si="30"/>
        <v>J06BA02_nr</v>
      </c>
      <c r="M240" s="154">
        <v>20</v>
      </c>
      <c r="N240" s="154" t="s">
        <v>202</v>
      </c>
      <c r="O240" s="154">
        <v>200</v>
      </c>
      <c r="P240" s="154" t="s">
        <v>185</v>
      </c>
      <c r="Q240" s="154">
        <v>1</v>
      </c>
      <c r="R240" s="154" t="s">
        <v>33</v>
      </c>
      <c r="S240" s="154" t="str">
        <f t="shared" si="32"/>
        <v>G</v>
      </c>
      <c r="T240" s="154" t="str">
        <f t="shared" si="33"/>
        <v>200ML</v>
      </c>
      <c r="U240" s="154" t="str">
        <f t="shared" si="34"/>
        <v>g</v>
      </c>
      <c r="V240" s="153" t="str">
        <f t="shared" si="35"/>
        <v>200ML</v>
      </c>
      <c r="W240" s="154">
        <f t="shared" si="36"/>
        <v>0</v>
      </c>
      <c r="X240" s="154">
        <f t="shared" si="37"/>
        <v>0</v>
      </c>
      <c r="Y240" s="154">
        <f t="shared" si="38"/>
        <v>0</v>
      </c>
      <c r="Z240" s="154" t="s">
        <v>1979</v>
      </c>
    </row>
    <row r="241" spans="1:26" s="35" customFormat="1" ht="15.6">
      <c r="A241" s="141"/>
      <c r="B241" s="154" t="s">
        <v>72</v>
      </c>
      <c r="C241" s="154" t="s">
        <v>425</v>
      </c>
      <c r="D241" s="154">
        <v>5841974</v>
      </c>
      <c r="E241" s="38">
        <v>7680583140053</v>
      </c>
      <c r="F241" s="156" t="s">
        <v>586</v>
      </c>
      <c r="G241" s="56"/>
      <c r="H241" s="236">
        <f t="shared" si="31"/>
        <v>0</v>
      </c>
      <c r="I241" s="55"/>
      <c r="J241" s="160"/>
      <c r="K241" s="209" t="s">
        <v>365</v>
      </c>
      <c r="L241" s="71" t="str">
        <f t="shared" si="30"/>
        <v>J06BA02_nr</v>
      </c>
      <c r="M241" s="154">
        <v>40</v>
      </c>
      <c r="N241" s="154" t="s">
        <v>207</v>
      </c>
      <c r="O241" s="154">
        <v>400</v>
      </c>
      <c r="P241" s="154" t="s">
        <v>185</v>
      </c>
      <c r="Q241" s="154">
        <v>1</v>
      </c>
      <c r="R241" s="154" t="s">
        <v>33</v>
      </c>
      <c r="S241" s="154" t="str">
        <f t="shared" si="32"/>
        <v>G</v>
      </c>
      <c r="T241" s="154" t="str">
        <f t="shared" si="33"/>
        <v>400ML</v>
      </c>
      <c r="U241" s="154" t="str">
        <f t="shared" si="34"/>
        <v>g</v>
      </c>
      <c r="V241" s="153" t="str">
        <f t="shared" si="35"/>
        <v>400ML</v>
      </c>
      <c r="W241" s="154">
        <f t="shared" si="36"/>
        <v>0</v>
      </c>
      <c r="X241" s="154">
        <f t="shared" si="37"/>
        <v>0</v>
      </c>
      <c r="Y241" s="154">
        <f t="shared" si="38"/>
        <v>0</v>
      </c>
      <c r="Z241" s="154" t="s">
        <v>1980</v>
      </c>
    </row>
    <row r="242" spans="1:26" s="35" customFormat="1" ht="15.6">
      <c r="A242" s="141"/>
      <c r="B242" s="154" t="s">
        <v>72</v>
      </c>
      <c r="C242" s="154" t="s">
        <v>425</v>
      </c>
      <c r="D242" s="154">
        <v>3894245</v>
      </c>
      <c r="E242" s="38">
        <v>7680583140022</v>
      </c>
      <c r="F242" s="156" t="s">
        <v>568</v>
      </c>
      <c r="G242" s="56"/>
      <c r="H242" s="236">
        <f t="shared" si="31"/>
        <v>0</v>
      </c>
      <c r="I242" s="55"/>
      <c r="J242" s="160"/>
      <c r="K242" s="209" t="s">
        <v>365</v>
      </c>
      <c r="L242" s="71" t="str">
        <f t="shared" si="30"/>
        <v>J06BA02_nr</v>
      </c>
      <c r="M242" s="154">
        <v>5</v>
      </c>
      <c r="N242" s="154" t="s">
        <v>200</v>
      </c>
      <c r="O242" s="154">
        <v>50</v>
      </c>
      <c r="P242" s="154" t="s">
        <v>185</v>
      </c>
      <c r="Q242" s="154">
        <v>1</v>
      </c>
      <c r="R242" s="154" t="s">
        <v>33</v>
      </c>
      <c r="S242" s="154" t="str">
        <f t="shared" si="32"/>
        <v>G</v>
      </c>
      <c r="T242" s="154" t="str">
        <f t="shared" si="33"/>
        <v>50ML</v>
      </c>
      <c r="U242" s="154" t="str">
        <f t="shared" si="34"/>
        <v>g</v>
      </c>
      <c r="V242" s="153" t="str">
        <f t="shared" si="35"/>
        <v>50ML</v>
      </c>
      <c r="W242" s="154">
        <f t="shared" si="36"/>
        <v>0</v>
      </c>
      <c r="X242" s="154">
        <f t="shared" si="37"/>
        <v>0</v>
      </c>
      <c r="Y242" s="154">
        <f t="shared" si="38"/>
        <v>0</v>
      </c>
      <c r="Z242" s="154" t="s">
        <v>1981</v>
      </c>
    </row>
    <row r="243" spans="1:26" s="35" customFormat="1" ht="15.6">
      <c r="A243" s="141"/>
      <c r="B243" s="154" t="s">
        <v>73</v>
      </c>
      <c r="C243" s="154" t="s">
        <v>426</v>
      </c>
      <c r="D243" s="154">
        <v>2822226</v>
      </c>
      <c r="E243" s="37">
        <v>7680004880025</v>
      </c>
      <c r="F243" s="243" t="s">
        <v>1604</v>
      </c>
      <c r="G243" s="56"/>
      <c r="H243" s="236">
        <f t="shared" si="31"/>
        <v>0</v>
      </c>
      <c r="I243" s="55"/>
      <c r="J243" s="160"/>
      <c r="K243" s="209" t="s">
        <v>365</v>
      </c>
      <c r="L243" s="71" t="str">
        <f t="shared" si="30"/>
        <v>J06BB04_nr</v>
      </c>
      <c r="M243" s="154">
        <v>2000</v>
      </c>
      <c r="N243" s="154" t="s">
        <v>209</v>
      </c>
      <c r="O243" s="154">
        <v>40</v>
      </c>
      <c r="P243" s="154" t="s">
        <v>185</v>
      </c>
      <c r="Q243" s="153">
        <v>1</v>
      </c>
      <c r="R243" s="154" t="s">
        <v>16</v>
      </c>
      <c r="S243" s="154" t="str">
        <f t="shared" si="32"/>
        <v>E</v>
      </c>
      <c r="T243" s="154" t="str">
        <f t="shared" si="33"/>
        <v>40ML</v>
      </c>
      <c r="U243" s="154" t="str">
        <f t="shared" si="34"/>
        <v>U</v>
      </c>
      <c r="V243" s="153" t="str">
        <f t="shared" si="35"/>
        <v>40ML</v>
      </c>
      <c r="W243" s="154">
        <f t="shared" si="36"/>
        <v>0</v>
      </c>
      <c r="X243" s="154">
        <f t="shared" si="37"/>
        <v>0</v>
      </c>
      <c r="Y243" s="154">
        <f t="shared" si="38"/>
        <v>0</v>
      </c>
      <c r="Z243" s="153" t="s">
        <v>1982</v>
      </c>
    </row>
    <row r="244" spans="1:26" s="35" customFormat="1" ht="15.6">
      <c r="A244" s="141"/>
      <c r="B244" s="154" t="s">
        <v>73</v>
      </c>
      <c r="C244" s="154" t="s">
        <v>426</v>
      </c>
      <c r="D244" s="154">
        <v>1982583</v>
      </c>
      <c r="E244" s="38">
        <v>7680004880018</v>
      </c>
      <c r="F244" s="156" t="s">
        <v>1605</v>
      </c>
      <c r="G244" s="56"/>
      <c r="H244" s="236">
        <f t="shared" si="31"/>
        <v>0</v>
      </c>
      <c r="I244" s="55"/>
      <c r="J244" s="160"/>
      <c r="K244" s="209" t="s">
        <v>365</v>
      </c>
      <c r="L244" s="71" t="str">
        <f t="shared" si="30"/>
        <v>J06BB04_nr</v>
      </c>
      <c r="M244" s="154">
        <v>500</v>
      </c>
      <c r="N244" s="154" t="s">
        <v>208</v>
      </c>
      <c r="O244" s="154">
        <v>10</v>
      </c>
      <c r="P244" s="154" t="s">
        <v>185</v>
      </c>
      <c r="Q244" s="154">
        <v>1</v>
      </c>
      <c r="R244" s="154" t="s">
        <v>16</v>
      </c>
      <c r="S244" s="154" t="str">
        <f t="shared" si="32"/>
        <v>E</v>
      </c>
      <c r="T244" s="154" t="str">
        <f t="shared" si="33"/>
        <v>10ML</v>
      </c>
      <c r="U244" s="154" t="str">
        <f t="shared" si="34"/>
        <v>U</v>
      </c>
      <c r="V244" s="153" t="str">
        <f t="shared" si="35"/>
        <v>10ML</v>
      </c>
      <c r="W244" s="154">
        <f t="shared" si="36"/>
        <v>0</v>
      </c>
      <c r="X244" s="154">
        <f t="shared" si="37"/>
        <v>0</v>
      </c>
      <c r="Y244" s="154">
        <f t="shared" si="38"/>
        <v>0</v>
      </c>
      <c r="Z244" s="154" t="s">
        <v>1983</v>
      </c>
    </row>
    <row r="245" spans="1:26" s="35" customFormat="1" ht="15.6">
      <c r="A245" s="141"/>
      <c r="B245" s="154" t="s">
        <v>73</v>
      </c>
      <c r="C245" s="154" t="s">
        <v>426</v>
      </c>
      <c r="D245" s="154">
        <v>5046811</v>
      </c>
      <c r="E245" s="37">
        <v>7680004880049</v>
      </c>
      <c r="F245" s="243" t="s">
        <v>1606</v>
      </c>
      <c r="G245" s="56"/>
      <c r="H245" s="236">
        <f t="shared" si="31"/>
        <v>0</v>
      </c>
      <c r="I245" s="55"/>
      <c r="J245" s="160"/>
      <c r="K245" s="209" t="s">
        <v>365</v>
      </c>
      <c r="L245" s="71" t="str">
        <f t="shared" si="30"/>
        <v>J06BB04_nr</v>
      </c>
      <c r="M245" s="154">
        <v>5000</v>
      </c>
      <c r="N245" s="154" t="s">
        <v>210</v>
      </c>
      <c r="O245" s="154">
        <v>100</v>
      </c>
      <c r="P245" s="154" t="s">
        <v>185</v>
      </c>
      <c r="Q245" s="153">
        <v>1</v>
      </c>
      <c r="R245" s="154" t="s">
        <v>16</v>
      </c>
      <c r="S245" s="154" t="str">
        <f t="shared" si="32"/>
        <v>E</v>
      </c>
      <c r="T245" s="154" t="str">
        <f t="shared" si="33"/>
        <v>100ML</v>
      </c>
      <c r="U245" s="154" t="str">
        <f t="shared" si="34"/>
        <v>U</v>
      </c>
      <c r="V245" s="153" t="str">
        <f t="shared" si="35"/>
        <v>100ML</v>
      </c>
      <c r="W245" s="154">
        <f t="shared" si="36"/>
        <v>0</v>
      </c>
      <c r="X245" s="154">
        <f t="shared" si="37"/>
        <v>0</v>
      </c>
      <c r="Y245" s="154">
        <f t="shared" si="38"/>
        <v>0</v>
      </c>
      <c r="Z245" s="153" t="s">
        <v>1984</v>
      </c>
    </row>
    <row r="246" spans="1:26" s="35" customFormat="1" ht="15.6">
      <c r="A246" s="141"/>
      <c r="B246" s="154" t="s">
        <v>73</v>
      </c>
      <c r="C246" s="154" t="s">
        <v>426</v>
      </c>
      <c r="D246" s="154">
        <v>3149725</v>
      </c>
      <c r="E246" s="38">
        <v>7680006740013</v>
      </c>
      <c r="F246" s="156" t="s">
        <v>587</v>
      </c>
      <c r="G246" s="56"/>
      <c r="H246" s="236">
        <f t="shared" si="31"/>
        <v>0</v>
      </c>
      <c r="I246" s="55"/>
      <c r="J246" s="160"/>
      <c r="K246" s="209" t="s">
        <v>365</v>
      </c>
      <c r="L246" s="71" t="str">
        <f t="shared" si="30"/>
        <v>J06BB04_nr</v>
      </c>
      <c r="M246" s="154">
        <v>200</v>
      </c>
      <c r="N246" s="154" t="s">
        <v>183</v>
      </c>
      <c r="O246" s="154">
        <v>1</v>
      </c>
      <c r="P246" s="154" t="s">
        <v>185</v>
      </c>
      <c r="Q246" s="154">
        <v>1</v>
      </c>
      <c r="R246" s="154" t="s">
        <v>16</v>
      </c>
      <c r="S246" s="154" t="str">
        <f t="shared" si="32"/>
        <v>IE</v>
      </c>
      <c r="T246" s="154">
        <f t="shared" si="33"/>
        <v>0</v>
      </c>
      <c r="U246" s="154" t="str">
        <f t="shared" si="34"/>
        <v>U</v>
      </c>
      <c r="V246" s="153">
        <f t="shared" si="35"/>
        <v>1</v>
      </c>
      <c r="W246" s="154">
        <f t="shared" si="36"/>
        <v>0</v>
      </c>
      <c r="X246" s="154">
        <f t="shared" si="37"/>
        <v>0</v>
      </c>
      <c r="Y246" s="154">
        <f t="shared" si="38"/>
        <v>0</v>
      </c>
      <c r="Z246" s="154" t="s">
        <v>1985</v>
      </c>
    </row>
    <row r="247" spans="1:26" s="35" customFormat="1" ht="15.6">
      <c r="A247" s="141"/>
      <c r="B247" s="154" t="s">
        <v>73</v>
      </c>
      <c r="C247" s="154" t="s">
        <v>426</v>
      </c>
      <c r="D247" s="154">
        <v>3756276</v>
      </c>
      <c r="E247" s="37">
        <v>7680006740044</v>
      </c>
      <c r="F247" s="243" t="s">
        <v>1607</v>
      </c>
      <c r="G247" s="56"/>
      <c r="H247" s="236">
        <f t="shared" si="31"/>
        <v>0</v>
      </c>
      <c r="I247" s="55"/>
      <c r="J247" s="160"/>
      <c r="K247" s="209" t="s">
        <v>365</v>
      </c>
      <c r="L247" s="71" t="str">
        <f t="shared" si="30"/>
        <v>J06BB04_nr</v>
      </c>
      <c r="M247" s="154">
        <v>1000</v>
      </c>
      <c r="N247" s="154" t="s">
        <v>183</v>
      </c>
      <c r="O247" s="154">
        <v>5</v>
      </c>
      <c r="P247" s="154" t="s">
        <v>185</v>
      </c>
      <c r="Q247" s="153">
        <v>1</v>
      </c>
      <c r="R247" s="154" t="s">
        <v>16</v>
      </c>
      <c r="S247" s="154" t="str">
        <f t="shared" si="32"/>
        <v>IE</v>
      </c>
      <c r="T247" s="154">
        <f t="shared" si="33"/>
        <v>0</v>
      </c>
      <c r="U247" s="154" t="str">
        <f t="shared" si="34"/>
        <v>U</v>
      </c>
      <c r="V247" s="153">
        <f t="shared" si="35"/>
        <v>1</v>
      </c>
      <c r="W247" s="154">
        <f t="shared" si="36"/>
        <v>0</v>
      </c>
      <c r="X247" s="154">
        <f t="shared" si="37"/>
        <v>0</v>
      </c>
      <c r="Y247" s="154">
        <f t="shared" si="38"/>
        <v>0</v>
      </c>
      <c r="Z247" s="153" t="s">
        <v>1986</v>
      </c>
    </row>
    <row r="248" spans="1:26" s="35" customFormat="1" ht="15.6">
      <c r="A248" s="141"/>
      <c r="B248" s="154" t="s">
        <v>73</v>
      </c>
      <c r="C248" s="154" t="s">
        <v>426</v>
      </c>
      <c r="D248" s="154">
        <v>5982798</v>
      </c>
      <c r="E248" s="37">
        <v>7680006740037</v>
      </c>
      <c r="F248" s="243" t="s">
        <v>1608</v>
      </c>
      <c r="G248" s="56"/>
      <c r="H248" s="236">
        <f t="shared" si="31"/>
        <v>0</v>
      </c>
      <c r="I248" s="55"/>
      <c r="J248" s="160"/>
      <c r="K248" s="209" t="s">
        <v>365</v>
      </c>
      <c r="L248" s="71" t="str">
        <f t="shared" si="30"/>
        <v>J06BB04_nr</v>
      </c>
      <c r="M248" s="154">
        <v>200</v>
      </c>
      <c r="N248" s="154" t="s">
        <v>183</v>
      </c>
      <c r="O248" s="154">
        <v>1</v>
      </c>
      <c r="P248" s="154" t="s">
        <v>6</v>
      </c>
      <c r="Q248" s="153">
        <v>1</v>
      </c>
      <c r="R248" s="154" t="s">
        <v>16</v>
      </c>
      <c r="S248" s="154" t="str">
        <f t="shared" si="32"/>
        <v>IE</v>
      </c>
      <c r="T248" s="154">
        <f t="shared" si="33"/>
        <v>0</v>
      </c>
      <c r="U248" s="154" t="str">
        <f t="shared" si="34"/>
        <v>U</v>
      </c>
      <c r="V248" s="153">
        <f t="shared" si="35"/>
        <v>1</v>
      </c>
      <c r="W248" s="154">
        <f t="shared" si="36"/>
        <v>0</v>
      </c>
      <c r="X248" s="154">
        <f t="shared" si="37"/>
        <v>1</v>
      </c>
      <c r="Y248" s="154">
        <f t="shared" si="38"/>
        <v>0</v>
      </c>
      <c r="Z248" s="153" t="s">
        <v>1987</v>
      </c>
    </row>
    <row r="249" spans="1:26" s="35" customFormat="1" ht="15.6">
      <c r="A249" s="141"/>
      <c r="B249" s="154" t="s">
        <v>73</v>
      </c>
      <c r="C249" s="154" t="s">
        <v>426</v>
      </c>
      <c r="D249" s="154">
        <v>5046188</v>
      </c>
      <c r="E249" s="38">
        <v>7680616390011</v>
      </c>
      <c r="F249" s="156" t="s">
        <v>1609</v>
      </c>
      <c r="G249" s="56"/>
      <c r="H249" s="236">
        <f t="shared" si="31"/>
        <v>0</v>
      </c>
      <c r="I249" s="55"/>
      <c r="J249" s="160"/>
      <c r="K249" s="209" t="s">
        <v>365</v>
      </c>
      <c r="L249" s="71" t="str">
        <f t="shared" si="30"/>
        <v>J06BB04_nr</v>
      </c>
      <c r="M249" s="154">
        <v>500</v>
      </c>
      <c r="N249" s="154" t="s">
        <v>183</v>
      </c>
      <c r="O249" s="154">
        <v>1</v>
      </c>
      <c r="P249" s="154" t="s">
        <v>6</v>
      </c>
      <c r="Q249" s="154">
        <v>5</v>
      </c>
      <c r="R249" s="154" t="s">
        <v>16</v>
      </c>
      <c r="S249" s="154" t="str">
        <f t="shared" si="32"/>
        <v>IE</v>
      </c>
      <c r="T249" s="154">
        <f t="shared" si="33"/>
        <v>0</v>
      </c>
      <c r="U249" s="154" t="str">
        <f t="shared" si="34"/>
        <v>U</v>
      </c>
      <c r="V249" s="153">
        <f t="shared" si="35"/>
        <v>1</v>
      </c>
      <c r="W249" s="154">
        <f t="shared" si="36"/>
        <v>0</v>
      </c>
      <c r="X249" s="154">
        <f t="shared" si="37"/>
        <v>1</v>
      </c>
      <c r="Y249" s="154">
        <f t="shared" si="38"/>
        <v>0</v>
      </c>
      <c r="Z249" s="154" t="s">
        <v>1988</v>
      </c>
    </row>
    <row r="250" spans="1:26" s="35" customFormat="1" ht="15.6">
      <c r="A250" s="141"/>
      <c r="B250" s="154" t="s">
        <v>74</v>
      </c>
      <c r="C250" s="154" t="s">
        <v>427</v>
      </c>
      <c r="D250" s="154">
        <v>2822189</v>
      </c>
      <c r="E250" s="38"/>
      <c r="F250" s="156" t="s">
        <v>588</v>
      </c>
      <c r="G250" s="56"/>
      <c r="H250" s="236">
        <f t="shared" si="31"/>
        <v>0</v>
      </c>
      <c r="I250" s="55"/>
      <c r="J250" s="160"/>
      <c r="K250" s="209" t="s">
        <v>365</v>
      </c>
      <c r="L250" s="71" t="str">
        <f t="shared" si="30"/>
        <v>J06BB09_nr</v>
      </c>
      <c r="M250" s="154">
        <v>500</v>
      </c>
      <c r="N250" s="154" t="s">
        <v>208</v>
      </c>
      <c r="O250" s="154">
        <v>10</v>
      </c>
      <c r="P250" s="154" t="s">
        <v>185</v>
      </c>
      <c r="Q250" s="154">
        <v>1</v>
      </c>
      <c r="R250" s="154" t="s">
        <v>16</v>
      </c>
      <c r="S250" s="154" t="str">
        <f t="shared" si="32"/>
        <v>E</v>
      </c>
      <c r="T250" s="154" t="str">
        <f t="shared" si="33"/>
        <v>10ML</v>
      </c>
      <c r="U250" s="154" t="str">
        <f t="shared" si="34"/>
        <v>U</v>
      </c>
      <c r="V250" s="153" t="str">
        <f t="shared" si="35"/>
        <v>10ML</v>
      </c>
      <c r="W250" s="154">
        <f t="shared" si="36"/>
        <v>0</v>
      </c>
      <c r="X250" s="154">
        <f t="shared" si="37"/>
        <v>0</v>
      </c>
      <c r="Y250" s="154">
        <f t="shared" si="38"/>
        <v>0</v>
      </c>
      <c r="Z250" s="154" t="s">
        <v>1989</v>
      </c>
    </row>
    <row r="251" spans="1:26" s="35" customFormat="1" ht="15.6">
      <c r="A251" s="141"/>
      <c r="B251" s="154" t="s">
        <v>74</v>
      </c>
      <c r="C251" s="154" t="s">
        <v>427</v>
      </c>
      <c r="D251" s="154">
        <v>5794619</v>
      </c>
      <c r="E251" s="37">
        <v>7680005060044</v>
      </c>
      <c r="F251" s="243" t="s">
        <v>589</v>
      </c>
      <c r="G251" s="56"/>
      <c r="H251" s="236">
        <f t="shared" si="31"/>
        <v>0</v>
      </c>
      <c r="I251" s="55"/>
      <c r="J251" s="160"/>
      <c r="K251" s="209" t="s">
        <v>365</v>
      </c>
      <c r="L251" s="71" t="str">
        <f t="shared" si="30"/>
        <v>J06BB09_nr</v>
      </c>
      <c r="M251" s="154">
        <v>1000</v>
      </c>
      <c r="N251" s="154" t="s">
        <v>208</v>
      </c>
      <c r="O251" s="154">
        <v>10</v>
      </c>
      <c r="P251" s="154" t="s">
        <v>185</v>
      </c>
      <c r="Q251" s="153">
        <v>1</v>
      </c>
      <c r="R251" s="154" t="s">
        <v>16</v>
      </c>
      <c r="S251" s="154" t="str">
        <f t="shared" si="32"/>
        <v>E</v>
      </c>
      <c r="T251" s="154" t="str">
        <f t="shared" si="33"/>
        <v>10ML</v>
      </c>
      <c r="U251" s="154" t="str">
        <f t="shared" si="34"/>
        <v>U</v>
      </c>
      <c r="V251" s="153" t="str">
        <f t="shared" si="35"/>
        <v>10ML</v>
      </c>
      <c r="W251" s="154">
        <f t="shared" si="36"/>
        <v>0</v>
      </c>
      <c r="X251" s="154">
        <f t="shared" si="37"/>
        <v>0</v>
      </c>
      <c r="Y251" s="154">
        <f t="shared" si="38"/>
        <v>0</v>
      </c>
      <c r="Z251" s="153" t="s">
        <v>1990</v>
      </c>
    </row>
    <row r="252" spans="1:26" s="35" customFormat="1" ht="15.6">
      <c r="A252" s="141"/>
      <c r="B252" s="154" t="s">
        <v>74</v>
      </c>
      <c r="C252" s="154" t="s">
        <v>427</v>
      </c>
      <c r="D252" s="154">
        <v>5794625</v>
      </c>
      <c r="E252" s="38">
        <v>7680005060051</v>
      </c>
      <c r="F252" s="156" t="s">
        <v>590</v>
      </c>
      <c r="G252" s="56"/>
      <c r="H252" s="236">
        <f t="shared" si="31"/>
        <v>0</v>
      </c>
      <c r="I252" s="55"/>
      <c r="J252" s="160"/>
      <c r="K252" s="209" t="s">
        <v>365</v>
      </c>
      <c r="L252" s="71" t="str">
        <f t="shared" si="30"/>
        <v>J06BB09_nr</v>
      </c>
      <c r="M252" s="154">
        <v>5000</v>
      </c>
      <c r="N252" s="154" t="s">
        <v>211</v>
      </c>
      <c r="O252" s="154">
        <v>50</v>
      </c>
      <c r="P252" s="154" t="s">
        <v>185</v>
      </c>
      <c r="Q252" s="154">
        <v>1</v>
      </c>
      <c r="R252" s="154" t="s">
        <v>16</v>
      </c>
      <c r="S252" s="154" t="str">
        <f t="shared" si="32"/>
        <v>E</v>
      </c>
      <c r="T252" s="154" t="str">
        <f t="shared" si="33"/>
        <v>50ML</v>
      </c>
      <c r="U252" s="154" t="str">
        <f t="shared" si="34"/>
        <v>U</v>
      </c>
      <c r="V252" s="153" t="str">
        <f t="shared" si="35"/>
        <v>50ML</v>
      </c>
      <c r="W252" s="154">
        <f t="shared" si="36"/>
        <v>0</v>
      </c>
      <c r="X252" s="154">
        <f t="shared" si="37"/>
        <v>0</v>
      </c>
      <c r="Y252" s="154">
        <f t="shared" si="38"/>
        <v>0</v>
      </c>
      <c r="Z252" s="154" t="s">
        <v>1991</v>
      </c>
    </row>
    <row r="253" spans="1:26" s="35" customFormat="1" ht="15.6">
      <c r="A253" s="141"/>
      <c r="B253" s="154" t="s">
        <v>75</v>
      </c>
      <c r="C253" s="154" t="s">
        <v>76</v>
      </c>
      <c r="D253" s="154">
        <v>6523213</v>
      </c>
      <c r="E253" s="38">
        <v>7680551100201</v>
      </c>
      <c r="F253" s="156" t="s">
        <v>1610</v>
      </c>
      <c r="G253" s="56"/>
      <c r="H253" s="236">
        <f t="shared" si="31"/>
        <v>0</v>
      </c>
      <c r="I253" s="55"/>
      <c r="J253" s="160"/>
      <c r="K253" s="209" t="s">
        <v>365</v>
      </c>
      <c r="L253" s="71" t="str">
        <f t="shared" si="30"/>
        <v>J06BB16_nr</v>
      </c>
      <c r="M253" s="154">
        <v>100</v>
      </c>
      <c r="N253" s="154" t="s">
        <v>186</v>
      </c>
      <c r="O253" s="154">
        <v>1</v>
      </c>
      <c r="P253" s="154" t="s">
        <v>6</v>
      </c>
      <c r="Q253" s="154">
        <v>1</v>
      </c>
      <c r="R253" s="154" t="s">
        <v>15</v>
      </c>
      <c r="S253" s="154" t="str">
        <f t="shared" si="32"/>
        <v>MG</v>
      </c>
      <c r="T253" s="154">
        <f t="shared" si="33"/>
        <v>0</v>
      </c>
      <c r="U253" s="154" t="str">
        <f t="shared" si="34"/>
        <v>mg</v>
      </c>
      <c r="V253" s="153">
        <f t="shared" si="35"/>
        <v>1</v>
      </c>
      <c r="W253" s="154">
        <f t="shared" si="36"/>
        <v>0</v>
      </c>
      <c r="X253" s="154">
        <f t="shared" si="37"/>
        <v>1</v>
      </c>
      <c r="Y253" s="154">
        <f t="shared" si="38"/>
        <v>0</v>
      </c>
      <c r="Z253" s="154" t="s">
        <v>1992</v>
      </c>
    </row>
    <row r="254" spans="1:26" s="35" customFormat="1" ht="15.6">
      <c r="A254" s="141"/>
      <c r="B254" s="154" t="s">
        <v>75</v>
      </c>
      <c r="C254" s="154" t="s">
        <v>76</v>
      </c>
      <c r="D254" s="154">
        <v>6523207</v>
      </c>
      <c r="E254" s="38">
        <v>7680551100102</v>
      </c>
      <c r="F254" s="156" t="s">
        <v>1611</v>
      </c>
      <c r="G254" s="56"/>
      <c r="H254" s="236">
        <f t="shared" si="31"/>
        <v>0</v>
      </c>
      <c r="I254" s="55"/>
      <c r="J254" s="160"/>
      <c r="K254" s="209" t="s">
        <v>365</v>
      </c>
      <c r="L254" s="71" t="str">
        <f t="shared" si="30"/>
        <v>J06BB16_nr</v>
      </c>
      <c r="M254" s="154">
        <v>50</v>
      </c>
      <c r="N254" s="154" t="s">
        <v>186</v>
      </c>
      <c r="O254" s="154">
        <v>1</v>
      </c>
      <c r="P254" s="154" t="s">
        <v>6</v>
      </c>
      <c r="Q254" s="154">
        <v>1</v>
      </c>
      <c r="R254" s="154" t="s">
        <v>15</v>
      </c>
      <c r="S254" s="154" t="str">
        <f t="shared" si="32"/>
        <v>MG</v>
      </c>
      <c r="T254" s="154">
        <f t="shared" si="33"/>
        <v>0</v>
      </c>
      <c r="U254" s="154" t="str">
        <f t="shared" si="34"/>
        <v>mg</v>
      </c>
      <c r="V254" s="153">
        <f t="shared" si="35"/>
        <v>1</v>
      </c>
      <c r="W254" s="154">
        <f t="shared" si="36"/>
        <v>0</v>
      </c>
      <c r="X254" s="154">
        <f t="shared" si="37"/>
        <v>1</v>
      </c>
      <c r="Y254" s="154">
        <f t="shared" si="38"/>
        <v>0</v>
      </c>
      <c r="Z254" s="154" t="s">
        <v>1993</v>
      </c>
    </row>
    <row r="255" spans="1:26" s="35" customFormat="1" ht="15.6">
      <c r="A255" s="141"/>
      <c r="B255" s="154" t="s">
        <v>77</v>
      </c>
      <c r="C255" s="154" t="s">
        <v>78</v>
      </c>
      <c r="D255" s="154">
        <v>4072516</v>
      </c>
      <c r="E255" s="37">
        <v>7680567390047</v>
      </c>
      <c r="F255" s="243" t="s">
        <v>591</v>
      </c>
      <c r="G255" s="56"/>
      <c r="H255" s="236">
        <f t="shared" si="31"/>
        <v>0</v>
      </c>
      <c r="I255" s="55"/>
      <c r="J255" s="160"/>
      <c r="K255" s="209" t="s">
        <v>365</v>
      </c>
      <c r="L255" s="71" t="str">
        <f t="shared" si="30"/>
        <v>L01AB01_nr</v>
      </c>
      <c r="M255" s="154">
        <v>60</v>
      </c>
      <c r="N255" s="154" t="s">
        <v>192</v>
      </c>
      <c r="O255" s="154">
        <v>10</v>
      </c>
      <c r="P255" s="154" t="s">
        <v>185</v>
      </c>
      <c r="Q255" s="153">
        <v>8</v>
      </c>
      <c r="R255" s="154" t="s">
        <v>15</v>
      </c>
      <c r="S255" s="154" t="str">
        <f t="shared" si="32"/>
        <v>MG</v>
      </c>
      <c r="T255" s="154" t="str">
        <f t="shared" si="33"/>
        <v>10ML</v>
      </c>
      <c r="U255" s="154" t="str">
        <f t="shared" si="34"/>
        <v>mg</v>
      </c>
      <c r="V255" s="153" t="str">
        <f t="shared" si="35"/>
        <v>10ML</v>
      </c>
      <c r="W255" s="154">
        <f t="shared" si="36"/>
        <v>0</v>
      </c>
      <c r="X255" s="154">
        <f t="shared" si="37"/>
        <v>0</v>
      </c>
      <c r="Y255" s="154">
        <f t="shared" si="38"/>
        <v>0</v>
      </c>
      <c r="Z255" s="153" t="s">
        <v>1994</v>
      </c>
    </row>
    <row r="256" spans="1:26" s="35" customFormat="1" ht="15.6">
      <c r="A256" s="141"/>
      <c r="B256" s="154" t="s">
        <v>77</v>
      </c>
      <c r="C256" s="154" t="s">
        <v>78</v>
      </c>
      <c r="D256" s="154">
        <v>4764987</v>
      </c>
      <c r="E256" s="38"/>
      <c r="F256" s="156" t="s">
        <v>592</v>
      </c>
      <c r="G256" s="56"/>
      <c r="H256" s="236">
        <f t="shared" si="31"/>
        <v>0</v>
      </c>
      <c r="I256" s="55"/>
      <c r="J256" s="160"/>
      <c r="K256" s="209" t="s">
        <v>365</v>
      </c>
      <c r="L256" s="71" t="str">
        <f t="shared" si="30"/>
        <v>L01AB01_nr</v>
      </c>
      <c r="M256" s="154">
        <v>2</v>
      </c>
      <c r="N256" s="154" t="s">
        <v>186</v>
      </c>
      <c r="O256" s="154">
        <v>100</v>
      </c>
      <c r="P256" s="154" t="s">
        <v>6</v>
      </c>
      <c r="Q256" s="154">
        <v>1</v>
      </c>
      <c r="R256" s="154" t="s">
        <v>15</v>
      </c>
      <c r="S256" s="154" t="str">
        <f t="shared" si="32"/>
        <v>MG</v>
      </c>
      <c r="T256" s="154">
        <f t="shared" si="33"/>
        <v>0</v>
      </c>
      <c r="U256" s="154" t="str">
        <f t="shared" si="34"/>
        <v>mg</v>
      </c>
      <c r="V256" s="153">
        <f t="shared" si="35"/>
        <v>1</v>
      </c>
      <c r="W256" s="154">
        <f t="shared" si="36"/>
        <v>0</v>
      </c>
      <c r="X256" s="154">
        <f t="shared" si="37"/>
        <v>1</v>
      </c>
      <c r="Y256" s="154">
        <f t="shared" si="38"/>
        <v>0</v>
      </c>
      <c r="Z256" s="154" t="s">
        <v>1995</v>
      </c>
    </row>
    <row r="257" spans="1:26" s="35" customFormat="1" ht="15.6">
      <c r="A257" s="141"/>
      <c r="B257" s="154" t="s">
        <v>80</v>
      </c>
      <c r="C257" s="154" t="s">
        <v>81</v>
      </c>
      <c r="D257" s="154">
        <v>3809297</v>
      </c>
      <c r="E257" s="38">
        <v>7680570390041</v>
      </c>
      <c r="F257" s="156" t="s">
        <v>594</v>
      </c>
      <c r="G257" s="56"/>
      <c r="H257" s="236">
        <f t="shared" si="31"/>
        <v>0</v>
      </c>
      <c r="I257" s="55"/>
      <c r="J257" s="160"/>
      <c r="K257" s="209" t="s">
        <v>365</v>
      </c>
      <c r="L257" s="71" t="str">
        <f t="shared" si="30"/>
        <v>L01BA04_nr</v>
      </c>
      <c r="M257" s="154">
        <v>100</v>
      </c>
      <c r="N257" s="154" t="s">
        <v>186</v>
      </c>
      <c r="O257" s="154">
        <v>1</v>
      </c>
      <c r="P257" s="154" t="s">
        <v>6</v>
      </c>
      <c r="Q257" s="154">
        <v>1</v>
      </c>
      <c r="R257" s="154" t="s">
        <v>15</v>
      </c>
      <c r="S257" s="154" t="str">
        <f t="shared" si="32"/>
        <v>MG</v>
      </c>
      <c r="T257" s="154">
        <f t="shared" si="33"/>
        <v>0</v>
      </c>
      <c r="U257" s="154" t="str">
        <f t="shared" si="34"/>
        <v>mg</v>
      </c>
      <c r="V257" s="153">
        <f t="shared" si="35"/>
        <v>1</v>
      </c>
      <c r="W257" s="154">
        <f t="shared" si="36"/>
        <v>0</v>
      </c>
      <c r="X257" s="154">
        <f t="shared" si="37"/>
        <v>1</v>
      </c>
      <c r="Y257" s="154">
        <f t="shared" si="38"/>
        <v>0</v>
      </c>
      <c r="Z257" s="154" t="s">
        <v>1996</v>
      </c>
    </row>
    <row r="258" spans="1:26" s="35" customFormat="1" ht="15.6">
      <c r="A258" s="141"/>
      <c r="B258" s="154" t="s">
        <v>80</v>
      </c>
      <c r="C258" s="154" t="s">
        <v>81</v>
      </c>
      <c r="D258" s="154">
        <v>2930654</v>
      </c>
      <c r="E258" s="37">
        <v>7680570390027</v>
      </c>
      <c r="F258" s="243" t="s">
        <v>593</v>
      </c>
      <c r="G258" s="56"/>
      <c r="H258" s="236">
        <f t="shared" si="31"/>
        <v>0</v>
      </c>
      <c r="I258" s="55"/>
      <c r="J258" s="160"/>
      <c r="K258" s="209" t="s">
        <v>365</v>
      </c>
      <c r="L258" s="71" t="str">
        <f t="shared" si="30"/>
        <v>L01BA04_nr</v>
      </c>
      <c r="M258" s="154">
        <v>500</v>
      </c>
      <c r="N258" s="154" t="s">
        <v>186</v>
      </c>
      <c r="O258" s="154">
        <v>1</v>
      </c>
      <c r="P258" s="154" t="s">
        <v>6</v>
      </c>
      <c r="Q258" s="153">
        <v>1</v>
      </c>
      <c r="R258" s="154" t="s">
        <v>15</v>
      </c>
      <c r="S258" s="154" t="str">
        <f t="shared" si="32"/>
        <v>MG</v>
      </c>
      <c r="T258" s="154">
        <f t="shared" si="33"/>
        <v>0</v>
      </c>
      <c r="U258" s="154" t="str">
        <f t="shared" si="34"/>
        <v>mg</v>
      </c>
      <c r="V258" s="153">
        <f t="shared" si="35"/>
        <v>1</v>
      </c>
      <c r="W258" s="154">
        <f t="shared" si="36"/>
        <v>0</v>
      </c>
      <c r="X258" s="154">
        <f t="shared" si="37"/>
        <v>1</v>
      </c>
      <c r="Y258" s="154">
        <f t="shared" si="38"/>
        <v>0</v>
      </c>
      <c r="Z258" s="153" t="s">
        <v>1997</v>
      </c>
    </row>
    <row r="259" spans="1:26" s="35" customFormat="1" ht="15.6">
      <c r="A259" s="141"/>
      <c r="B259" s="154" t="s">
        <v>80</v>
      </c>
      <c r="C259" s="154" t="s">
        <v>81</v>
      </c>
      <c r="D259" s="154">
        <v>6640321</v>
      </c>
      <c r="E259" s="37"/>
      <c r="F259" s="243" t="s">
        <v>1612</v>
      </c>
      <c r="G259" s="56"/>
      <c r="H259" s="236">
        <f t="shared" si="31"/>
        <v>0</v>
      </c>
      <c r="I259" s="55"/>
      <c r="J259" s="160"/>
      <c r="K259" s="209" t="s">
        <v>365</v>
      </c>
      <c r="L259" s="71" t="str">
        <f t="shared" si="30"/>
        <v>L01BA04_nr</v>
      </c>
      <c r="M259" s="154">
        <v>100</v>
      </c>
      <c r="N259" s="154" t="s">
        <v>214</v>
      </c>
      <c r="O259" s="154">
        <v>1</v>
      </c>
      <c r="P259" s="154" t="s">
        <v>6</v>
      </c>
      <c r="Q259" s="153">
        <v>1</v>
      </c>
      <c r="R259" s="154" t="s">
        <v>15</v>
      </c>
      <c r="S259" s="154" t="str">
        <f t="shared" si="32"/>
        <v>MG</v>
      </c>
      <c r="T259" s="154" t="str">
        <f t="shared" si="33"/>
        <v>4ML</v>
      </c>
      <c r="U259" s="154" t="str">
        <f t="shared" si="34"/>
        <v>mg</v>
      </c>
      <c r="V259" s="153" t="str">
        <f t="shared" si="35"/>
        <v>4ML</v>
      </c>
      <c r="W259" s="154">
        <f t="shared" si="36"/>
        <v>0</v>
      </c>
      <c r="X259" s="154">
        <f t="shared" si="37"/>
        <v>1</v>
      </c>
      <c r="Y259" s="154">
        <f t="shared" si="38"/>
        <v>0</v>
      </c>
      <c r="Z259" s="153" t="s">
        <v>1998</v>
      </c>
    </row>
    <row r="260" spans="1:26" s="35" customFormat="1" ht="15.6">
      <c r="A260" s="141"/>
      <c r="B260" s="154" t="s">
        <v>80</v>
      </c>
      <c r="C260" s="154" t="s">
        <v>81</v>
      </c>
      <c r="D260" s="154">
        <v>6640344</v>
      </c>
      <c r="E260" s="38"/>
      <c r="F260" s="156" t="s">
        <v>1613</v>
      </c>
      <c r="G260" s="56"/>
      <c r="H260" s="236">
        <f t="shared" si="31"/>
        <v>0</v>
      </c>
      <c r="I260" s="55"/>
      <c r="J260" s="160"/>
      <c r="K260" s="209" t="s">
        <v>365</v>
      </c>
      <c r="L260" s="71" t="str">
        <f t="shared" si="30"/>
        <v>L01BA04_nr</v>
      </c>
      <c r="M260" s="154">
        <v>1000</v>
      </c>
      <c r="N260" s="154" t="s">
        <v>364</v>
      </c>
      <c r="O260" s="154">
        <v>1</v>
      </c>
      <c r="P260" s="154" t="s">
        <v>6</v>
      </c>
      <c r="Q260" s="154">
        <v>1</v>
      </c>
      <c r="R260" s="154" t="s">
        <v>15</v>
      </c>
      <c r="S260" s="154" t="str">
        <f t="shared" si="32"/>
        <v>MG</v>
      </c>
      <c r="T260" s="154" t="str">
        <f t="shared" si="33"/>
        <v>40ML</v>
      </c>
      <c r="U260" s="154" t="str">
        <f t="shared" si="34"/>
        <v>mg</v>
      </c>
      <c r="V260" s="153" t="str">
        <f t="shared" si="35"/>
        <v>40ML</v>
      </c>
      <c r="W260" s="154">
        <f t="shared" si="36"/>
        <v>0</v>
      </c>
      <c r="X260" s="154">
        <f t="shared" si="37"/>
        <v>1</v>
      </c>
      <c r="Y260" s="154">
        <f t="shared" si="38"/>
        <v>0</v>
      </c>
      <c r="Z260" s="154" t="s">
        <v>1999</v>
      </c>
    </row>
    <row r="261" spans="1:26" s="35" customFormat="1" ht="15.6">
      <c r="A261" s="141"/>
      <c r="B261" s="154" t="s">
        <v>80</v>
      </c>
      <c r="C261" s="154" t="s">
        <v>81</v>
      </c>
      <c r="D261" s="154">
        <v>6640338</v>
      </c>
      <c r="E261" s="37"/>
      <c r="F261" s="243" t="s">
        <v>1614</v>
      </c>
      <c r="G261" s="56"/>
      <c r="H261" s="236">
        <f t="shared" si="31"/>
        <v>0</v>
      </c>
      <c r="I261" s="55"/>
      <c r="J261" s="160"/>
      <c r="K261" s="209" t="s">
        <v>365</v>
      </c>
      <c r="L261" s="71" t="str">
        <f t="shared" si="30"/>
        <v>L01BA04_nr</v>
      </c>
      <c r="M261" s="154">
        <v>500</v>
      </c>
      <c r="N261" s="154" t="s">
        <v>194</v>
      </c>
      <c r="O261" s="154">
        <v>1</v>
      </c>
      <c r="P261" s="154" t="s">
        <v>6</v>
      </c>
      <c r="Q261" s="153">
        <v>1</v>
      </c>
      <c r="R261" s="154" t="s">
        <v>15</v>
      </c>
      <c r="S261" s="154" t="str">
        <f t="shared" si="32"/>
        <v>MG</v>
      </c>
      <c r="T261" s="154" t="str">
        <f t="shared" si="33"/>
        <v>20ML</v>
      </c>
      <c r="U261" s="154" t="str">
        <f t="shared" si="34"/>
        <v>mg</v>
      </c>
      <c r="V261" s="153" t="str">
        <f t="shared" si="35"/>
        <v>20ML</v>
      </c>
      <c r="W261" s="154">
        <f t="shared" si="36"/>
        <v>0</v>
      </c>
      <c r="X261" s="154">
        <f t="shared" si="37"/>
        <v>1</v>
      </c>
      <c r="Y261" s="154">
        <f t="shared" si="38"/>
        <v>0</v>
      </c>
      <c r="Z261" s="153" t="s">
        <v>2000</v>
      </c>
    </row>
    <row r="262" spans="1:26" s="35" customFormat="1" ht="15.6">
      <c r="A262" s="141"/>
      <c r="B262" s="154" t="s">
        <v>80</v>
      </c>
      <c r="C262" s="154" t="s">
        <v>81</v>
      </c>
      <c r="D262" s="154">
        <v>6466567</v>
      </c>
      <c r="E262" s="38">
        <v>7680657750034</v>
      </c>
      <c r="F262" s="156" t="s">
        <v>595</v>
      </c>
      <c r="G262" s="56"/>
      <c r="H262" s="236">
        <f t="shared" si="31"/>
        <v>0</v>
      </c>
      <c r="I262" s="55"/>
      <c r="J262" s="160"/>
      <c r="K262" s="209" t="s">
        <v>365</v>
      </c>
      <c r="L262" s="71" t="str">
        <f t="shared" si="30"/>
        <v>L01BA04_nr</v>
      </c>
      <c r="M262" s="81">
        <v>1000</v>
      </c>
      <c r="N262" s="81" t="s">
        <v>186</v>
      </c>
      <c r="O262" s="154">
        <v>1</v>
      </c>
      <c r="P262" s="154" t="s">
        <v>6</v>
      </c>
      <c r="Q262" s="154">
        <v>1</v>
      </c>
      <c r="R262" s="154" t="s">
        <v>15</v>
      </c>
      <c r="S262" s="154" t="str">
        <f t="shared" si="32"/>
        <v>MG</v>
      </c>
      <c r="T262" s="154">
        <f t="shared" si="33"/>
        <v>0</v>
      </c>
      <c r="U262" s="154" t="str">
        <f t="shared" si="34"/>
        <v>mg</v>
      </c>
      <c r="V262" s="153">
        <f t="shared" si="35"/>
        <v>1</v>
      </c>
      <c r="W262" s="154">
        <f t="shared" si="36"/>
        <v>0</v>
      </c>
      <c r="X262" s="154">
        <f t="shared" si="37"/>
        <v>1</v>
      </c>
      <c r="Y262" s="154">
        <f t="shared" si="38"/>
        <v>0</v>
      </c>
      <c r="Z262" s="154" t="s">
        <v>2001</v>
      </c>
    </row>
    <row r="263" spans="1:26" s="35" customFormat="1" ht="15.6">
      <c r="A263" s="141"/>
      <c r="B263" s="154" t="s">
        <v>80</v>
      </c>
      <c r="C263" s="154" t="s">
        <v>81</v>
      </c>
      <c r="D263" s="154">
        <v>6466573</v>
      </c>
      <c r="E263" s="38">
        <v>7680657750010</v>
      </c>
      <c r="F263" s="156" t="s">
        <v>596</v>
      </c>
      <c r="G263" s="56"/>
      <c r="H263" s="236">
        <f t="shared" si="31"/>
        <v>0</v>
      </c>
      <c r="I263" s="55"/>
      <c r="J263" s="160"/>
      <c r="K263" s="209" t="s">
        <v>365</v>
      </c>
      <c r="L263" s="71" t="str">
        <f t="shared" si="30"/>
        <v>L01BA04_nr</v>
      </c>
      <c r="M263" s="154">
        <v>100</v>
      </c>
      <c r="N263" s="154" t="s">
        <v>186</v>
      </c>
      <c r="O263" s="154">
        <v>1</v>
      </c>
      <c r="P263" s="154" t="s">
        <v>6</v>
      </c>
      <c r="Q263" s="154">
        <v>1</v>
      </c>
      <c r="R263" s="154" t="s">
        <v>15</v>
      </c>
      <c r="S263" s="154" t="str">
        <f t="shared" si="32"/>
        <v>MG</v>
      </c>
      <c r="T263" s="154">
        <f t="shared" si="33"/>
        <v>0</v>
      </c>
      <c r="U263" s="154" t="str">
        <f t="shared" si="34"/>
        <v>mg</v>
      </c>
      <c r="V263" s="153">
        <f t="shared" si="35"/>
        <v>1</v>
      </c>
      <c r="W263" s="154">
        <f t="shared" si="36"/>
        <v>0</v>
      </c>
      <c r="X263" s="154">
        <f t="shared" si="37"/>
        <v>1</v>
      </c>
      <c r="Y263" s="154">
        <f t="shared" si="38"/>
        <v>0</v>
      </c>
      <c r="Z263" s="154" t="s">
        <v>2002</v>
      </c>
    </row>
    <row r="264" spans="1:26" s="35" customFormat="1" ht="15.6">
      <c r="A264" s="141"/>
      <c r="B264" s="154" t="s">
        <v>80</v>
      </c>
      <c r="C264" s="154" t="s">
        <v>81</v>
      </c>
      <c r="D264" s="154">
        <v>6466596</v>
      </c>
      <c r="E264" s="37">
        <v>7680657750027</v>
      </c>
      <c r="F264" s="243" t="s">
        <v>597</v>
      </c>
      <c r="G264" s="56"/>
      <c r="H264" s="236">
        <f t="shared" si="31"/>
        <v>0</v>
      </c>
      <c r="I264" s="55"/>
      <c r="J264" s="160"/>
      <c r="K264" s="209" t="s">
        <v>365</v>
      </c>
      <c r="L264" s="71" t="str">
        <f t="shared" si="30"/>
        <v>L01BA04_nr</v>
      </c>
      <c r="M264" s="154">
        <v>500</v>
      </c>
      <c r="N264" s="154" t="s">
        <v>186</v>
      </c>
      <c r="O264" s="154">
        <v>1</v>
      </c>
      <c r="P264" s="154" t="s">
        <v>6</v>
      </c>
      <c r="Q264" s="153">
        <v>1</v>
      </c>
      <c r="R264" s="154" t="s">
        <v>15</v>
      </c>
      <c r="S264" s="154" t="str">
        <f t="shared" si="32"/>
        <v>MG</v>
      </c>
      <c r="T264" s="154">
        <f t="shared" si="33"/>
        <v>0</v>
      </c>
      <c r="U264" s="154" t="str">
        <f t="shared" si="34"/>
        <v>mg</v>
      </c>
      <c r="V264" s="153">
        <f t="shared" si="35"/>
        <v>1</v>
      </c>
      <c r="W264" s="154">
        <f t="shared" si="36"/>
        <v>0</v>
      </c>
      <c r="X264" s="154">
        <f t="shared" si="37"/>
        <v>1</v>
      </c>
      <c r="Y264" s="154">
        <f t="shared" si="38"/>
        <v>0</v>
      </c>
      <c r="Z264" s="153" t="s">
        <v>2003</v>
      </c>
    </row>
    <row r="265" spans="1:26" s="35" customFormat="1" ht="15.6">
      <c r="A265" s="141"/>
      <c r="B265" s="154" t="s">
        <v>82</v>
      </c>
      <c r="C265" s="154" t="s">
        <v>1663</v>
      </c>
      <c r="D265" s="154">
        <v>5830829</v>
      </c>
      <c r="E265" s="38">
        <v>7680626570014</v>
      </c>
      <c r="F265" s="156" t="s">
        <v>598</v>
      </c>
      <c r="G265" s="56"/>
      <c r="H265" s="236">
        <f t="shared" si="31"/>
        <v>0</v>
      </c>
      <c r="I265" s="55"/>
      <c r="J265" s="160"/>
      <c r="K265" s="209" t="s">
        <v>365</v>
      </c>
      <c r="L265" s="71" t="str">
        <f t="shared" si="30"/>
        <v>L01BA05_nr</v>
      </c>
      <c r="M265" s="154">
        <v>20</v>
      </c>
      <c r="N265" s="154" t="s">
        <v>199</v>
      </c>
      <c r="O265" s="154">
        <v>1</v>
      </c>
      <c r="P265" s="154" t="s">
        <v>185</v>
      </c>
      <c r="Q265" s="154">
        <v>1</v>
      </c>
      <c r="R265" s="154" t="s">
        <v>15</v>
      </c>
      <c r="S265" s="154" t="str">
        <f t="shared" si="32"/>
        <v>MG</v>
      </c>
      <c r="T265" s="154" t="str">
        <f t="shared" si="33"/>
        <v>ML</v>
      </c>
      <c r="U265" s="154" t="str">
        <f t="shared" si="34"/>
        <v>mg</v>
      </c>
      <c r="V265" s="153" t="str">
        <f t="shared" si="35"/>
        <v>1ML</v>
      </c>
      <c r="W265" s="154">
        <f t="shared" si="36"/>
        <v>0</v>
      </c>
      <c r="X265" s="154">
        <f t="shared" si="37"/>
        <v>0</v>
      </c>
      <c r="Y265" s="154">
        <f t="shared" si="38"/>
        <v>0</v>
      </c>
      <c r="Z265" s="154" t="s">
        <v>2004</v>
      </c>
    </row>
    <row r="266" spans="1:26" s="35" customFormat="1" ht="15.6">
      <c r="A266" s="141"/>
      <c r="B266" s="154" t="s">
        <v>83</v>
      </c>
      <c r="C266" s="154" t="s">
        <v>428</v>
      </c>
      <c r="D266" s="154">
        <v>2087011</v>
      </c>
      <c r="E266" s="37">
        <v>7680525410183</v>
      </c>
      <c r="F266" s="243" t="s">
        <v>599</v>
      </c>
      <c r="G266" s="56"/>
      <c r="H266" s="236">
        <f t="shared" si="31"/>
        <v>0</v>
      </c>
      <c r="I266" s="55"/>
      <c r="J266" s="160"/>
      <c r="K266" s="209" t="s">
        <v>365</v>
      </c>
      <c r="L266" s="71" t="str">
        <f t="shared" si="30"/>
        <v>L01BB04_nr</v>
      </c>
      <c r="M266" s="154">
        <v>10</v>
      </c>
      <c r="N266" s="154" t="s">
        <v>192</v>
      </c>
      <c r="O266" s="154">
        <v>10</v>
      </c>
      <c r="P266" s="154" t="s">
        <v>185</v>
      </c>
      <c r="Q266" s="153">
        <v>7</v>
      </c>
      <c r="R266" s="154" t="s">
        <v>15</v>
      </c>
      <c r="S266" s="154" t="str">
        <f t="shared" si="32"/>
        <v>MG</v>
      </c>
      <c r="T266" s="154" t="str">
        <f t="shared" si="33"/>
        <v>10ML</v>
      </c>
      <c r="U266" s="154" t="str">
        <f t="shared" si="34"/>
        <v>mg</v>
      </c>
      <c r="V266" s="153" t="str">
        <f t="shared" si="35"/>
        <v>10ML</v>
      </c>
      <c r="W266" s="154">
        <f t="shared" si="36"/>
        <v>0</v>
      </c>
      <c r="X266" s="154">
        <f t="shared" si="37"/>
        <v>0</v>
      </c>
      <c r="Y266" s="154">
        <f t="shared" si="38"/>
        <v>0</v>
      </c>
      <c r="Z266" s="153" t="s">
        <v>2005</v>
      </c>
    </row>
    <row r="267" spans="1:26" s="35" customFormat="1" ht="15.6">
      <c r="A267" s="141"/>
      <c r="B267" s="154" t="s">
        <v>83</v>
      </c>
      <c r="C267" s="154" t="s">
        <v>428</v>
      </c>
      <c r="D267" s="154">
        <v>2188841</v>
      </c>
      <c r="E267" s="37">
        <v>7680551720133</v>
      </c>
      <c r="F267" s="243" t="s">
        <v>601</v>
      </c>
      <c r="G267" s="56"/>
      <c r="H267" s="236">
        <f t="shared" si="31"/>
        <v>0</v>
      </c>
      <c r="I267" s="55"/>
      <c r="J267" s="160"/>
      <c r="K267" s="209" t="s">
        <v>365</v>
      </c>
      <c r="L267" s="71" t="str">
        <f t="shared" si="30"/>
        <v>L01BB04_nr</v>
      </c>
      <c r="M267" s="154">
        <v>10</v>
      </c>
      <c r="N267" s="154" t="s">
        <v>213</v>
      </c>
      <c r="O267" s="154">
        <v>5</v>
      </c>
      <c r="P267" s="154" t="s">
        <v>185</v>
      </c>
      <c r="Q267" s="153">
        <v>5</v>
      </c>
      <c r="R267" s="154" t="s">
        <v>15</v>
      </c>
      <c r="S267" s="154" t="str">
        <f t="shared" si="32"/>
        <v>MG</v>
      </c>
      <c r="T267" s="154" t="str">
        <f t="shared" si="33"/>
        <v>5ML</v>
      </c>
      <c r="U267" s="154" t="str">
        <f t="shared" si="34"/>
        <v>mg</v>
      </c>
      <c r="V267" s="153" t="str">
        <f t="shared" si="35"/>
        <v>5ML</v>
      </c>
      <c r="W267" s="154">
        <f t="shared" si="36"/>
        <v>0</v>
      </c>
      <c r="X267" s="154">
        <f t="shared" si="37"/>
        <v>0</v>
      </c>
      <c r="Y267" s="154">
        <f t="shared" si="38"/>
        <v>0</v>
      </c>
      <c r="Z267" s="153" t="s">
        <v>2006</v>
      </c>
    </row>
    <row r="268" spans="1:26" s="35" customFormat="1" ht="15.6">
      <c r="A268" s="141"/>
      <c r="B268" s="154" t="s">
        <v>83</v>
      </c>
      <c r="C268" s="154" t="s">
        <v>428</v>
      </c>
      <c r="D268" s="154">
        <v>2188835</v>
      </c>
      <c r="E268" s="37">
        <v>7680551720119</v>
      </c>
      <c r="F268" s="243" t="s">
        <v>600</v>
      </c>
      <c r="G268" s="56"/>
      <c r="H268" s="236">
        <f t="shared" si="31"/>
        <v>0</v>
      </c>
      <c r="I268" s="55"/>
      <c r="J268" s="160"/>
      <c r="K268" s="209" t="s">
        <v>365</v>
      </c>
      <c r="L268" s="71" t="str">
        <f t="shared" si="30"/>
        <v>L01BB04_nr</v>
      </c>
      <c r="M268" s="154">
        <v>10</v>
      </c>
      <c r="N268" s="154" t="s">
        <v>213</v>
      </c>
      <c r="O268" s="154">
        <v>5</v>
      </c>
      <c r="P268" s="154" t="s">
        <v>185</v>
      </c>
      <c r="Q268" s="153">
        <v>1</v>
      </c>
      <c r="R268" s="154" t="s">
        <v>15</v>
      </c>
      <c r="S268" s="154" t="str">
        <f t="shared" si="32"/>
        <v>MG</v>
      </c>
      <c r="T268" s="154" t="str">
        <f t="shared" si="33"/>
        <v>5ML</v>
      </c>
      <c r="U268" s="154" t="str">
        <f t="shared" si="34"/>
        <v>mg</v>
      </c>
      <c r="V268" s="153" t="str">
        <f t="shared" si="35"/>
        <v>5ML</v>
      </c>
      <c r="W268" s="154">
        <f t="shared" si="36"/>
        <v>0</v>
      </c>
      <c r="X268" s="154">
        <f t="shared" si="37"/>
        <v>0</v>
      </c>
      <c r="Y268" s="154">
        <f t="shared" si="38"/>
        <v>0</v>
      </c>
      <c r="Z268" s="153" t="s">
        <v>2007</v>
      </c>
    </row>
    <row r="269" spans="1:26" s="35" customFormat="1" ht="15.6">
      <c r="A269" s="141"/>
      <c r="B269" s="154" t="s">
        <v>84</v>
      </c>
      <c r="C269" s="154" t="s">
        <v>429</v>
      </c>
      <c r="D269" s="154">
        <v>4429214</v>
      </c>
      <c r="E269" s="38"/>
      <c r="F269" s="156" t="s">
        <v>602</v>
      </c>
      <c r="G269" s="56"/>
      <c r="H269" s="236">
        <f t="shared" si="31"/>
        <v>0</v>
      </c>
      <c r="I269" s="55"/>
      <c r="J269" s="160"/>
      <c r="K269" s="209" t="s">
        <v>365</v>
      </c>
      <c r="L269" s="71" t="str">
        <f t="shared" si="30"/>
        <v>L01BB06_nr</v>
      </c>
      <c r="M269" s="154">
        <v>20</v>
      </c>
      <c r="N269" s="154" t="s">
        <v>194</v>
      </c>
      <c r="O269" s="154">
        <v>20</v>
      </c>
      <c r="P269" s="154" t="s">
        <v>185</v>
      </c>
      <c r="Q269" s="154">
        <v>1</v>
      </c>
      <c r="R269" s="154" t="s">
        <v>15</v>
      </c>
      <c r="S269" s="154" t="str">
        <f t="shared" si="32"/>
        <v>MG</v>
      </c>
      <c r="T269" s="154" t="str">
        <f t="shared" si="33"/>
        <v>20ML</v>
      </c>
      <c r="U269" s="154" t="str">
        <f t="shared" si="34"/>
        <v>mg</v>
      </c>
      <c r="V269" s="153" t="str">
        <f t="shared" si="35"/>
        <v>20ML</v>
      </c>
      <c r="W269" s="154">
        <f t="shared" si="36"/>
        <v>0</v>
      </c>
      <c r="X269" s="154">
        <f t="shared" si="37"/>
        <v>0</v>
      </c>
      <c r="Y269" s="154">
        <f t="shared" si="38"/>
        <v>0</v>
      </c>
      <c r="Z269" s="154" t="s">
        <v>2008</v>
      </c>
    </row>
    <row r="270" spans="1:26" s="35" customFormat="1" ht="15.6">
      <c r="A270" s="141"/>
      <c r="B270" s="154" t="s">
        <v>85</v>
      </c>
      <c r="C270" s="154" t="s">
        <v>1664</v>
      </c>
      <c r="D270" s="154">
        <v>3603650</v>
      </c>
      <c r="E270" s="38">
        <v>7680578990014</v>
      </c>
      <c r="F270" s="156" t="s">
        <v>603</v>
      </c>
      <c r="G270" s="56"/>
      <c r="H270" s="236">
        <f t="shared" si="31"/>
        <v>0</v>
      </c>
      <c r="I270" s="55"/>
      <c r="J270" s="160"/>
      <c r="K270" s="209" t="s">
        <v>365</v>
      </c>
      <c r="L270" s="71" t="str">
        <f t="shared" si="30"/>
        <v>L01BB07_nr</v>
      </c>
      <c r="M270" s="154">
        <v>250</v>
      </c>
      <c r="N270" s="154" t="s">
        <v>256</v>
      </c>
      <c r="O270" s="154">
        <v>50</v>
      </c>
      <c r="P270" s="154" t="s">
        <v>185</v>
      </c>
      <c r="Q270" s="154">
        <v>6</v>
      </c>
      <c r="R270" s="154" t="s">
        <v>15</v>
      </c>
      <c r="S270" s="154" t="str">
        <f t="shared" si="32"/>
        <v>MG</v>
      </c>
      <c r="T270" s="154" t="str">
        <f t="shared" si="33"/>
        <v>50ML</v>
      </c>
      <c r="U270" s="154" t="str">
        <f t="shared" si="34"/>
        <v>mg</v>
      </c>
      <c r="V270" s="153" t="str">
        <f t="shared" si="35"/>
        <v>50ML</v>
      </c>
      <c r="W270" s="154">
        <f t="shared" si="36"/>
        <v>0</v>
      </c>
      <c r="X270" s="154">
        <f t="shared" si="37"/>
        <v>0</v>
      </c>
      <c r="Y270" s="154">
        <f t="shared" si="38"/>
        <v>0</v>
      </c>
      <c r="Z270" s="154" t="s">
        <v>2009</v>
      </c>
    </row>
    <row r="271" spans="1:26" s="35" customFormat="1" ht="15.6">
      <c r="A271" s="141"/>
      <c r="B271" s="154" t="s">
        <v>86</v>
      </c>
      <c r="C271" s="154" t="s">
        <v>1665</v>
      </c>
      <c r="D271" s="154">
        <v>3221204</v>
      </c>
      <c r="E271" s="38">
        <v>7680573800011</v>
      </c>
      <c r="F271" s="156" t="s">
        <v>604</v>
      </c>
      <c r="G271" s="56"/>
      <c r="H271" s="236">
        <f t="shared" si="31"/>
        <v>0</v>
      </c>
      <c r="I271" s="55"/>
      <c r="J271" s="160"/>
      <c r="K271" s="209" t="s">
        <v>365</v>
      </c>
      <c r="L271" s="71" t="str">
        <f t="shared" si="30"/>
        <v>L01BC07_nr</v>
      </c>
      <c r="M271" s="154">
        <v>100</v>
      </c>
      <c r="N271" s="154" t="s">
        <v>186</v>
      </c>
      <c r="O271" s="154">
        <v>1</v>
      </c>
      <c r="P271" s="154" t="s">
        <v>6</v>
      </c>
      <c r="Q271" s="154">
        <v>1</v>
      </c>
      <c r="R271" s="154" t="s">
        <v>15</v>
      </c>
      <c r="S271" s="154" t="str">
        <f t="shared" si="32"/>
        <v>MG</v>
      </c>
      <c r="T271" s="154">
        <f t="shared" si="33"/>
        <v>0</v>
      </c>
      <c r="U271" s="154" t="str">
        <f t="shared" si="34"/>
        <v>mg</v>
      </c>
      <c r="V271" s="153">
        <f t="shared" si="35"/>
        <v>1</v>
      </c>
      <c r="W271" s="154">
        <f t="shared" si="36"/>
        <v>0</v>
      </c>
      <c r="X271" s="154">
        <f t="shared" si="37"/>
        <v>1</v>
      </c>
      <c r="Y271" s="154">
        <f t="shared" si="38"/>
        <v>0</v>
      </c>
      <c r="Z271" s="154" t="s">
        <v>2010</v>
      </c>
    </row>
    <row r="272" spans="1:26" s="35" customFormat="1" ht="15.6">
      <c r="A272" s="141"/>
      <c r="B272" s="154" t="s">
        <v>1521</v>
      </c>
      <c r="C272" s="154" t="s">
        <v>1666</v>
      </c>
      <c r="D272" s="154">
        <v>5422421</v>
      </c>
      <c r="E272" s="38">
        <v>7680624060012</v>
      </c>
      <c r="F272" s="156" t="s">
        <v>1615</v>
      </c>
      <c r="G272" s="56"/>
      <c r="H272" s="236">
        <f t="shared" si="31"/>
        <v>0</v>
      </c>
      <c r="I272" s="55"/>
      <c r="J272" s="160"/>
      <c r="K272" s="209" t="s">
        <v>365</v>
      </c>
      <c r="L272" s="71" t="str">
        <f t="shared" si="30"/>
        <v>L01BC08_nr</v>
      </c>
      <c r="M272" s="154">
        <v>50</v>
      </c>
      <c r="N272" s="154" t="s">
        <v>186</v>
      </c>
      <c r="O272" s="154">
        <v>1</v>
      </c>
      <c r="P272" s="154" t="s">
        <v>6</v>
      </c>
      <c r="Q272" s="154">
        <v>1</v>
      </c>
      <c r="R272" s="154" t="s">
        <v>15</v>
      </c>
      <c r="S272" s="154" t="str">
        <f t="shared" si="32"/>
        <v>MG</v>
      </c>
      <c r="T272" s="154">
        <f t="shared" si="33"/>
        <v>0</v>
      </c>
      <c r="U272" s="154" t="str">
        <f t="shared" si="34"/>
        <v>mg</v>
      </c>
      <c r="V272" s="153">
        <f t="shared" si="35"/>
        <v>1</v>
      </c>
      <c r="W272" s="154">
        <f t="shared" si="36"/>
        <v>0</v>
      </c>
      <c r="X272" s="154">
        <f t="shared" si="37"/>
        <v>1</v>
      </c>
      <c r="Y272" s="154">
        <f t="shared" si="38"/>
        <v>0</v>
      </c>
      <c r="Z272" s="154" t="s">
        <v>2011</v>
      </c>
    </row>
    <row r="273" spans="1:26" s="35" customFormat="1" ht="15.6">
      <c r="A273" s="141"/>
      <c r="B273" s="154" t="s">
        <v>88</v>
      </c>
      <c r="C273" s="154" t="s">
        <v>1667</v>
      </c>
      <c r="D273" s="154">
        <v>4153628</v>
      </c>
      <c r="E273" s="38">
        <v>7680587340015</v>
      </c>
      <c r="F273" s="156" t="s">
        <v>605</v>
      </c>
      <c r="G273" s="56"/>
      <c r="H273" s="236">
        <f t="shared" si="31"/>
        <v>0</v>
      </c>
      <c r="I273" s="55"/>
      <c r="J273" s="160"/>
      <c r="K273" s="209" t="s">
        <v>365</v>
      </c>
      <c r="L273" s="71" t="str">
        <f t="shared" si="30"/>
        <v>L01CX01_nr</v>
      </c>
      <c r="M273" s="154">
        <v>0.25</v>
      </c>
      <c r="N273" s="154" t="s">
        <v>186</v>
      </c>
      <c r="O273" s="154">
        <v>1</v>
      </c>
      <c r="P273" s="154" t="s">
        <v>6</v>
      </c>
      <c r="Q273" s="154">
        <v>1</v>
      </c>
      <c r="R273" s="154" t="s">
        <v>15</v>
      </c>
      <c r="S273" s="154" t="str">
        <f t="shared" si="32"/>
        <v>MG</v>
      </c>
      <c r="T273" s="154">
        <f t="shared" si="33"/>
        <v>0</v>
      </c>
      <c r="U273" s="154" t="str">
        <f t="shared" si="34"/>
        <v>mg</v>
      </c>
      <c r="V273" s="153">
        <f t="shared" si="35"/>
        <v>1</v>
      </c>
      <c r="W273" s="154">
        <f t="shared" si="36"/>
        <v>0</v>
      </c>
      <c r="X273" s="154">
        <f t="shared" si="37"/>
        <v>1</v>
      </c>
      <c r="Y273" s="154">
        <f t="shared" si="38"/>
        <v>0</v>
      </c>
      <c r="Z273" s="154" t="s">
        <v>2012</v>
      </c>
    </row>
    <row r="274" spans="1:26" s="35" customFormat="1" ht="15.6">
      <c r="A274" s="141"/>
      <c r="B274" s="154" t="s">
        <v>88</v>
      </c>
      <c r="C274" s="154" t="s">
        <v>1667</v>
      </c>
      <c r="D274" s="154">
        <v>4153640</v>
      </c>
      <c r="E274" s="38">
        <v>7680587340022</v>
      </c>
      <c r="F274" s="156" t="s">
        <v>606</v>
      </c>
      <c r="G274" s="56"/>
      <c r="H274" s="236">
        <f t="shared" si="31"/>
        <v>0</v>
      </c>
      <c r="I274" s="55"/>
      <c r="J274" s="160"/>
      <c r="K274" s="209" t="s">
        <v>365</v>
      </c>
      <c r="L274" s="71" t="str">
        <f t="shared" si="30"/>
        <v>L01CX01_nr</v>
      </c>
      <c r="M274" s="154">
        <v>1</v>
      </c>
      <c r="N274" s="154" t="s">
        <v>186</v>
      </c>
      <c r="O274" s="154">
        <v>1</v>
      </c>
      <c r="P274" s="154" t="s">
        <v>6</v>
      </c>
      <c r="Q274" s="154">
        <v>1</v>
      </c>
      <c r="R274" s="154" t="s">
        <v>15</v>
      </c>
      <c r="S274" s="154" t="str">
        <f t="shared" si="32"/>
        <v>MG</v>
      </c>
      <c r="T274" s="154">
        <f t="shared" si="33"/>
        <v>0</v>
      </c>
      <c r="U274" s="154" t="str">
        <f t="shared" si="34"/>
        <v>mg</v>
      </c>
      <c r="V274" s="153">
        <f t="shared" si="35"/>
        <v>1</v>
      </c>
      <c r="W274" s="154">
        <f t="shared" si="36"/>
        <v>0</v>
      </c>
      <c r="X274" s="154">
        <f t="shared" si="37"/>
        <v>1</v>
      </c>
      <c r="Y274" s="154">
        <f t="shared" si="38"/>
        <v>0</v>
      </c>
      <c r="Z274" s="154" t="s">
        <v>2013</v>
      </c>
    </row>
    <row r="275" spans="1:26" s="35" customFormat="1" ht="15.6">
      <c r="A275" s="141"/>
      <c r="B275" s="154" t="s">
        <v>90</v>
      </c>
      <c r="C275" s="154" t="s">
        <v>430</v>
      </c>
      <c r="D275" s="154">
        <v>1906116</v>
      </c>
      <c r="E275" s="38">
        <v>7680522560386</v>
      </c>
      <c r="F275" s="156" t="s">
        <v>611</v>
      </c>
      <c r="G275" s="56"/>
      <c r="H275" s="236">
        <f t="shared" si="31"/>
        <v>0</v>
      </c>
      <c r="I275" s="55"/>
      <c r="J275" s="160"/>
      <c r="K275" s="209" t="s">
        <v>365</v>
      </c>
      <c r="L275" s="71" t="str">
        <f t="shared" ref="L275:L338" si="39">+B275&amp;"_"&amp;K275</f>
        <v>L01DB06_nr</v>
      </c>
      <c r="M275" s="154">
        <v>10</v>
      </c>
      <c r="N275" s="154" t="s">
        <v>186</v>
      </c>
      <c r="O275" s="154">
        <v>1</v>
      </c>
      <c r="P275" s="154" t="s">
        <v>6</v>
      </c>
      <c r="Q275" s="154">
        <v>1</v>
      </c>
      <c r="R275" s="154" t="s">
        <v>15</v>
      </c>
      <c r="S275" s="154" t="str">
        <f t="shared" si="32"/>
        <v>MG</v>
      </c>
      <c r="T275" s="154">
        <f t="shared" si="33"/>
        <v>0</v>
      </c>
      <c r="U275" s="154" t="str">
        <f t="shared" si="34"/>
        <v>mg</v>
      </c>
      <c r="V275" s="153">
        <f t="shared" si="35"/>
        <v>1</v>
      </c>
      <c r="W275" s="154">
        <f t="shared" si="36"/>
        <v>0</v>
      </c>
      <c r="X275" s="154">
        <f t="shared" si="37"/>
        <v>1</v>
      </c>
      <c r="Y275" s="154">
        <f t="shared" si="38"/>
        <v>0</v>
      </c>
      <c r="Z275" s="154" t="s">
        <v>2014</v>
      </c>
    </row>
    <row r="276" spans="1:26" s="35" customFormat="1" ht="15.6">
      <c r="A276" s="141"/>
      <c r="B276" s="154" t="s">
        <v>90</v>
      </c>
      <c r="C276" s="154" t="s">
        <v>430</v>
      </c>
      <c r="D276" s="154">
        <v>1906085</v>
      </c>
      <c r="E276" s="38">
        <v>7680522560119</v>
      </c>
      <c r="F276" s="156" t="s">
        <v>609</v>
      </c>
      <c r="G276" s="56"/>
      <c r="H276" s="236">
        <f t="shared" ref="H276:H339" si="40">+IF(OR(X276=1,Y276=1),G276/Q276/O276/M276,G276/Q276/M276)</f>
        <v>0</v>
      </c>
      <c r="I276" s="55"/>
      <c r="J276" s="160"/>
      <c r="K276" s="209" t="s">
        <v>365</v>
      </c>
      <c r="L276" s="71" t="str">
        <f t="shared" si="39"/>
        <v>L01DB06_nr</v>
      </c>
      <c r="M276" s="154">
        <v>5</v>
      </c>
      <c r="N276" s="154" t="s">
        <v>186</v>
      </c>
      <c r="O276" s="154">
        <v>1</v>
      </c>
      <c r="P276" s="154" t="s">
        <v>6</v>
      </c>
      <c r="Q276" s="154">
        <v>1</v>
      </c>
      <c r="R276" s="154" t="s">
        <v>15</v>
      </c>
      <c r="S276" s="154" t="str">
        <f t="shared" ref="S276:S339" si="41">IF(ISERR(SEARCH("/",$N276)-1),$N276,LEFT($N276,SEARCH("/",$N276)-1))</f>
        <v>MG</v>
      </c>
      <c r="T276" s="154">
        <f t="shared" ref="T276:T339" si="42">IF(ISERR(SEARCH("/",$N276)-1),0,RIGHT($N276,LEN($N276)-SEARCH("/",$N276)))</f>
        <v>0</v>
      </c>
      <c r="U276" s="154" t="str">
        <f t="shared" ref="U276:U339" si="43">+IF(OR(S276=R276,AND(S276="E",R276="U"),AND(S276="IE",R276="IU"),AND(S276="IE",R276="U"),AND(S276="E",R276="IU"),AND(S276="MIOE",R276="MIU")),R276,S276)</f>
        <v>mg</v>
      </c>
      <c r="V276" s="153">
        <f t="shared" ref="V276:V339" si="44">+IF(T276=0,1,IF(LEFT(T276,1)="M","1"&amp;T276,T276))</f>
        <v>1</v>
      </c>
      <c r="W276" s="154">
        <f t="shared" ref="W276:W339" si="45">+IF(U276=R276,0,1)</f>
        <v>0</v>
      </c>
      <c r="X276" s="154">
        <f t="shared" ref="X276:X339" si="46">+IF(P276="Stk",1,0)</f>
        <v>1</v>
      </c>
      <c r="Y276" s="154">
        <f t="shared" ref="Y276:Y339" si="47">+IF(OR(X276=1,V276=1),0,IF((O276&amp;P276)=V276,0,1))</f>
        <v>0</v>
      </c>
      <c r="Z276" s="154" t="s">
        <v>2015</v>
      </c>
    </row>
    <row r="277" spans="1:26" s="35" customFormat="1" ht="15.6">
      <c r="A277" s="141"/>
      <c r="B277" s="154" t="s">
        <v>90</v>
      </c>
      <c r="C277" s="154" t="s">
        <v>430</v>
      </c>
      <c r="D277" s="154">
        <v>1906091</v>
      </c>
      <c r="E277" s="38">
        <v>7680522560546</v>
      </c>
      <c r="F277" s="156" t="s">
        <v>610</v>
      </c>
      <c r="G277" s="56"/>
      <c r="H277" s="236">
        <f t="shared" si="40"/>
        <v>0</v>
      </c>
      <c r="I277" s="55"/>
      <c r="J277" s="160"/>
      <c r="K277" s="209" t="s">
        <v>365</v>
      </c>
      <c r="L277" s="71" t="str">
        <f t="shared" si="39"/>
        <v>L01DB06_nr</v>
      </c>
      <c r="M277" s="154">
        <v>5</v>
      </c>
      <c r="N277" s="154" t="s">
        <v>186</v>
      </c>
      <c r="O277" s="154">
        <v>3</v>
      </c>
      <c r="P277" s="154" t="s">
        <v>6</v>
      </c>
      <c r="Q277" s="154">
        <v>1</v>
      </c>
      <c r="R277" s="154" t="s">
        <v>15</v>
      </c>
      <c r="S277" s="154" t="str">
        <f t="shared" si="41"/>
        <v>MG</v>
      </c>
      <c r="T277" s="154">
        <f t="shared" si="42"/>
        <v>0</v>
      </c>
      <c r="U277" s="154" t="str">
        <f t="shared" si="43"/>
        <v>mg</v>
      </c>
      <c r="V277" s="153">
        <f t="shared" si="44"/>
        <v>1</v>
      </c>
      <c r="W277" s="154">
        <f t="shared" si="45"/>
        <v>0</v>
      </c>
      <c r="X277" s="154">
        <f t="shared" si="46"/>
        <v>1</v>
      </c>
      <c r="Y277" s="154">
        <f t="shared" si="47"/>
        <v>0</v>
      </c>
      <c r="Z277" s="154" t="s">
        <v>2016</v>
      </c>
    </row>
    <row r="278" spans="1:26" s="35" customFormat="1" ht="15.6">
      <c r="A278" s="141"/>
      <c r="B278" s="154" t="s">
        <v>90</v>
      </c>
      <c r="C278" s="154" t="s">
        <v>430</v>
      </c>
      <c r="D278" s="154">
        <v>2832176</v>
      </c>
      <c r="E278" s="38">
        <v>7680546700607</v>
      </c>
      <c r="F278" s="156" t="s">
        <v>612</v>
      </c>
      <c r="G278" s="56"/>
      <c r="H278" s="236">
        <f t="shared" si="40"/>
        <v>0</v>
      </c>
      <c r="I278" s="55"/>
      <c r="J278" s="160"/>
      <c r="K278" s="209" t="s">
        <v>365</v>
      </c>
      <c r="L278" s="71" t="str">
        <f t="shared" si="39"/>
        <v>L01DB06_nr</v>
      </c>
      <c r="M278" s="154">
        <v>10</v>
      </c>
      <c r="N278" s="154" t="s">
        <v>186</v>
      </c>
      <c r="O278" s="154">
        <v>1</v>
      </c>
      <c r="P278" s="154" t="s">
        <v>6</v>
      </c>
      <c r="Q278" s="154">
        <v>1</v>
      </c>
      <c r="R278" s="154" t="s">
        <v>15</v>
      </c>
      <c r="S278" s="154" t="str">
        <f t="shared" si="41"/>
        <v>MG</v>
      </c>
      <c r="T278" s="154">
        <f t="shared" si="42"/>
        <v>0</v>
      </c>
      <c r="U278" s="154" t="str">
        <f t="shared" si="43"/>
        <v>mg</v>
      </c>
      <c r="V278" s="153">
        <f t="shared" si="44"/>
        <v>1</v>
      </c>
      <c r="W278" s="154">
        <f t="shared" si="45"/>
        <v>0</v>
      </c>
      <c r="X278" s="154">
        <f t="shared" si="46"/>
        <v>1</v>
      </c>
      <c r="Y278" s="154">
        <f t="shared" si="47"/>
        <v>0</v>
      </c>
      <c r="Z278" s="154" t="s">
        <v>2017</v>
      </c>
    </row>
    <row r="279" spans="1:26" s="35" customFormat="1" ht="15.6">
      <c r="A279" s="141"/>
      <c r="B279" s="153" t="s">
        <v>90</v>
      </c>
      <c r="C279" s="154" t="s">
        <v>430</v>
      </c>
      <c r="D279" s="153">
        <v>2832182</v>
      </c>
      <c r="E279" s="38">
        <v>7680546700799</v>
      </c>
      <c r="F279" s="156" t="s">
        <v>613</v>
      </c>
      <c r="G279" s="56"/>
      <c r="H279" s="236">
        <f t="shared" si="40"/>
        <v>0</v>
      </c>
      <c r="I279" s="55"/>
      <c r="J279" s="160"/>
      <c r="K279" s="209" t="s">
        <v>365</v>
      </c>
      <c r="L279" s="71" t="str">
        <f t="shared" si="39"/>
        <v>L01DB06_nr</v>
      </c>
      <c r="M279" s="154">
        <v>20</v>
      </c>
      <c r="N279" s="154" t="s">
        <v>186</v>
      </c>
      <c r="O279" s="154">
        <v>1</v>
      </c>
      <c r="P279" s="154" t="s">
        <v>6</v>
      </c>
      <c r="Q279" s="154">
        <v>1</v>
      </c>
      <c r="R279" s="154" t="s">
        <v>15</v>
      </c>
      <c r="S279" s="154" t="str">
        <f t="shared" si="41"/>
        <v>MG</v>
      </c>
      <c r="T279" s="154">
        <f t="shared" si="42"/>
        <v>0</v>
      </c>
      <c r="U279" s="154" t="str">
        <f t="shared" si="43"/>
        <v>mg</v>
      </c>
      <c r="V279" s="153">
        <f t="shared" si="44"/>
        <v>1</v>
      </c>
      <c r="W279" s="154">
        <f t="shared" si="45"/>
        <v>0</v>
      </c>
      <c r="X279" s="154">
        <f t="shared" si="46"/>
        <v>1</v>
      </c>
      <c r="Y279" s="154">
        <f t="shared" si="47"/>
        <v>0</v>
      </c>
      <c r="Z279" s="154" t="s">
        <v>2018</v>
      </c>
    </row>
    <row r="280" spans="1:26" s="35" customFormat="1" ht="15.6">
      <c r="A280" s="141"/>
      <c r="B280" s="154" t="s">
        <v>90</v>
      </c>
      <c r="C280" s="154" t="s">
        <v>430</v>
      </c>
      <c r="D280" s="154">
        <v>1447803</v>
      </c>
      <c r="E280" s="37">
        <v>7680508380212</v>
      </c>
      <c r="F280" s="243" t="s">
        <v>608</v>
      </c>
      <c r="G280" s="56"/>
      <c r="H280" s="236">
        <f t="shared" si="40"/>
        <v>0</v>
      </c>
      <c r="I280" s="55"/>
      <c r="J280" s="160"/>
      <c r="K280" s="209" t="s">
        <v>365</v>
      </c>
      <c r="L280" s="71" t="str">
        <f t="shared" si="39"/>
        <v>L01DB06_nr</v>
      </c>
      <c r="M280" s="154">
        <v>10</v>
      </c>
      <c r="N280" s="154" t="s">
        <v>186</v>
      </c>
      <c r="O280" s="154">
        <v>1</v>
      </c>
      <c r="P280" s="154" t="s">
        <v>6</v>
      </c>
      <c r="Q280" s="153">
        <v>1</v>
      </c>
      <c r="R280" s="154" t="s">
        <v>15</v>
      </c>
      <c r="S280" s="154" t="str">
        <f t="shared" si="41"/>
        <v>MG</v>
      </c>
      <c r="T280" s="154">
        <f t="shared" si="42"/>
        <v>0</v>
      </c>
      <c r="U280" s="154" t="str">
        <f t="shared" si="43"/>
        <v>mg</v>
      </c>
      <c r="V280" s="153">
        <f t="shared" si="44"/>
        <v>1</v>
      </c>
      <c r="W280" s="154">
        <f t="shared" si="45"/>
        <v>0</v>
      </c>
      <c r="X280" s="154">
        <f t="shared" si="46"/>
        <v>1</v>
      </c>
      <c r="Y280" s="154">
        <f t="shared" si="47"/>
        <v>0</v>
      </c>
      <c r="Z280" s="153" t="s">
        <v>2019</v>
      </c>
    </row>
    <row r="281" spans="1:26" s="35" customFormat="1" ht="15.6">
      <c r="A281" s="141"/>
      <c r="B281" s="154" t="s">
        <v>90</v>
      </c>
      <c r="C281" s="154" t="s">
        <v>430</v>
      </c>
      <c r="D281" s="154">
        <v>1447795</v>
      </c>
      <c r="E281" s="37">
        <v>7680508380137</v>
      </c>
      <c r="F281" s="243" t="s">
        <v>607</v>
      </c>
      <c r="G281" s="56"/>
      <c r="H281" s="236">
        <f t="shared" si="40"/>
        <v>0</v>
      </c>
      <c r="I281" s="55"/>
      <c r="J281" s="160"/>
      <c r="K281" s="209" t="s">
        <v>365</v>
      </c>
      <c r="L281" s="71" t="str">
        <f t="shared" si="39"/>
        <v>L01DB06_nr</v>
      </c>
      <c r="M281" s="154">
        <v>5</v>
      </c>
      <c r="N281" s="154" t="s">
        <v>186</v>
      </c>
      <c r="O281" s="154">
        <v>1</v>
      </c>
      <c r="P281" s="154" t="s">
        <v>6</v>
      </c>
      <c r="Q281" s="153">
        <v>1</v>
      </c>
      <c r="R281" s="154" t="s">
        <v>15</v>
      </c>
      <c r="S281" s="154" t="str">
        <f t="shared" si="41"/>
        <v>MG</v>
      </c>
      <c r="T281" s="154">
        <f t="shared" si="42"/>
        <v>0</v>
      </c>
      <c r="U281" s="154" t="str">
        <f t="shared" si="43"/>
        <v>mg</v>
      </c>
      <c r="V281" s="153">
        <f t="shared" si="44"/>
        <v>1</v>
      </c>
      <c r="W281" s="154">
        <f t="shared" si="45"/>
        <v>0</v>
      </c>
      <c r="X281" s="154">
        <f t="shared" si="46"/>
        <v>1</v>
      </c>
      <c r="Y281" s="154">
        <f t="shared" si="47"/>
        <v>0</v>
      </c>
      <c r="Z281" s="153" t="s">
        <v>2020</v>
      </c>
    </row>
    <row r="282" spans="1:26" s="35" customFormat="1" ht="15.6">
      <c r="A282" s="141"/>
      <c r="B282" s="154" t="s">
        <v>91</v>
      </c>
      <c r="C282" s="154" t="s">
        <v>92</v>
      </c>
      <c r="D282" s="154">
        <v>1930600</v>
      </c>
      <c r="E282" s="38">
        <v>7680543780176</v>
      </c>
      <c r="F282" s="156" t="s">
        <v>615</v>
      </c>
      <c r="G282" s="56"/>
      <c r="H282" s="236">
        <f t="shared" si="40"/>
        <v>0</v>
      </c>
      <c r="I282" s="55"/>
      <c r="J282" s="160"/>
      <c r="K282" s="209" t="s">
        <v>365</v>
      </c>
      <c r="L282" s="71" t="str">
        <f t="shared" si="39"/>
        <v>L01XC02_nr</v>
      </c>
      <c r="M282" s="154">
        <v>100</v>
      </c>
      <c r="N282" s="154" t="s">
        <v>192</v>
      </c>
      <c r="O282" s="154">
        <v>10</v>
      </c>
      <c r="P282" s="154" t="s">
        <v>185</v>
      </c>
      <c r="Q282" s="154">
        <v>2</v>
      </c>
      <c r="R282" s="154" t="s">
        <v>15</v>
      </c>
      <c r="S282" s="154" t="str">
        <f t="shared" si="41"/>
        <v>MG</v>
      </c>
      <c r="T282" s="154" t="str">
        <f t="shared" si="42"/>
        <v>10ML</v>
      </c>
      <c r="U282" s="154" t="str">
        <f t="shared" si="43"/>
        <v>mg</v>
      </c>
      <c r="V282" s="153" t="str">
        <f t="shared" si="44"/>
        <v>10ML</v>
      </c>
      <c r="W282" s="154">
        <f t="shared" si="45"/>
        <v>0</v>
      </c>
      <c r="X282" s="154">
        <f t="shared" si="46"/>
        <v>0</v>
      </c>
      <c r="Y282" s="154">
        <f t="shared" si="47"/>
        <v>0</v>
      </c>
      <c r="Z282" s="154" t="s">
        <v>2021</v>
      </c>
    </row>
    <row r="283" spans="1:26" s="35" customFormat="1" ht="15.6">
      <c r="A283" s="141"/>
      <c r="B283" s="154" t="s">
        <v>91</v>
      </c>
      <c r="C283" s="154" t="s">
        <v>92</v>
      </c>
      <c r="D283" s="154">
        <v>1930592</v>
      </c>
      <c r="E283" s="38">
        <v>7680543780251</v>
      </c>
      <c r="F283" s="156" t="s">
        <v>614</v>
      </c>
      <c r="G283" s="56"/>
      <c r="H283" s="236">
        <f t="shared" si="40"/>
        <v>0</v>
      </c>
      <c r="I283" s="55"/>
      <c r="J283" s="160"/>
      <c r="K283" s="209" t="s">
        <v>365</v>
      </c>
      <c r="L283" s="71" t="str">
        <f t="shared" si="39"/>
        <v>L01XC02_nr</v>
      </c>
      <c r="M283" s="154">
        <v>500</v>
      </c>
      <c r="N283" s="154" t="s">
        <v>256</v>
      </c>
      <c r="O283" s="154">
        <v>50</v>
      </c>
      <c r="P283" s="154" t="s">
        <v>185</v>
      </c>
      <c r="Q283" s="154">
        <v>1</v>
      </c>
      <c r="R283" s="154" t="s">
        <v>15</v>
      </c>
      <c r="S283" s="154" t="str">
        <f t="shared" si="41"/>
        <v>MG</v>
      </c>
      <c r="T283" s="154" t="str">
        <f t="shared" si="42"/>
        <v>50ML</v>
      </c>
      <c r="U283" s="154" t="str">
        <f t="shared" si="43"/>
        <v>mg</v>
      </c>
      <c r="V283" s="153" t="str">
        <f t="shared" si="44"/>
        <v>50ML</v>
      </c>
      <c r="W283" s="154">
        <f t="shared" si="45"/>
        <v>0</v>
      </c>
      <c r="X283" s="154">
        <f t="shared" si="46"/>
        <v>0</v>
      </c>
      <c r="Y283" s="154">
        <f t="shared" si="47"/>
        <v>0</v>
      </c>
      <c r="Z283" s="154" t="s">
        <v>2022</v>
      </c>
    </row>
    <row r="284" spans="1:26" s="35" customFormat="1" ht="15.6">
      <c r="A284" s="141"/>
      <c r="B284" s="154" t="s">
        <v>91</v>
      </c>
      <c r="C284" s="154" t="s">
        <v>92</v>
      </c>
      <c r="D284" s="154">
        <v>6718655</v>
      </c>
      <c r="E284" s="37">
        <v>7680658130019</v>
      </c>
      <c r="F284" s="243" t="s">
        <v>1616</v>
      </c>
      <c r="G284" s="56"/>
      <c r="H284" s="236">
        <f t="shared" si="40"/>
        <v>0</v>
      </c>
      <c r="I284" s="55"/>
      <c r="J284" s="160"/>
      <c r="K284" s="209" t="s">
        <v>365</v>
      </c>
      <c r="L284" s="71" t="str">
        <f t="shared" si="39"/>
        <v>L01XC02_nr</v>
      </c>
      <c r="M284" s="154">
        <v>1400</v>
      </c>
      <c r="N284" s="154" t="s">
        <v>1522</v>
      </c>
      <c r="O284" s="154">
        <v>1</v>
      </c>
      <c r="P284" s="154" t="s">
        <v>6</v>
      </c>
      <c r="Q284" s="153">
        <v>1</v>
      </c>
      <c r="R284" s="154" t="s">
        <v>15</v>
      </c>
      <c r="S284" s="154" t="str">
        <f t="shared" si="41"/>
        <v>MG</v>
      </c>
      <c r="T284" s="154" t="str">
        <f t="shared" si="42"/>
        <v>11.7ML</v>
      </c>
      <c r="U284" s="154" t="str">
        <f t="shared" si="43"/>
        <v>mg</v>
      </c>
      <c r="V284" s="153" t="str">
        <f t="shared" si="44"/>
        <v>11.7ML</v>
      </c>
      <c r="W284" s="154">
        <f t="shared" si="45"/>
        <v>0</v>
      </c>
      <c r="X284" s="154">
        <f t="shared" si="46"/>
        <v>1</v>
      </c>
      <c r="Y284" s="154">
        <f t="shared" si="47"/>
        <v>0</v>
      </c>
      <c r="Z284" s="153" t="s">
        <v>2023</v>
      </c>
    </row>
    <row r="285" spans="1:26" s="35" customFormat="1" ht="15.6">
      <c r="A285" s="141"/>
      <c r="B285" s="154" t="s">
        <v>93</v>
      </c>
      <c r="C285" s="154" t="s">
        <v>94</v>
      </c>
      <c r="D285" s="154">
        <v>2570581</v>
      </c>
      <c r="E285" s="38">
        <v>7680550650042</v>
      </c>
      <c r="F285" s="156" t="s">
        <v>617</v>
      </c>
      <c r="G285" s="56"/>
      <c r="H285" s="236">
        <f t="shared" si="40"/>
        <v>0</v>
      </c>
      <c r="I285" s="55"/>
      <c r="J285" s="160"/>
      <c r="K285" s="209" t="s">
        <v>365</v>
      </c>
      <c r="L285" s="71" t="str">
        <f t="shared" si="39"/>
        <v>L01XC03_nr</v>
      </c>
      <c r="M285" s="154">
        <v>150</v>
      </c>
      <c r="N285" s="154" t="s">
        <v>186</v>
      </c>
      <c r="O285" s="154">
        <v>1</v>
      </c>
      <c r="P285" s="154" t="s">
        <v>6</v>
      </c>
      <c r="Q285" s="154">
        <v>1</v>
      </c>
      <c r="R285" s="154" t="s">
        <v>15</v>
      </c>
      <c r="S285" s="154" t="str">
        <f t="shared" si="41"/>
        <v>MG</v>
      </c>
      <c r="T285" s="154">
        <f t="shared" si="42"/>
        <v>0</v>
      </c>
      <c r="U285" s="154" t="str">
        <f t="shared" si="43"/>
        <v>mg</v>
      </c>
      <c r="V285" s="153">
        <f t="shared" si="44"/>
        <v>1</v>
      </c>
      <c r="W285" s="154">
        <f t="shared" si="45"/>
        <v>0</v>
      </c>
      <c r="X285" s="154">
        <f t="shared" si="46"/>
        <v>1</v>
      </c>
      <c r="Y285" s="154">
        <f t="shared" si="47"/>
        <v>0</v>
      </c>
      <c r="Z285" s="154" t="s">
        <v>2024</v>
      </c>
    </row>
    <row r="286" spans="1:26" s="35" customFormat="1" ht="15.6">
      <c r="A286" s="141"/>
      <c r="B286" s="154" t="s">
        <v>93</v>
      </c>
      <c r="C286" s="154" t="s">
        <v>94</v>
      </c>
      <c r="D286" s="154">
        <v>2135158</v>
      </c>
      <c r="E286" s="38">
        <v>7680550650028</v>
      </c>
      <c r="F286" s="156" t="s">
        <v>616</v>
      </c>
      <c r="G286" s="56"/>
      <c r="H286" s="236">
        <f t="shared" si="40"/>
        <v>0</v>
      </c>
      <c r="I286" s="55"/>
      <c r="J286" s="160"/>
      <c r="K286" s="209" t="s">
        <v>365</v>
      </c>
      <c r="L286" s="71" t="str">
        <f t="shared" si="39"/>
        <v>L01XC03_nr</v>
      </c>
      <c r="M286" s="154">
        <v>440</v>
      </c>
      <c r="N286" s="154" t="s">
        <v>186</v>
      </c>
      <c r="O286" s="154">
        <v>1</v>
      </c>
      <c r="P286" s="154" t="s">
        <v>6</v>
      </c>
      <c r="Q286" s="154">
        <v>1</v>
      </c>
      <c r="R286" s="154" t="s">
        <v>15</v>
      </c>
      <c r="S286" s="154" t="str">
        <f t="shared" si="41"/>
        <v>MG</v>
      </c>
      <c r="T286" s="154">
        <f t="shared" si="42"/>
        <v>0</v>
      </c>
      <c r="U286" s="154" t="str">
        <f t="shared" si="43"/>
        <v>mg</v>
      </c>
      <c r="V286" s="153">
        <f t="shared" si="44"/>
        <v>1</v>
      </c>
      <c r="W286" s="154">
        <f t="shared" si="45"/>
        <v>0</v>
      </c>
      <c r="X286" s="154">
        <f t="shared" si="46"/>
        <v>1</v>
      </c>
      <c r="Y286" s="154">
        <f t="shared" si="47"/>
        <v>0</v>
      </c>
      <c r="Z286" s="154" t="s">
        <v>2025</v>
      </c>
    </row>
    <row r="287" spans="1:26" s="35" customFormat="1" ht="15.6">
      <c r="A287" s="141"/>
      <c r="B287" s="154" t="s">
        <v>96</v>
      </c>
      <c r="C287" s="154" t="s">
        <v>1668</v>
      </c>
      <c r="D287" s="154">
        <v>3686417</v>
      </c>
      <c r="E287" s="38">
        <v>7680560720032</v>
      </c>
      <c r="F287" s="156" t="s">
        <v>618</v>
      </c>
      <c r="G287" s="56"/>
      <c r="H287" s="236">
        <f t="shared" si="40"/>
        <v>0</v>
      </c>
      <c r="I287" s="55"/>
      <c r="J287" s="160"/>
      <c r="K287" s="209" t="s">
        <v>365</v>
      </c>
      <c r="L287" s="71" t="str">
        <f t="shared" si="39"/>
        <v>L01XC06_nr</v>
      </c>
      <c r="M287" s="154">
        <v>100</v>
      </c>
      <c r="N287" s="154" t="s">
        <v>194</v>
      </c>
      <c r="O287" s="154">
        <v>20</v>
      </c>
      <c r="P287" s="154" t="s">
        <v>185</v>
      </c>
      <c r="Q287" s="154">
        <v>1</v>
      </c>
      <c r="R287" s="154" t="s">
        <v>15</v>
      </c>
      <c r="S287" s="154" t="str">
        <f t="shared" si="41"/>
        <v>MG</v>
      </c>
      <c r="T287" s="154" t="str">
        <f t="shared" si="42"/>
        <v>20ML</v>
      </c>
      <c r="U287" s="154" t="str">
        <f t="shared" si="43"/>
        <v>mg</v>
      </c>
      <c r="V287" s="153" t="str">
        <f t="shared" si="44"/>
        <v>20ML</v>
      </c>
      <c r="W287" s="154">
        <f t="shared" si="45"/>
        <v>0</v>
      </c>
      <c r="X287" s="154">
        <f t="shared" si="46"/>
        <v>0</v>
      </c>
      <c r="Y287" s="154">
        <f t="shared" si="47"/>
        <v>0</v>
      </c>
      <c r="Z287" s="154" t="s">
        <v>2026</v>
      </c>
    </row>
    <row r="288" spans="1:26" s="35" customFormat="1" ht="15.6">
      <c r="A288" s="141"/>
      <c r="B288" s="154" t="s">
        <v>96</v>
      </c>
      <c r="C288" s="154" t="s">
        <v>1668</v>
      </c>
      <c r="D288" s="154">
        <v>6185153</v>
      </c>
      <c r="E288" s="38">
        <v>7680560720025</v>
      </c>
      <c r="F288" s="156" t="s">
        <v>1617</v>
      </c>
      <c r="G288" s="56"/>
      <c r="H288" s="236">
        <f t="shared" si="40"/>
        <v>0</v>
      </c>
      <c r="I288" s="55"/>
      <c r="J288" s="160"/>
      <c r="K288" s="209" t="s">
        <v>365</v>
      </c>
      <c r="L288" s="71" t="str">
        <f t="shared" si="39"/>
        <v>L01XC06_nr</v>
      </c>
      <c r="M288" s="154">
        <v>500</v>
      </c>
      <c r="N288" s="154" t="s">
        <v>191</v>
      </c>
      <c r="O288" s="154">
        <v>100</v>
      </c>
      <c r="P288" s="154" t="s">
        <v>185</v>
      </c>
      <c r="Q288" s="154">
        <v>1</v>
      </c>
      <c r="R288" s="154" t="s">
        <v>15</v>
      </c>
      <c r="S288" s="154" t="str">
        <f t="shared" si="41"/>
        <v>MG</v>
      </c>
      <c r="T288" s="154" t="str">
        <f t="shared" si="42"/>
        <v>100ML</v>
      </c>
      <c r="U288" s="154" t="str">
        <f t="shared" si="43"/>
        <v>mg</v>
      </c>
      <c r="V288" s="153" t="str">
        <f t="shared" si="44"/>
        <v>100ML</v>
      </c>
      <c r="W288" s="154">
        <f t="shared" si="45"/>
        <v>0</v>
      </c>
      <c r="X288" s="154">
        <f t="shared" si="46"/>
        <v>0</v>
      </c>
      <c r="Y288" s="154">
        <f t="shared" si="47"/>
        <v>0</v>
      </c>
      <c r="Z288" s="154" t="s">
        <v>2027</v>
      </c>
    </row>
    <row r="289" spans="1:26" s="35" customFormat="1" ht="15.6">
      <c r="A289" s="141"/>
      <c r="B289" s="154" t="s">
        <v>98</v>
      </c>
      <c r="C289" s="154" t="s">
        <v>1669</v>
      </c>
      <c r="D289" s="154">
        <v>2918877</v>
      </c>
      <c r="E289" s="38">
        <v>7680569220014</v>
      </c>
      <c r="F289" s="156" t="s">
        <v>619</v>
      </c>
      <c r="G289" s="56"/>
      <c r="H289" s="236">
        <f t="shared" si="40"/>
        <v>0</v>
      </c>
      <c r="I289" s="55"/>
      <c r="J289" s="160"/>
      <c r="K289" s="209" t="s">
        <v>365</v>
      </c>
      <c r="L289" s="71" t="str">
        <f t="shared" si="39"/>
        <v>L01XC07_nr</v>
      </c>
      <c r="M289" s="154">
        <v>100</v>
      </c>
      <c r="N289" s="154" t="s">
        <v>214</v>
      </c>
      <c r="O289" s="154">
        <v>4</v>
      </c>
      <c r="P289" s="154" t="s">
        <v>185</v>
      </c>
      <c r="Q289" s="154">
        <v>1</v>
      </c>
      <c r="R289" s="154" t="s">
        <v>15</v>
      </c>
      <c r="S289" s="154" t="str">
        <f t="shared" si="41"/>
        <v>MG</v>
      </c>
      <c r="T289" s="154" t="str">
        <f t="shared" si="42"/>
        <v>4ML</v>
      </c>
      <c r="U289" s="154" t="str">
        <f t="shared" si="43"/>
        <v>mg</v>
      </c>
      <c r="V289" s="153" t="str">
        <f t="shared" si="44"/>
        <v>4ML</v>
      </c>
      <c r="W289" s="154">
        <f t="shared" si="45"/>
        <v>0</v>
      </c>
      <c r="X289" s="154">
        <f t="shared" si="46"/>
        <v>0</v>
      </c>
      <c r="Y289" s="154">
        <f t="shared" si="47"/>
        <v>0</v>
      </c>
      <c r="Z289" s="154" t="s">
        <v>2028</v>
      </c>
    </row>
    <row r="290" spans="1:26" s="35" customFormat="1" ht="15.6">
      <c r="A290" s="141"/>
      <c r="B290" s="154" t="s">
        <v>98</v>
      </c>
      <c r="C290" s="154" t="s">
        <v>1669</v>
      </c>
      <c r="D290" s="154">
        <v>2918914</v>
      </c>
      <c r="E290" s="38">
        <v>7680569220038</v>
      </c>
      <c r="F290" s="156" t="s">
        <v>620</v>
      </c>
      <c r="G290" s="56"/>
      <c r="H290" s="236">
        <f t="shared" si="40"/>
        <v>0</v>
      </c>
      <c r="I290" s="55"/>
      <c r="J290" s="160"/>
      <c r="K290" s="209" t="s">
        <v>365</v>
      </c>
      <c r="L290" s="71" t="str">
        <f t="shared" si="39"/>
        <v>L01XC07_nr</v>
      </c>
      <c r="M290" s="154">
        <v>400</v>
      </c>
      <c r="N290" s="154" t="s">
        <v>216</v>
      </c>
      <c r="O290" s="154">
        <v>16</v>
      </c>
      <c r="P290" s="154" t="s">
        <v>185</v>
      </c>
      <c r="Q290" s="154">
        <v>1</v>
      </c>
      <c r="R290" s="154" t="s">
        <v>15</v>
      </c>
      <c r="S290" s="154" t="str">
        <f t="shared" si="41"/>
        <v>MG</v>
      </c>
      <c r="T290" s="154" t="str">
        <f t="shared" si="42"/>
        <v>16ML</v>
      </c>
      <c r="U290" s="154" t="str">
        <f t="shared" si="43"/>
        <v>mg</v>
      </c>
      <c r="V290" s="153" t="str">
        <f t="shared" si="44"/>
        <v>16ML</v>
      </c>
      <c r="W290" s="154">
        <f t="shared" si="45"/>
        <v>0</v>
      </c>
      <c r="X290" s="154">
        <f t="shared" si="46"/>
        <v>0</v>
      </c>
      <c r="Y290" s="154">
        <f t="shared" si="47"/>
        <v>0</v>
      </c>
      <c r="Z290" s="154" t="s">
        <v>2029</v>
      </c>
    </row>
    <row r="291" spans="1:26" s="35" customFormat="1" ht="15.6">
      <c r="A291" s="141"/>
      <c r="B291" s="154" t="s">
        <v>100</v>
      </c>
      <c r="C291" s="154" t="s">
        <v>101</v>
      </c>
      <c r="D291" s="154">
        <v>4005388</v>
      </c>
      <c r="E291" s="38">
        <v>7680578720017</v>
      </c>
      <c r="F291" s="156" t="s">
        <v>621</v>
      </c>
      <c r="G291" s="56"/>
      <c r="H291" s="236">
        <f t="shared" si="40"/>
        <v>0</v>
      </c>
      <c r="I291" s="55"/>
      <c r="J291" s="160"/>
      <c r="K291" s="209" t="s">
        <v>365</v>
      </c>
      <c r="L291" s="71" t="str">
        <f t="shared" si="39"/>
        <v>L01XC08_nr</v>
      </c>
      <c r="M291" s="154">
        <v>100</v>
      </c>
      <c r="N291" s="154" t="s">
        <v>213</v>
      </c>
      <c r="O291" s="154">
        <v>5</v>
      </c>
      <c r="P291" s="154" t="s">
        <v>185</v>
      </c>
      <c r="Q291" s="154">
        <v>1</v>
      </c>
      <c r="R291" s="154" t="s">
        <v>15</v>
      </c>
      <c r="S291" s="154" t="str">
        <f t="shared" si="41"/>
        <v>MG</v>
      </c>
      <c r="T291" s="154" t="str">
        <f t="shared" si="42"/>
        <v>5ML</v>
      </c>
      <c r="U291" s="154" t="str">
        <f t="shared" si="43"/>
        <v>mg</v>
      </c>
      <c r="V291" s="153" t="str">
        <f t="shared" si="44"/>
        <v>5ML</v>
      </c>
      <c r="W291" s="154">
        <f t="shared" si="45"/>
        <v>0</v>
      </c>
      <c r="X291" s="154">
        <f t="shared" si="46"/>
        <v>0</v>
      </c>
      <c r="Y291" s="154">
        <f t="shared" si="47"/>
        <v>0</v>
      </c>
      <c r="Z291" s="154" t="s">
        <v>2030</v>
      </c>
    </row>
    <row r="292" spans="1:26" s="35" customFormat="1" ht="15.6">
      <c r="A292" s="141"/>
      <c r="B292" s="154" t="s">
        <v>100</v>
      </c>
      <c r="C292" s="154" t="s">
        <v>101</v>
      </c>
      <c r="D292" s="154">
        <v>4009274</v>
      </c>
      <c r="E292" s="38">
        <v>7680578720031</v>
      </c>
      <c r="F292" s="156" t="s">
        <v>622</v>
      </c>
      <c r="G292" s="56"/>
      <c r="H292" s="236">
        <f t="shared" si="40"/>
        <v>0</v>
      </c>
      <c r="I292" s="55"/>
      <c r="J292" s="160"/>
      <c r="K292" s="209" t="s">
        <v>365</v>
      </c>
      <c r="L292" s="71" t="str">
        <f t="shared" si="39"/>
        <v>L01XC08_nr</v>
      </c>
      <c r="M292" s="154">
        <v>400</v>
      </c>
      <c r="N292" s="154" t="s">
        <v>194</v>
      </c>
      <c r="O292" s="154">
        <v>20</v>
      </c>
      <c r="P292" s="154" t="s">
        <v>185</v>
      </c>
      <c r="Q292" s="154">
        <v>1</v>
      </c>
      <c r="R292" s="154" t="s">
        <v>15</v>
      </c>
      <c r="S292" s="154" t="str">
        <f t="shared" si="41"/>
        <v>MG</v>
      </c>
      <c r="T292" s="154" t="str">
        <f t="shared" si="42"/>
        <v>20ML</v>
      </c>
      <c r="U292" s="154" t="str">
        <f t="shared" si="43"/>
        <v>mg</v>
      </c>
      <c r="V292" s="153" t="str">
        <f t="shared" si="44"/>
        <v>20ML</v>
      </c>
      <c r="W292" s="154">
        <f t="shared" si="45"/>
        <v>0</v>
      </c>
      <c r="X292" s="154">
        <f t="shared" si="46"/>
        <v>0</v>
      </c>
      <c r="Y292" s="154">
        <f t="shared" si="47"/>
        <v>0</v>
      </c>
      <c r="Z292" s="154" t="s">
        <v>2031</v>
      </c>
    </row>
    <row r="293" spans="1:26" s="35" customFormat="1" ht="15.6">
      <c r="A293" s="141"/>
      <c r="B293" s="154" t="s">
        <v>102</v>
      </c>
      <c r="C293" s="154" t="s">
        <v>103</v>
      </c>
      <c r="D293" s="154">
        <v>4674327</v>
      </c>
      <c r="E293" s="38">
        <v>7680601490047</v>
      </c>
      <c r="F293" s="156" t="s">
        <v>623</v>
      </c>
      <c r="G293" s="56"/>
      <c r="H293" s="236">
        <f t="shared" si="40"/>
        <v>0</v>
      </c>
      <c r="I293" s="55"/>
      <c r="J293" s="160"/>
      <c r="K293" s="209" t="s">
        <v>365</v>
      </c>
      <c r="L293" s="71" t="str">
        <f t="shared" si="39"/>
        <v>L01XC10_nr</v>
      </c>
      <c r="M293" s="154">
        <v>100</v>
      </c>
      <c r="N293" s="154" t="s">
        <v>213</v>
      </c>
      <c r="O293" s="154">
        <v>5</v>
      </c>
      <c r="P293" s="154" t="s">
        <v>185</v>
      </c>
      <c r="Q293" s="154">
        <v>3</v>
      </c>
      <c r="R293" s="154" t="s">
        <v>15</v>
      </c>
      <c r="S293" s="154" t="str">
        <f t="shared" si="41"/>
        <v>MG</v>
      </c>
      <c r="T293" s="154" t="str">
        <f t="shared" si="42"/>
        <v>5ML</v>
      </c>
      <c r="U293" s="154" t="str">
        <f t="shared" si="43"/>
        <v>mg</v>
      </c>
      <c r="V293" s="153" t="str">
        <f t="shared" si="44"/>
        <v>5ML</v>
      </c>
      <c r="W293" s="154">
        <f t="shared" si="45"/>
        <v>0</v>
      </c>
      <c r="X293" s="154">
        <f t="shared" si="46"/>
        <v>0</v>
      </c>
      <c r="Y293" s="154">
        <f t="shared" si="47"/>
        <v>0</v>
      </c>
      <c r="Z293" s="154" t="s">
        <v>2032</v>
      </c>
    </row>
    <row r="294" spans="1:26" s="35" customFormat="1" ht="15.6">
      <c r="A294" s="141"/>
      <c r="B294" s="154" t="s">
        <v>102</v>
      </c>
      <c r="C294" s="154" t="s">
        <v>103</v>
      </c>
      <c r="D294" s="154">
        <v>4674333</v>
      </c>
      <c r="E294" s="37">
        <v>7680601490054</v>
      </c>
      <c r="F294" s="243" t="s">
        <v>624</v>
      </c>
      <c r="G294" s="56"/>
      <c r="H294" s="236">
        <f t="shared" si="40"/>
        <v>0</v>
      </c>
      <c r="I294" s="55"/>
      <c r="J294" s="160"/>
      <c r="K294" s="209" t="s">
        <v>365</v>
      </c>
      <c r="L294" s="71" t="str">
        <f t="shared" si="39"/>
        <v>L01XC10_nr</v>
      </c>
      <c r="M294" s="154">
        <v>1000</v>
      </c>
      <c r="N294" s="154" t="s">
        <v>256</v>
      </c>
      <c r="O294" s="154">
        <v>50</v>
      </c>
      <c r="P294" s="154" t="s">
        <v>185</v>
      </c>
      <c r="Q294" s="153">
        <v>1</v>
      </c>
      <c r="R294" s="154" t="s">
        <v>15</v>
      </c>
      <c r="S294" s="154" t="str">
        <f t="shared" si="41"/>
        <v>MG</v>
      </c>
      <c r="T294" s="154" t="str">
        <f t="shared" si="42"/>
        <v>50ML</v>
      </c>
      <c r="U294" s="154" t="str">
        <f t="shared" si="43"/>
        <v>mg</v>
      </c>
      <c r="V294" s="153" t="str">
        <f t="shared" si="44"/>
        <v>50ML</v>
      </c>
      <c r="W294" s="154">
        <f t="shared" si="45"/>
        <v>0</v>
      </c>
      <c r="X294" s="154">
        <f t="shared" si="46"/>
        <v>0</v>
      </c>
      <c r="Y294" s="154">
        <f t="shared" si="47"/>
        <v>0</v>
      </c>
      <c r="Z294" s="153" t="s">
        <v>2033</v>
      </c>
    </row>
    <row r="295" spans="1:26" s="35" customFormat="1" ht="15.6">
      <c r="A295" s="141"/>
      <c r="B295" s="154" t="s">
        <v>104</v>
      </c>
      <c r="C295" s="154" t="s">
        <v>1670</v>
      </c>
      <c r="D295" s="154">
        <v>5574740</v>
      </c>
      <c r="E295" s="38">
        <v>7680621320010</v>
      </c>
      <c r="F295" s="156" t="s">
        <v>625</v>
      </c>
      <c r="G295" s="56"/>
      <c r="H295" s="236">
        <f t="shared" si="40"/>
        <v>0</v>
      </c>
      <c r="I295" s="55"/>
      <c r="J295" s="160"/>
      <c r="K295" s="209" t="s">
        <v>365</v>
      </c>
      <c r="L295" s="71" t="str">
        <f t="shared" si="39"/>
        <v>L01XC12_nr</v>
      </c>
      <c r="M295" s="154">
        <v>50</v>
      </c>
      <c r="N295" s="154" t="s">
        <v>186</v>
      </c>
      <c r="O295" s="154">
        <v>1</v>
      </c>
      <c r="P295" s="154" t="s">
        <v>6</v>
      </c>
      <c r="Q295" s="154">
        <v>1</v>
      </c>
      <c r="R295" s="154" t="s">
        <v>15</v>
      </c>
      <c r="S295" s="154" t="str">
        <f t="shared" si="41"/>
        <v>MG</v>
      </c>
      <c r="T295" s="154">
        <f t="shared" si="42"/>
        <v>0</v>
      </c>
      <c r="U295" s="154" t="str">
        <f t="shared" si="43"/>
        <v>mg</v>
      </c>
      <c r="V295" s="153">
        <f t="shared" si="44"/>
        <v>1</v>
      </c>
      <c r="W295" s="154">
        <f t="shared" si="45"/>
        <v>0</v>
      </c>
      <c r="X295" s="154">
        <f t="shared" si="46"/>
        <v>1</v>
      </c>
      <c r="Y295" s="154">
        <f t="shared" si="47"/>
        <v>0</v>
      </c>
      <c r="Z295" s="154" t="s">
        <v>2034</v>
      </c>
    </row>
    <row r="296" spans="1:26" s="35" customFormat="1" ht="15.6">
      <c r="A296" s="141"/>
      <c r="B296" s="154" t="s">
        <v>104</v>
      </c>
      <c r="C296" s="154" t="s">
        <v>1670</v>
      </c>
      <c r="D296" s="154">
        <v>6059891</v>
      </c>
      <c r="E296" s="38">
        <v>7680621320034</v>
      </c>
      <c r="F296" s="156" t="s">
        <v>626</v>
      </c>
      <c r="G296" s="56"/>
      <c r="H296" s="236">
        <f t="shared" si="40"/>
        <v>0</v>
      </c>
      <c r="I296" s="55"/>
      <c r="J296" s="160"/>
      <c r="K296" s="209" t="s">
        <v>365</v>
      </c>
      <c r="L296" s="71" t="str">
        <f t="shared" si="39"/>
        <v>L01XC12_nr</v>
      </c>
      <c r="M296" s="154">
        <v>50</v>
      </c>
      <c r="N296" s="154" t="s">
        <v>186</v>
      </c>
      <c r="O296" s="154">
        <v>2</v>
      </c>
      <c r="P296" s="154" t="s">
        <v>6</v>
      </c>
      <c r="Q296" s="154">
        <v>1</v>
      </c>
      <c r="R296" s="154" t="s">
        <v>15</v>
      </c>
      <c r="S296" s="154" t="str">
        <f t="shared" si="41"/>
        <v>MG</v>
      </c>
      <c r="T296" s="154">
        <f t="shared" si="42"/>
        <v>0</v>
      </c>
      <c r="U296" s="154" t="str">
        <f t="shared" si="43"/>
        <v>mg</v>
      </c>
      <c r="V296" s="153">
        <f t="shared" si="44"/>
        <v>1</v>
      </c>
      <c r="W296" s="154">
        <f t="shared" si="45"/>
        <v>0</v>
      </c>
      <c r="X296" s="154">
        <f t="shared" si="46"/>
        <v>1</v>
      </c>
      <c r="Y296" s="154">
        <f t="shared" si="47"/>
        <v>0</v>
      </c>
      <c r="Z296" s="154" t="s">
        <v>2035</v>
      </c>
    </row>
    <row r="297" spans="1:26" s="35" customFormat="1" ht="15.6">
      <c r="A297" s="141"/>
      <c r="B297" s="154" t="s">
        <v>106</v>
      </c>
      <c r="C297" s="154" t="s">
        <v>107</v>
      </c>
      <c r="D297" s="154">
        <v>5348305</v>
      </c>
      <c r="E297" s="38">
        <v>7680625100014</v>
      </c>
      <c r="F297" s="156" t="s">
        <v>627</v>
      </c>
      <c r="G297" s="56"/>
      <c r="H297" s="236">
        <f t="shared" si="40"/>
        <v>0</v>
      </c>
      <c r="I297" s="55"/>
      <c r="J297" s="160"/>
      <c r="K297" s="209" t="s">
        <v>365</v>
      </c>
      <c r="L297" s="71" t="str">
        <f t="shared" si="39"/>
        <v>L01XC13_nr</v>
      </c>
      <c r="M297" s="154">
        <v>420</v>
      </c>
      <c r="N297" s="154" t="s">
        <v>252</v>
      </c>
      <c r="O297" s="154">
        <v>14</v>
      </c>
      <c r="P297" s="154" t="s">
        <v>185</v>
      </c>
      <c r="Q297" s="154">
        <v>1</v>
      </c>
      <c r="R297" s="154" t="s">
        <v>15</v>
      </c>
      <c r="S297" s="154" t="str">
        <f t="shared" si="41"/>
        <v>MG</v>
      </c>
      <c r="T297" s="154" t="str">
        <f t="shared" si="42"/>
        <v>14ML</v>
      </c>
      <c r="U297" s="154" t="str">
        <f t="shared" si="43"/>
        <v>mg</v>
      </c>
      <c r="V297" s="153" t="str">
        <f t="shared" si="44"/>
        <v>14ML</v>
      </c>
      <c r="W297" s="154">
        <f t="shared" si="45"/>
        <v>0</v>
      </c>
      <c r="X297" s="154">
        <f t="shared" si="46"/>
        <v>0</v>
      </c>
      <c r="Y297" s="154">
        <f t="shared" si="47"/>
        <v>0</v>
      </c>
      <c r="Z297" s="154" t="s">
        <v>2036</v>
      </c>
    </row>
    <row r="298" spans="1:26" s="35" customFormat="1" ht="15.6">
      <c r="A298" s="141"/>
      <c r="B298" s="154" t="s">
        <v>108</v>
      </c>
      <c r="C298" s="154" t="s">
        <v>1671</v>
      </c>
      <c r="D298" s="154">
        <v>5605251</v>
      </c>
      <c r="E298" s="38">
        <v>7680628920015</v>
      </c>
      <c r="F298" s="156" t="s">
        <v>628</v>
      </c>
      <c r="G298" s="56"/>
      <c r="H298" s="236">
        <f t="shared" si="40"/>
        <v>0</v>
      </c>
      <c r="I298" s="55"/>
      <c r="J298" s="160"/>
      <c r="K298" s="209" t="s">
        <v>365</v>
      </c>
      <c r="L298" s="71" t="str">
        <f t="shared" si="39"/>
        <v>L01XC14_nr</v>
      </c>
      <c r="M298" s="154">
        <v>100</v>
      </c>
      <c r="N298" s="154" t="s">
        <v>186</v>
      </c>
      <c r="O298" s="154">
        <v>1</v>
      </c>
      <c r="P298" s="154" t="s">
        <v>6</v>
      </c>
      <c r="Q298" s="154">
        <v>1</v>
      </c>
      <c r="R298" s="154" t="s">
        <v>15</v>
      </c>
      <c r="S298" s="154" t="str">
        <f t="shared" si="41"/>
        <v>MG</v>
      </c>
      <c r="T298" s="154">
        <f t="shared" si="42"/>
        <v>0</v>
      </c>
      <c r="U298" s="154" t="str">
        <f t="shared" si="43"/>
        <v>mg</v>
      </c>
      <c r="V298" s="153">
        <f t="shared" si="44"/>
        <v>1</v>
      </c>
      <c r="W298" s="154">
        <f t="shared" si="45"/>
        <v>0</v>
      </c>
      <c r="X298" s="154">
        <f t="shared" si="46"/>
        <v>1</v>
      </c>
      <c r="Y298" s="154">
        <f t="shared" si="47"/>
        <v>0</v>
      </c>
      <c r="Z298" s="154" t="s">
        <v>2037</v>
      </c>
    </row>
    <row r="299" spans="1:26" s="35" customFormat="1" ht="15.6">
      <c r="A299" s="141"/>
      <c r="B299" s="154" t="s">
        <v>108</v>
      </c>
      <c r="C299" s="154" t="s">
        <v>1671</v>
      </c>
      <c r="D299" s="154">
        <v>5605268</v>
      </c>
      <c r="E299" s="37">
        <v>7680628920022</v>
      </c>
      <c r="F299" s="243" t="s">
        <v>629</v>
      </c>
      <c r="G299" s="56"/>
      <c r="H299" s="236">
        <f t="shared" si="40"/>
        <v>0</v>
      </c>
      <c r="I299" s="55"/>
      <c r="J299" s="160"/>
      <c r="K299" s="209" t="s">
        <v>365</v>
      </c>
      <c r="L299" s="71" t="str">
        <f t="shared" si="39"/>
        <v>L01XC14_nr</v>
      </c>
      <c r="M299" s="154">
        <v>160</v>
      </c>
      <c r="N299" s="154" t="s">
        <v>186</v>
      </c>
      <c r="O299" s="154">
        <v>1</v>
      </c>
      <c r="P299" s="154" t="s">
        <v>6</v>
      </c>
      <c r="Q299" s="153">
        <v>1</v>
      </c>
      <c r="R299" s="154" t="s">
        <v>15</v>
      </c>
      <c r="S299" s="154" t="str">
        <f t="shared" si="41"/>
        <v>MG</v>
      </c>
      <c r="T299" s="154">
        <f t="shared" si="42"/>
        <v>0</v>
      </c>
      <c r="U299" s="154" t="str">
        <f t="shared" si="43"/>
        <v>mg</v>
      </c>
      <c r="V299" s="153">
        <f t="shared" si="44"/>
        <v>1</v>
      </c>
      <c r="W299" s="154">
        <f t="shared" si="45"/>
        <v>0</v>
      </c>
      <c r="X299" s="154">
        <f t="shared" si="46"/>
        <v>1</v>
      </c>
      <c r="Y299" s="154">
        <f t="shared" si="47"/>
        <v>0</v>
      </c>
      <c r="Z299" s="153" t="s">
        <v>2038</v>
      </c>
    </row>
    <row r="300" spans="1:26" s="35" customFormat="1" ht="15.6">
      <c r="A300" s="141"/>
      <c r="B300" s="154" t="s">
        <v>110</v>
      </c>
      <c r="C300" s="154" t="s">
        <v>111</v>
      </c>
      <c r="D300" s="154">
        <v>2707904</v>
      </c>
      <c r="E300" s="37">
        <v>7680563950023</v>
      </c>
      <c r="F300" s="243" t="s">
        <v>630</v>
      </c>
      <c r="G300" s="56"/>
      <c r="H300" s="236">
        <f t="shared" si="40"/>
        <v>0</v>
      </c>
      <c r="I300" s="55"/>
      <c r="J300" s="160"/>
      <c r="K300" s="209" t="s">
        <v>365</v>
      </c>
      <c r="L300" s="71" t="str">
        <f t="shared" si="39"/>
        <v>L01XE01_nr</v>
      </c>
      <c r="M300" s="154">
        <v>100</v>
      </c>
      <c r="N300" s="154" t="s">
        <v>186</v>
      </c>
      <c r="O300" s="154">
        <v>60</v>
      </c>
      <c r="P300" s="154" t="s">
        <v>6</v>
      </c>
      <c r="Q300" s="153">
        <v>1</v>
      </c>
      <c r="R300" s="154" t="s">
        <v>15</v>
      </c>
      <c r="S300" s="154" t="str">
        <f t="shared" si="41"/>
        <v>MG</v>
      </c>
      <c r="T300" s="154">
        <f t="shared" si="42"/>
        <v>0</v>
      </c>
      <c r="U300" s="154" t="str">
        <f t="shared" si="43"/>
        <v>mg</v>
      </c>
      <c r="V300" s="153">
        <f t="shared" si="44"/>
        <v>1</v>
      </c>
      <c r="W300" s="154">
        <f t="shared" si="45"/>
        <v>0</v>
      </c>
      <c r="X300" s="154">
        <f t="shared" si="46"/>
        <v>1</v>
      </c>
      <c r="Y300" s="154">
        <f t="shared" si="47"/>
        <v>0</v>
      </c>
      <c r="Z300" s="153" t="s">
        <v>2039</v>
      </c>
    </row>
    <row r="301" spans="1:26" s="35" customFormat="1" ht="15.6">
      <c r="A301" s="141"/>
      <c r="B301" s="154" t="s">
        <v>110</v>
      </c>
      <c r="C301" s="154" t="s">
        <v>111</v>
      </c>
      <c r="D301" s="154">
        <v>4133910</v>
      </c>
      <c r="E301" s="37">
        <v>7680563950061</v>
      </c>
      <c r="F301" s="243" t="s">
        <v>631</v>
      </c>
      <c r="G301" s="56"/>
      <c r="H301" s="236">
        <f t="shared" si="40"/>
        <v>0</v>
      </c>
      <c r="I301" s="55"/>
      <c r="J301" s="160"/>
      <c r="K301" s="209" t="s">
        <v>365</v>
      </c>
      <c r="L301" s="71" t="str">
        <f t="shared" si="39"/>
        <v>L01XE01_nr</v>
      </c>
      <c r="M301" s="154">
        <v>400</v>
      </c>
      <c r="N301" s="154" t="s">
        <v>186</v>
      </c>
      <c r="O301" s="154">
        <v>30</v>
      </c>
      <c r="P301" s="154" t="s">
        <v>6</v>
      </c>
      <c r="Q301" s="153">
        <v>1</v>
      </c>
      <c r="R301" s="154" t="s">
        <v>15</v>
      </c>
      <c r="S301" s="154" t="str">
        <f t="shared" si="41"/>
        <v>MG</v>
      </c>
      <c r="T301" s="154">
        <f t="shared" si="42"/>
        <v>0</v>
      </c>
      <c r="U301" s="154" t="str">
        <f t="shared" si="43"/>
        <v>mg</v>
      </c>
      <c r="V301" s="153">
        <f t="shared" si="44"/>
        <v>1</v>
      </c>
      <c r="W301" s="154">
        <f t="shared" si="45"/>
        <v>0</v>
      </c>
      <c r="X301" s="154">
        <f t="shared" si="46"/>
        <v>1</v>
      </c>
      <c r="Y301" s="154">
        <f t="shared" si="47"/>
        <v>0</v>
      </c>
      <c r="Z301" s="153" t="s">
        <v>2040</v>
      </c>
    </row>
    <row r="302" spans="1:26" s="35" customFormat="1" ht="15.6">
      <c r="A302" s="141"/>
      <c r="B302" s="153" t="s">
        <v>110</v>
      </c>
      <c r="C302" s="154" t="s">
        <v>111</v>
      </c>
      <c r="D302" s="153">
        <v>6550635</v>
      </c>
      <c r="E302" s="38">
        <v>7680658140018</v>
      </c>
      <c r="F302" s="156" t="s">
        <v>1618</v>
      </c>
      <c r="G302" s="56"/>
      <c r="H302" s="236">
        <f t="shared" si="40"/>
        <v>0</v>
      </c>
      <c r="I302" s="55"/>
      <c r="J302" s="160"/>
      <c r="K302" s="209" t="s">
        <v>365</v>
      </c>
      <c r="L302" s="71" t="str">
        <f t="shared" si="39"/>
        <v>L01XE01_nr</v>
      </c>
      <c r="M302" s="154">
        <v>100</v>
      </c>
      <c r="N302" s="154" t="s">
        <v>186</v>
      </c>
      <c r="O302" s="154">
        <v>60</v>
      </c>
      <c r="P302" s="154" t="s">
        <v>6</v>
      </c>
      <c r="Q302" s="154">
        <v>1</v>
      </c>
      <c r="R302" s="154" t="s">
        <v>15</v>
      </c>
      <c r="S302" s="154" t="str">
        <f t="shared" si="41"/>
        <v>MG</v>
      </c>
      <c r="T302" s="154">
        <f t="shared" si="42"/>
        <v>0</v>
      </c>
      <c r="U302" s="154" t="str">
        <f t="shared" si="43"/>
        <v>mg</v>
      </c>
      <c r="V302" s="153">
        <f t="shared" si="44"/>
        <v>1</v>
      </c>
      <c r="W302" s="154">
        <f t="shared" si="45"/>
        <v>0</v>
      </c>
      <c r="X302" s="154">
        <f t="shared" si="46"/>
        <v>1</v>
      </c>
      <c r="Y302" s="154">
        <f t="shared" si="47"/>
        <v>0</v>
      </c>
      <c r="Z302" s="154" t="s">
        <v>2041</v>
      </c>
    </row>
    <row r="303" spans="1:26" s="35" customFormat="1" ht="15.6">
      <c r="A303" s="141"/>
      <c r="B303" s="153" t="s">
        <v>110</v>
      </c>
      <c r="C303" s="154" t="s">
        <v>111</v>
      </c>
      <c r="D303" s="153">
        <v>6550641</v>
      </c>
      <c r="E303" s="38">
        <v>7680658140025</v>
      </c>
      <c r="F303" s="156" t="s">
        <v>1619</v>
      </c>
      <c r="G303" s="56"/>
      <c r="H303" s="236">
        <f t="shared" si="40"/>
        <v>0</v>
      </c>
      <c r="I303" s="55"/>
      <c r="J303" s="160"/>
      <c r="K303" s="209" t="s">
        <v>365</v>
      </c>
      <c r="L303" s="71" t="str">
        <f t="shared" si="39"/>
        <v>L01XE01_nr</v>
      </c>
      <c r="M303" s="154">
        <v>400</v>
      </c>
      <c r="N303" s="154" t="s">
        <v>186</v>
      </c>
      <c r="O303" s="154">
        <v>30</v>
      </c>
      <c r="P303" s="154" t="s">
        <v>6</v>
      </c>
      <c r="Q303" s="154">
        <v>1</v>
      </c>
      <c r="R303" s="154" t="s">
        <v>15</v>
      </c>
      <c r="S303" s="154" t="str">
        <f t="shared" si="41"/>
        <v>MG</v>
      </c>
      <c r="T303" s="154">
        <f t="shared" si="42"/>
        <v>0</v>
      </c>
      <c r="U303" s="154" t="str">
        <f t="shared" si="43"/>
        <v>mg</v>
      </c>
      <c r="V303" s="153">
        <f t="shared" si="44"/>
        <v>1</v>
      </c>
      <c r="W303" s="154">
        <f t="shared" si="45"/>
        <v>0</v>
      </c>
      <c r="X303" s="154">
        <f t="shared" si="46"/>
        <v>1</v>
      </c>
      <c r="Y303" s="154">
        <f t="shared" si="47"/>
        <v>0</v>
      </c>
      <c r="Z303" s="154" t="s">
        <v>2042</v>
      </c>
    </row>
    <row r="304" spans="1:26" s="35" customFormat="1" ht="15.6">
      <c r="A304" s="141"/>
      <c r="B304" s="153" t="s">
        <v>110</v>
      </c>
      <c r="C304" s="154" t="s">
        <v>111</v>
      </c>
      <c r="D304" s="153">
        <v>6605684</v>
      </c>
      <c r="E304" s="38">
        <v>7680659110010</v>
      </c>
      <c r="F304" s="156" t="s">
        <v>1620</v>
      </c>
      <c r="G304" s="56"/>
      <c r="H304" s="236">
        <f t="shared" si="40"/>
        <v>0</v>
      </c>
      <c r="I304" s="55"/>
      <c r="J304" s="160"/>
      <c r="K304" s="209" t="s">
        <v>365</v>
      </c>
      <c r="L304" s="71" t="str">
        <f t="shared" si="39"/>
        <v>L01XE01_nr</v>
      </c>
      <c r="M304" s="154">
        <v>100</v>
      </c>
      <c r="N304" s="154" t="s">
        <v>186</v>
      </c>
      <c r="O304" s="154">
        <v>60</v>
      </c>
      <c r="P304" s="154" t="s">
        <v>6</v>
      </c>
      <c r="Q304" s="154">
        <v>1</v>
      </c>
      <c r="R304" s="154" t="s">
        <v>15</v>
      </c>
      <c r="S304" s="154" t="str">
        <f t="shared" si="41"/>
        <v>MG</v>
      </c>
      <c r="T304" s="154">
        <f t="shared" si="42"/>
        <v>0</v>
      </c>
      <c r="U304" s="154" t="str">
        <f t="shared" si="43"/>
        <v>mg</v>
      </c>
      <c r="V304" s="153">
        <f t="shared" si="44"/>
        <v>1</v>
      </c>
      <c r="W304" s="154">
        <f t="shared" si="45"/>
        <v>0</v>
      </c>
      <c r="X304" s="154">
        <f t="shared" si="46"/>
        <v>1</v>
      </c>
      <c r="Y304" s="154">
        <f t="shared" si="47"/>
        <v>0</v>
      </c>
      <c r="Z304" s="154" t="s">
        <v>2043</v>
      </c>
    </row>
    <row r="305" spans="1:26" s="35" customFormat="1" ht="15.6">
      <c r="A305" s="141"/>
      <c r="B305" s="153" t="s">
        <v>110</v>
      </c>
      <c r="C305" s="154" t="s">
        <v>111</v>
      </c>
      <c r="D305" s="153">
        <v>6605709</v>
      </c>
      <c r="E305" s="38">
        <v>7680659110027</v>
      </c>
      <c r="F305" s="156" t="s">
        <v>1621</v>
      </c>
      <c r="G305" s="56"/>
      <c r="H305" s="236">
        <f t="shared" si="40"/>
        <v>0</v>
      </c>
      <c r="I305" s="55"/>
      <c r="J305" s="160"/>
      <c r="K305" s="209" t="s">
        <v>365</v>
      </c>
      <c r="L305" s="71" t="str">
        <f t="shared" si="39"/>
        <v>L01XE01_nr</v>
      </c>
      <c r="M305" s="154">
        <v>400</v>
      </c>
      <c r="N305" s="154" t="s">
        <v>186</v>
      </c>
      <c r="O305" s="154">
        <v>30</v>
      </c>
      <c r="P305" s="154" t="s">
        <v>6</v>
      </c>
      <c r="Q305" s="154">
        <v>1</v>
      </c>
      <c r="R305" s="154" t="s">
        <v>15</v>
      </c>
      <c r="S305" s="154" t="str">
        <f t="shared" si="41"/>
        <v>MG</v>
      </c>
      <c r="T305" s="154">
        <f t="shared" si="42"/>
        <v>0</v>
      </c>
      <c r="U305" s="154" t="str">
        <f t="shared" si="43"/>
        <v>mg</v>
      </c>
      <c r="V305" s="153">
        <f t="shared" si="44"/>
        <v>1</v>
      </c>
      <c r="W305" s="154">
        <f t="shared" si="45"/>
        <v>0</v>
      </c>
      <c r="X305" s="154">
        <f t="shared" si="46"/>
        <v>1</v>
      </c>
      <c r="Y305" s="154">
        <f t="shared" si="47"/>
        <v>0</v>
      </c>
      <c r="Z305" s="154" t="s">
        <v>2044</v>
      </c>
    </row>
    <row r="306" spans="1:26" s="35" customFormat="1" ht="15.6">
      <c r="A306" s="141"/>
      <c r="B306" s="154" t="s">
        <v>110</v>
      </c>
      <c r="C306" s="154" t="s">
        <v>111</v>
      </c>
      <c r="D306" s="154">
        <v>6182031</v>
      </c>
      <c r="E306" s="37">
        <v>7680651550012</v>
      </c>
      <c r="F306" s="243" t="s">
        <v>1622</v>
      </c>
      <c r="G306" s="56"/>
      <c r="H306" s="236">
        <f t="shared" si="40"/>
        <v>0</v>
      </c>
      <c r="I306" s="55"/>
      <c r="J306" s="160"/>
      <c r="K306" s="209" t="s">
        <v>365</v>
      </c>
      <c r="L306" s="71" t="str">
        <f t="shared" si="39"/>
        <v>L01XE01_nr</v>
      </c>
      <c r="M306" s="154">
        <v>100</v>
      </c>
      <c r="N306" s="154" t="s">
        <v>186</v>
      </c>
      <c r="O306" s="154">
        <v>60</v>
      </c>
      <c r="P306" s="154" t="s">
        <v>6</v>
      </c>
      <c r="Q306" s="153">
        <v>1</v>
      </c>
      <c r="R306" s="154" t="s">
        <v>15</v>
      </c>
      <c r="S306" s="154" t="str">
        <f t="shared" si="41"/>
        <v>MG</v>
      </c>
      <c r="T306" s="154">
        <f t="shared" si="42"/>
        <v>0</v>
      </c>
      <c r="U306" s="154" t="str">
        <f t="shared" si="43"/>
        <v>mg</v>
      </c>
      <c r="V306" s="153">
        <f t="shared" si="44"/>
        <v>1</v>
      </c>
      <c r="W306" s="154">
        <f t="shared" si="45"/>
        <v>0</v>
      </c>
      <c r="X306" s="154">
        <f t="shared" si="46"/>
        <v>1</v>
      </c>
      <c r="Y306" s="154">
        <f t="shared" si="47"/>
        <v>0</v>
      </c>
      <c r="Z306" s="153" t="s">
        <v>2045</v>
      </c>
    </row>
    <row r="307" spans="1:26" s="35" customFormat="1" ht="15.6">
      <c r="A307" s="141"/>
      <c r="B307" s="154" t="s">
        <v>110</v>
      </c>
      <c r="C307" s="154" t="s">
        <v>111</v>
      </c>
      <c r="D307" s="154">
        <v>6182048</v>
      </c>
      <c r="E307" s="38">
        <v>7680651550029</v>
      </c>
      <c r="F307" s="156" t="s">
        <v>1623</v>
      </c>
      <c r="G307" s="56"/>
      <c r="H307" s="236">
        <f t="shared" si="40"/>
        <v>0</v>
      </c>
      <c r="I307" s="55"/>
      <c r="J307" s="160"/>
      <c r="K307" s="209" t="s">
        <v>365</v>
      </c>
      <c r="L307" s="71" t="str">
        <f t="shared" si="39"/>
        <v>L01XE01_nr</v>
      </c>
      <c r="M307" s="154">
        <v>400</v>
      </c>
      <c r="N307" s="154" t="s">
        <v>186</v>
      </c>
      <c r="O307" s="154">
        <v>30</v>
      </c>
      <c r="P307" s="154" t="s">
        <v>6</v>
      </c>
      <c r="Q307" s="154">
        <v>1</v>
      </c>
      <c r="R307" s="154" t="s">
        <v>15</v>
      </c>
      <c r="S307" s="154" t="str">
        <f t="shared" si="41"/>
        <v>MG</v>
      </c>
      <c r="T307" s="154">
        <f t="shared" si="42"/>
        <v>0</v>
      </c>
      <c r="U307" s="154" t="str">
        <f t="shared" si="43"/>
        <v>mg</v>
      </c>
      <c r="V307" s="153">
        <f t="shared" si="44"/>
        <v>1</v>
      </c>
      <c r="W307" s="154">
        <f t="shared" si="45"/>
        <v>0</v>
      </c>
      <c r="X307" s="154">
        <f t="shared" si="46"/>
        <v>1</v>
      </c>
      <c r="Y307" s="154">
        <f t="shared" si="47"/>
        <v>0</v>
      </c>
      <c r="Z307" s="154" t="s">
        <v>2046</v>
      </c>
    </row>
    <row r="308" spans="1:26" s="35" customFormat="1" ht="15.6">
      <c r="A308" s="141"/>
      <c r="B308" s="153" t="s">
        <v>110</v>
      </c>
      <c r="C308" s="154" t="s">
        <v>111</v>
      </c>
      <c r="D308" s="153">
        <v>6612514</v>
      </c>
      <c r="E308" s="38">
        <v>7680653530012</v>
      </c>
      <c r="F308" s="156" t="s">
        <v>1624</v>
      </c>
      <c r="G308" s="56"/>
      <c r="H308" s="236">
        <f t="shared" si="40"/>
        <v>0</v>
      </c>
      <c r="I308" s="55"/>
      <c r="J308" s="160"/>
      <c r="K308" s="209" t="s">
        <v>365</v>
      </c>
      <c r="L308" s="71" t="str">
        <f t="shared" si="39"/>
        <v>L01XE01_nr</v>
      </c>
      <c r="M308" s="154">
        <v>100</v>
      </c>
      <c r="N308" s="154" t="s">
        <v>186</v>
      </c>
      <c r="O308" s="154">
        <v>60</v>
      </c>
      <c r="P308" s="154" t="s">
        <v>6</v>
      </c>
      <c r="Q308" s="154">
        <v>1</v>
      </c>
      <c r="R308" s="154" t="s">
        <v>15</v>
      </c>
      <c r="S308" s="154" t="str">
        <f t="shared" si="41"/>
        <v>MG</v>
      </c>
      <c r="T308" s="154">
        <f t="shared" si="42"/>
        <v>0</v>
      </c>
      <c r="U308" s="154" t="str">
        <f t="shared" si="43"/>
        <v>mg</v>
      </c>
      <c r="V308" s="153">
        <f t="shared" si="44"/>
        <v>1</v>
      </c>
      <c r="W308" s="154">
        <f t="shared" si="45"/>
        <v>0</v>
      </c>
      <c r="X308" s="154">
        <f t="shared" si="46"/>
        <v>1</v>
      </c>
      <c r="Y308" s="154">
        <f t="shared" si="47"/>
        <v>0</v>
      </c>
      <c r="Z308" s="154" t="s">
        <v>2047</v>
      </c>
    </row>
    <row r="309" spans="1:26" s="35" customFormat="1" ht="15.6">
      <c r="A309" s="141"/>
      <c r="B309" s="153" t="s">
        <v>110</v>
      </c>
      <c r="C309" s="154" t="s">
        <v>111</v>
      </c>
      <c r="D309" s="153">
        <v>6612520</v>
      </c>
      <c r="E309" s="38">
        <v>7680653530029</v>
      </c>
      <c r="F309" s="156" t="s">
        <v>1625</v>
      </c>
      <c r="G309" s="56"/>
      <c r="H309" s="236">
        <f t="shared" si="40"/>
        <v>0</v>
      </c>
      <c r="I309" s="55"/>
      <c r="J309" s="160"/>
      <c r="K309" s="209" t="s">
        <v>365</v>
      </c>
      <c r="L309" s="71" t="str">
        <f t="shared" si="39"/>
        <v>L01XE01_nr</v>
      </c>
      <c r="M309" s="154">
        <v>400</v>
      </c>
      <c r="N309" s="154" t="s">
        <v>186</v>
      </c>
      <c r="O309" s="154">
        <v>30</v>
      </c>
      <c r="P309" s="154" t="s">
        <v>6</v>
      </c>
      <c r="Q309" s="154">
        <v>1</v>
      </c>
      <c r="R309" s="154" t="s">
        <v>15</v>
      </c>
      <c r="S309" s="154" t="str">
        <f t="shared" si="41"/>
        <v>MG</v>
      </c>
      <c r="T309" s="154">
        <f t="shared" si="42"/>
        <v>0</v>
      </c>
      <c r="U309" s="154" t="str">
        <f t="shared" si="43"/>
        <v>mg</v>
      </c>
      <c r="V309" s="153">
        <f t="shared" si="44"/>
        <v>1</v>
      </c>
      <c r="W309" s="154">
        <f t="shared" si="45"/>
        <v>0</v>
      </c>
      <c r="X309" s="154">
        <f t="shared" si="46"/>
        <v>1</v>
      </c>
      <c r="Y309" s="154">
        <f t="shared" si="47"/>
        <v>0</v>
      </c>
      <c r="Z309" s="154" t="s">
        <v>2048</v>
      </c>
    </row>
    <row r="310" spans="1:26" s="35" customFormat="1" ht="15.6">
      <c r="A310" s="141"/>
      <c r="B310" s="154" t="s">
        <v>112</v>
      </c>
      <c r="C310" s="154" t="s">
        <v>1672</v>
      </c>
      <c r="D310" s="154">
        <v>2763564</v>
      </c>
      <c r="E310" s="37">
        <v>7680561540011</v>
      </c>
      <c r="F310" s="243" t="s">
        <v>632</v>
      </c>
      <c r="G310" s="56"/>
      <c r="H310" s="236">
        <f t="shared" si="40"/>
        <v>0</v>
      </c>
      <c r="I310" s="55"/>
      <c r="J310" s="160"/>
      <c r="K310" s="209" t="s">
        <v>365</v>
      </c>
      <c r="L310" s="71" t="str">
        <f t="shared" si="39"/>
        <v>L01XE02_nr</v>
      </c>
      <c r="M310" s="154">
        <v>250</v>
      </c>
      <c r="N310" s="154" t="s">
        <v>186</v>
      </c>
      <c r="O310" s="154">
        <v>30</v>
      </c>
      <c r="P310" s="154" t="s">
        <v>6</v>
      </c>
      <c r="Q310" s="153">
        <v>1</v>
      </c>
      <c r="R310" s="154" t="s">
        <v>15</v>
      </c>
      <c r="S310" s="154" t="str">
        <f t="shared" si="41"/>
        <v>MG</v>
      </c>
      <c r="T310" s="154">
        <f t="shared" si="42"/>
        <v>0</v>
      </c>
      <c r="U310" s="154" t="str">
        <f t="shared" si="43"/>
        <v>mg</v>
      </c>
      <c r="V310" s="153">
        <f t="shared" si="44"/>
        <v>1</v>
      </c>
      <c r="W310" s="154">
        <f t="shared" si="45"/>
        <v>0</v>
      </c>
      <c r="X310" s="154">
        <f t="shared" si="46"/>
        <v>1</v>
      </c>
      <c r="Y310" s="154">
        <f t="shared" si="47"/>
        <v>0</v>
      </c>
      <c r="Z310" s="153" t="s">
        <v>2049</v>
      </c>
    </row>
    <row r="311" spans="1:26" s="35" customFormat="1" ht="15.6">
      <c r="A311" s="141"/>
      <c r="B311" s="154" t="s">
        <v>114</v>
      </c>
      <c r="C311" s="154" t="s">
        <v>1673</v>
      </c>
      <c r="D311" s="154">
        <v>2946170</v>
      </c>
      <c r="E311" s="37">
        <v>7680572660036</v>
      </c>
      <c r="F311" s="243" t="s">
        <v>633</v>
      </c>
      <c r="G311" s="56"/>
      <c r="H311" s="236">
        <f t="shared" si="40"/>
        <v>0</v>
      </c>
      <c r="I311" s="55"/>
      <c r="J311" s="160"/>
      <c r="K311" s="209" t="s">
        <v>365</v>
      </c>
      <c r="L311" s="71" t="str">
        <f t="shared" si="39"/>
        <v>L01XE03_nr</v>
      </c>
      <c r="M311" s="154">
        <v>100</v>
      </c>
      <c r="N311" s="154" t="s">
        <v>186</v>
      </c>
      <c r="O311" s="154">
        <v>30</v>
      </c>
      <c r="P311" s="154" t="s">
        <v>6</v>
      </c>
      <c r="Q311" s="153">
        <v>1</v>
      </c>
      <c r="R311" s="154" t="s">
        <v>15</v>
      </c>
      <c r="S311" s="154" t="str">
        <f t="shared" si="41"/>
        <v>MG</v>
      </c>
      <c r="T311" s="154">
        <f t="shared" si="42"/>
        <v>0</v>
      </c>
      <c r="U311" s="154" t="str">
        <f t="shared" si="43"/>
        <v>mg</v>
      </c>
      <c r="V311" s="153">
        <f t="shared" si="44"/>
        <v>1</v>
      </c>
      <c r="W311" s="154">
        <f t="shared" si="45"/>
        <v>0</v>
      </c>
      <c r="X311" s="154">
        <f t="shared" si="46"/>
        <v>1</v>
      </c>
      <c r="Y311" s="154">
        <f t="shared" si="47"/>
        <v>0</v>
      </c>
      <c r="Z311" s="153" t="s">
        <v>2050</v>
      </c>
    </row>
    <row r="312" spans="1:26" s="35" customFormat="1" ht="15.6">
      <c r="A312" s="141"/>
      <c r="B312" s="154" t="s">
        <v>114</v>
      </c>
      <c r="C312" s="154" t="s">
        <v>1673</v>
      </c>
      <c r="D312" s="154">
        <v>2946193</v>
      </c>
      <c r="E312" s="38">
        <v>7680572660050</v>
      </c>
      <c r="F312" s="156" t="s">
        <v>634</v>
      </c>
      <c r="G312" s="56"/>
      <c r="H312" s="236">
        <f t="shared" si="40"/>
        <v>0</v>
      </c>
      <c r="I312" s="55"/>
      <c r="J312" s="160"/>
      <c r="K312" s="209" t="s">
        <v>365</v>
      </c>
      <c r="L312" s="71" t="str">
        <f t="shared" si="39"/>
        <v>L01XE03_nr</v>
      </c>
      <c r="M312" s="154">
        <v>150</v>
      </c>
      <c r="N312" s="154" t="s">
        <v>186</v>
      </c>
      <c r="O312" s="154">
        <v>30</v>
      </c>
      <c r="P312" s="154" t="s">
        <v>6</v>
      </c>
      <c r="Q312" s="154">
        <v>1</v>
      </c>
      <c r="R312" s="154" t="s">
        <v>15</v>
      </c>
      <c r="S312" s="154" t="str">
        <f t="shared" si="41"/>
        <v>MG</v>
      </c>
      <c r="T312" s="154">
        <f t="shared" si="42"/>
        <v>0</v>
      </c>
      <c r="U312" s="154" t="str">
        <f t="shared" si="43"/>
        <v>mg</v>
      </c>
      <c r="V312" s="153">
        <f t="shared" si="44"/>
        <v>1</v>
      </c>
      <c r="W312" s="154">
        <f t="shared" si="45"/>
        <v>0</v>
      </c>
      <c r="X312" s="154">
        <f t="shared" si="46"/>
        <v>1</v>
      </c>
      <c r="Y312" s="154">
        <f t="shared" si="47"/>
        <v>0</v>
      </c>
      <c r="Z312" s="154" t="s">
        <v>2051</v>
      </c>
    </row>
    <row r="313" spans="1:26" s="35" customFormat="1" ht="15.6">
      <c r="A313" s="141"/>
      <c r="B313" s="154" t="s">
        <v>114</v>
      </c>
      <c r="C313" s="154" t="s">
        <v>1673</v>
      </c>
      <c r="D313" s="154">
        <v>2952302</v>
      </c>
      <c r="E313" s="38">
        <v>7680572660012</v>
      </c>
      <c r="F313" s="156" t="s">
        <v>635</v>
      </c>
      <c r="G313" s="56"/>
      <c r="H313" s="236">
        <f t="shared" si="40"/>
        <v>0</v>
      </c>
      <c r="I313" s="55"/>
      <c r="J313" s="160"/>
      <c r="K313" s="209" t="s">
        <v>365</v>
      </c>
      <c r="L313" s="71" t="str">
        <f t="shared" si="39"/>
        <v>L01XE03_nr</v>
      </c>
      <c r="M313" s="154">
        <v>25</v>
      </c>
      <c r="N313" s="154" t="s">
        <v>186</v>
      </c>
      <c r="O313" s="154">
        <v>30</v>
      </c>
      <c r="P313" s="154" t="s">
        <v>6</v>
      </c>
      <c r="Q313" s="154">
        <v>1</v>
      </c>
      <c r="R313" s="154" t="s">
        <v>15</v>
      </c>
      <c r="S313" s="154" t="str">
        <f t="shared" si="41"/>
        <v>MG</v>
      </c>
      <c r="T313" s="154">
        <f t="shared" si="42"/>
        <v>0</v>
      </c>
      <c r="U313" s="154" t="str">
        <f t="shared" si="43"/>
        <v>mg</v>
      </c>
      <c r="V313" s="153">
        <f t="shared" si="44"/>
        <v>1</v>
      </c>
      <c r="W313" s="154">
        <f t="shared" si="45"/>
        <v>0</v>
      </c>
      <c r="X313" s="154">
        <f t="shared" si="46"/>
        <v>1</v>
      </c>
      <c r="Y313" s="154">
        <f t="shared" si="47"/>
        <v>0</v>
      </c>
      <c r="Z313" s="154" t="s">
        <v>2052</v>
      </c>
    </row>
    <row r="314" spans="1:26" s="35" customFormat="1" ht="15.6">
      <c r="A314" s="141"/>
      <c r="B314" s="154" t="s">
        <v>116</v>
      </c>
      <c r="C314" s="154" t="s">
        <v>117</v>
      </c>
      <c r="D314" s="154">
        <v>3784054</v>
      </c>
      <c r="E314" s="38">
        <v>7680575630043</v>
      </c>
      <c r="F314" s="156" t="s">
        <v>636</v>
      </c>
      <c r="G314" s="56"/>
      <c r="H314" s="236">
        <f t="shared" si="40"/>
        <v>0</v>
      </c>
      <c r="I314" s="55"/>
      <c r="J314" s="160"/>
      <c r="K314" s="209" t="s">
        <v>365</v>
      </c>
      <c r="L314" s="71" t="str">
        <f t="shared" si="39"/>
        <v>L01XE04_nr</v>
      </c>
      <c r="M314" s="154">
        <v>12.5</v>
      </c>
      <c r="N314" s="154" t="s">
        <v>186</v>
      </c>
      <c r="O314" s="154">
        <v>28</v>
      </c>
      <c r="P314" s="154" t="s">
        <v>6</v>
      </c>
      <c r="Q314" s="154">
        <v>1</v>
      </c>
      <c r="R314" s="154" t="s">
        <v>15</v>
      </c>
      <c r="S314" s="154" t="str">
        <f t="shared" si="41"/>
        <v>MG</v>
      </c>
      <c r="T314" s="154">
        <f t="shared" si="42"/>
        <v>0</v>
      </c>
      <c r="U314" s="154" t="str">
        <f t="shared" si="43"/>
        <v>mg</v>
      </c>
      <c r="V314" s="153">
        <f t="shared" si="44"/>
        <v>1</v>
      </c>
      <c r="W314" s="154">
        <f t="shared" si="45"/>
        <v>0</v>
      </c>
      <c r="X314" s="154">
        <f t="shared" si="46"/>
        <v>1</v>
      </c>
      <c r="Y314" s="154">
        <f t="shared" si="47"/>
        <v>0</v>
      </c>
      <c r="Z314" s="154" t="s">
        <v>2053</v>
      </c>
    </row>
    <row r="315" spans="1:26" s="35" customFormat="1" ht="15.6">
      <c r="A315" s="141"/>
      <c r="B315" s="154" t="s">
        <v>116</v>
      </c>
      <c r="C315" s="154" t="s">
        <v>117</v>
      </c>
      <c r="D315" s="154">
        <v>3784060</v>
      </c>
      <c r="E315" s="38">
        <v>7680575630050</v>
      </c>
      <c r="F315" s="156" t="s">
        <v>637</v>
      </c>
      <c r="G315" s="56"/>
      <c r="H315" s="236">
        <f t="shared" si="40"/>
        <v>0</v>
      </c>
      <c r="I315" s="55"/>
      <c r="J315" s="160"/>
      <c r="K315" s="209" t="s">
        <v>365</v>
      </c>
      <c r="L315" s="71" t="str">
        <f t="shared" si="39"/>
        <v>L01XE04_nr</v>
      </c>
      <c r="M315" s="154">
        <v>25</v>
      </c>
      <c r="N315" s="154" t="s">
        <v>186</v>
      </c>
      <c r="O315" s="154">
        <v>28</v>
      </c>
      <c r="P315" s="154" t="s">
        <v>6</v>
      </c>
      <c r="Q315" s="154">
        <v>1</v>
      </c>
      <c r="R315" s="154" t="s">
        <v>15</v>
      </c>
      <c r="S315" s="154" t="str">
        <f t="shared" si="41"/>
        <v>MG</v>
      </c>
      <c r="T315" s="154">
        <f t="shared" si="42"/>
        <v>0</v>
      </c>
      <c r="U315" s="154" t="str">
        <f t="shared" si="43"/>
        <v>mg</v>
      </c>
      <c r="V315" s="153">
        <f t="shared" si="44"/>
        <v>1</v>
      </c>
      <c r="W315" s="154">
        <f t="shared" si="45"/>
        <v>0</v>
      </c>
      <c r="X315" s="154">
        <f t="shared" si="46"/>
        <v>1</v>
      </c>
      <c r="Y315" s="154">
        <f t="shared" si="47"/>
        <v>0</v>
      </c>
      <c r="Z315" s="154" t="s">
        <v>2054</v>
      </c>
    </row>
    <row r="316" spans="1:26" s="35" customFormat="1" ht="15.6">
      <c r="A316" s="141"/>
      <c r="B316" s="154" t="s">
        <v>116</v>
      </c>
      <c r="C316" s="154" t="s">
        <v>117</v>
      </c>
      <c r="D316" s="154">
        <v>3784077</v>
      </c>
      <c r="E316" s="38">
        <v>7680575630067</v>
      </c>
      <c r="F316" s="156" t="s">
        <v>638</v>
      </c>
      <c r="G316" s="56"/>
      <c r="H316" s="236">
        <f t="shared" si="40"/>
        <v>0</v>
      </c>
      <c r="I316" s="55"/>
      <c r="J316" s="160"/>
      <c r="K316" s="209" t="s">
        <v>365</v>
      </c>
      <c r="L316" s="71" t="str">
        <f t="shared" si="39"/>
        <v>L01XE04_nr</v>
      </c>
      <c r="M316" s="154">
        <v>50</v>
      </c>
      <c r="N316" s="154" t="s">
        <v>186</v>
      </c>
      <c r="O316" s="154">
        <v>28</v>
      </c>
      <c r="P316" s="154" t="s">
        <v>6</v>
      </c>
      <c r="Q316" s="154">
        <v>1</v>
      </c>
      <c r="R316" s="154" t="s">
        <v>15</v>
      </c>
      <c r="S316" s="154" t="str">
        <f t="shared" si="41"/>
        <v>MG</v>
      </c>
      <c r="T316" s="154">
        <f t="shared" si="42"/>
        <v>0</v>
      </c>
      <c r="U316" s="154" t="str">
        <f t="shared" si="43"/>
        <v>mg</v>
      </c>
      <c r="V316" s="153">
        <f t="shared" si="44"/>
        <v>1</v>
      </c>
      <c r="W316" s="154">
        <f t="shared" si="45"/>
        <v>0</v>
      </c>
      <c r="X316" s="154">
        <f t="shared" si="46"/>
        <v>1</v>
      </c>
      <c r="Y316" s="154">
        <f t="shared" si="47"/>
        <v>0</v>
      </c>
      <c r="Z316" s="154" t="s">
        <v>2055</v>
      </c>
    </row>
    <row r="317" spans="1:26" s="35" customFormat="1" ht="15.6">
      <c r="A317" s="141"/>
      <c r="B317" s="154" t="s">
        <v>118</v>
      </c>
      <c r="C317" s="154" t="s">
        <v>1674</v>
      </c>
      <c r="D317" s="154">
        <v>3099022</v>
      </c>
      <c r="E317" s="38">
        <v>7680575830016</v>
      </c>
      <c r="F317" s="156" t="s">
        <v>639</v>
      </c>
      <c r="G317" s="56"/>
      <c r="H317" s="236">
        <f t="shared" si="40"/>
        <v>0</v>
      </c>
      <c r="I317" s="55"/>
      <c r="J317" s="160"/>
      <c r="K317" s="209" t="s">
        <v>365</v>
      </c>
      <c r="L317" s="71" t="str">
        <f t="shared" si="39"/>
        <v>L01XE05_nr</v>
      </c>
      <c r="M317" s="154">
        <v>200</v>
      </c>
      <c r="N317" s="154" t="s">
        <v>186</v>
      </c>
      <c r="O317" s="154">
        <v>112</v>
      </c>
      <c r="P317" s="154" t="s">
        <v>6</v>
      </c>
      <c r="Q317" s="154">
        <v>1</v>
      </c>
      <c r="R317" s="154" t="s">
        <v>15</v>
      </c>
      <c r="S317" s="154" t="str">
        <f t="shared" si="41"/>
        <v>MG</v>
      </c>
      <c r="T317" s="154">
        <f t="shared" si="42"/>
        <v>0</v>
      </c>
      <c r="U317" s="154" t="str">
        <f t="shared" si="43"/>
        <v>mg</v>
      </c>
      <c r="V317" s="153">
        <f t="shared" si="44"/>
        <v>1</v>
      </c>
      <c r="W317" s="154">
        <f t="shared" si="45"/>
        <v>0</v>
      </c>
      <c r="X317" s="154">
        <f t="shared" si="46"/>
        <v>1</v>
      </c>
      <c r="Y317" s="154">
        <f t="shared" si="47"/>
        <v>0</v>
      </c>
      <c r="Z317" s="154" t="s">
        <v>2056</v>
      </c>
    </row>
    <row r="318" spans="1:26" s="35" customFormat="1" ht="15.6">
      <c r="A318" s="141"/>
      <c r="B318" s="154" t="s">
        <v>120</v>
      </c>
      <c r="C318" s="154" t="s">
        <v>121</v>
      </c>
      <c r="D318" s="154">
        <v>4479301</v>
      </c>
      <c r="E318" s="38">
        <v>7680576580101</v>
      </c>
      <c r="F318" s="156" t="s">
        <v>643</v>
      </c>
      <c r="G318" s="56"/>
      <c r="H318" s="236">
        <f t="shared" si="40"/>
        <v>0</v>
      </c>
      <c r="I318" s="55"/>
      <c r="J318" s="160"/>
      <c r="K318" s="209" t="s">
        <v>365</v>
      </c>
      <c r="L318" s="71" t="str">
        <f t="shared" si="39"/>
        <v>L01XE06_nr</v>
      </c>
      <c r="M318" s="154">
        <v>100</v>
      </c>
      <c r="N318" s="154" t="s">
        <v>186</v>
      </c>
      <c r="O318" s="154">
        <v>30</v>
      </c>
      <c r="P318" s="154" t="s">
        <v>6</v>
      </c>
      <c r="Q318" s="154">
        <v>1</v>
      </c>
      <c r="R318" s="154" t="s">
        <v>15</v>
      </c>
      <c r="S318" s="154" t="str">
        <f t="shared" si="41"/>
        <v>MG</v>
      </c>
      <c r="T318" s="154">
        <f t="shared" si="42"/>
        <v>0</v>
      </c>
      <c r="U318" s="154" t="str">
        <f t="shared" si="43"/>
        <v>mg</v>
      </c>
      <c r="V318" s="153">
        <f t="shared" si="44"/>
        <v>1</v>
      </c>
      <c r="W318" s="154">
        <f t="shared" si="45"/>
        <v>0</v>
      </c>
      <c r="X318" s="154">
        <f t="shared" si="46"/>
        <v>1</v>
      </c>
      <c r="Y318" s="154">
        <f t="shared" si="47"/>
        <v>0</v>
      </c>
      <c r="Z318" s="154" t="s">
        <v>2057</v>
      </c>
    </row>
    <row r="319" spans="1:26" s="35" customFormat="1" ht="15.6">
      <c r="A319" s="141"/>
      <c r="B319" s="154" t="s">
        <v>120</v>
      </c>
      <c r="C319" s="154" t="s">
        <v>121</v>
      </c>
      <c r="D319" s="154">
        <v>3395973</v>
      </c>
      <c r="E319" s="38">
        <v>7680576580019</v>
      </c>
      <c r="F319" s="156" t="s">
        <v>640</v>
      </c>
      <c r="G319" s="56"/>
      <c r="H319" s="236">
        <f t="shared" si="40"/>
        <v>0</v>
      </c>
      <c r="I319" s="55"/>
      <c r="J319" s="160"/>
      <c r="K319" s="209" t="s">
        <v>365</v>
      </c>
      <c r="L319" s="71" t="str">
        <f t="shared" si="39"/>
        <v>L01XE06_nr</v>
      </c>
      <c r="M319" s="154">
        <v>20</v>
      </c>
      <c r="N319" s="154" t="s">
        <v>186</v>
      </c>
      <c r="O319" s="154">
        <v>60</v>
      </c>
      <c r="P319" s="154" t="s">
        <v>6</v>
      </c>
      <c r="Q319" s="154">
        <v>1</v>
      </c>
      <c r="R319" s="154" t="s">
        <v>15</v>
      </c>
      <c r="S319" s="154" t="str">
        <f t="shared" si="41"/>
        <v>MG</v>
      </c>
      <c r="T319" s="154">
        <f t="shared" si="42"/>
        <v>0</v>
      </c>
      <c r="U319" s="154" t="str">
        <f t="shared" si="43"/>
        <v>mg</v>
      </c>
      <c r="V319" s="153">
        <f t="shared" si="44"/>
        <v>1</v>
      </c>
      <c r="W319" s="154">
        <f t="shared" si="45"/>
        <v>0</v>
      </c>
      <c r="X319" s="154">
        <f t="shared" si="46"/>
        <v>1</v>
      </c>
      <c r="Y319" s="154">
        <f t="shared" si="47"/>
        <v>0</v>
      </c>
      <c r="Z319" s="154" t="s">
        <v>2058</v>
      </c>
    </row>
    <row r="320" spans="1:26" s="35" customFormat="1" ht="15.6">
      <c r="A320" s="141"/>
      <c r="B320" s="154" t="s">
        <v>120</v>
      </c>
      <c r="C320" s="154" t="s">
        <v>121</v>
      </c>
      <c r="D320" s="154">
        <v>3395996</v>
      </c>
      <c r="E320" s="38">
        <v>7680576580026</v>
      </c>
      <c r="F320" s="156" t="s">
        <v>641</v>
      </c>
      <c r="G320" s="56"/>
      <c r="H320" s="236">
        <f t="shared" si="40"/>
        <v>0</v>
      </c>
      <c r="I320" s="55"/>
      <c r="J320" s="160"/>
      <c r="K320" s="209" t="s">
        <v>365</v>
      </c>
      <c r="L320" s="71" t="str">
        <f t="shared" si="39"/>
        <v>L01XE06_nr</v>
      </c>
      <c r="M320" s="154">
        <v>50</v>
      </c>
      <c r="N320" s="154" t="s">
        <v>186</v>
      </c>
      <c r="O320" s="154">
        <v>60</v>
      </c>
      <c r="P320" s="154" t="s">
        <v>6</v>
      </c>
      <c r="Q320" s="154">
        <v>1</v>
      </c>
      <c r="R320" s="154" t="s">
        <v>15</v>
      </c>
      <c r="S320" s="154" t="str">
        <f t="shared" si="41"/>
        <v>MG</v>
      </c>
      <c r="T320" s="154">
        <f t="shared" si="42"/>
        <v>0</v>
      </c>
      <c r="U320" s="154" t="str">
        <f t="shared" si="43"/>
        <v>mg</v>
      </c>
      <c r="V320" s="153">
        <f t="shared" si="44"/>
        <v>1</v>
      </c>
      <c r="W320" s="154">
        <f t="shared" si="45"/>
        <v>0</v>
      </c>
      <c r="X320" s="154">
        <f t="shared" si="46"/>
        <v>1</v>
      </c>
      <c r="Y320" s="154">
        <f t="shared" si="47"/>
        <v>0</v>
      </c>
      <c r="Z320" s="154" t="s">
        <v>2059</v>
      </c>
    </row>
    <row r="321" spans="1:26" s="35" customFormat="1" ht="15.6">
      <c r="A321" s="141"/>
      <c r="B321" s="154" t="s">
        <v>120</v>
      </c>
      <c r="C321" s="154" t="s">
        <v>121</v>
      </c>
      <c r="D321" s="154">
        <v>3396004</v>
      </c>
      <c r="E321" s="38">
        <v>7680576580033</v>
      </c>
      <c r="F321" s="156" t="s">
        <v>642</v>
      </c>
      <c r="G321" s="56"/>
      <c r="H321" s="236">
        <f t="shared" si="40"/>
        <v>0</v>
      </c>
      <c r="I321" s="55"/>
      <c r="J321" s="160"/>
      <c r="K321" s="209" t="s">
        <v>365</v>
      </c>
      <c r="L321" s="71" t="str">
        <f t="shared" si="39"/>
        <v>L01XE06_nr</v>
      </c>
      <c r="M321" s="154">
        <v>70</v>
      </c>
      <c r="N321" s="154" t="s">
        <v>186</v>
      </c>
      <c r="O321" s="154">
        <v>60</v>
      </c>
      <c r="P321" s="154" t="s">
        <v>6</v>
      </c>
      <c r="Q321" s="154">
        <v>1</v>
      </c>
      <c r="R321" s="154" t="s">
        <v>15</v>
      </c>
      <c r="S321" s="154" t="str">
        <f t="shared" si="41"/>
        <v>MG</v>
      </c>
      <c r="T321" s="154">
        <f t="shared" si="42"/>
        <v>0</v>
      </c>
      <c r="U321" s="154" t="str">
        <f t="shared" si="43"/>
        <v>mg</v>
      </c>
      <c r="V321" s="153">
        <f t="shared" si="44"/>
        <v>1</v>
      </c>
      <c r="W321" s="154">
        <f t="shared" si="45"/>
        <v>0</v>
      </c>
      <c r="X321" s="154">
        <f t="shared" si="46"/>
        <v>1</v>
      </c>
      <c r="Y321" s="154">
        <f t="shared" si="47"/>
        <v>0</v>
      </c>
      <c r="Z321" s="154" t="s">
        <v>2060</v>
      </c>
    </row>
    <row r="322" spans="1:26" s="35" customFormat="1" ht="15.6">
      <c r="A322" s="141"/>
      <c r="B322" s="154" t="s">
        <v>122</v>
      </c>
      <c r="C322" s="154" t="s">
        <v>123</v>
      </c>
      <c r="D322" s="154">
        <v>5339795</v>
      </c>
      <c r="E322" s="38">
        <v>7680579370044</v>
      </c>
      <c r="F322" s="156" t="s">
        <v>645</v>
      </c>
      <c r="G322" s="56"/>
      <c r="H322" s="236">
        <f t="shared" si="40"/>
        <v>0</v>
      </c>
      <c r="I322" s="55"/>
      <c r="J322" s="160"/>
      <c r="K322" s="209" t="s">
        <v>365</v>
      </c>
      <c r="L322" s="71" t="str">
        <f t="shared" si="39"/>
        <v>L01XE07_nr</v>
      </c>
      <c r="M322" s="154">
        <v>250</v>
      </c>
      <c r="N322" s="154" t="s">
        <v>186</v>
      </c>
      <c r="O322" s="154">
        <v>140</v>
      </c>
      <c r="P322" s="154" t="s">
        <v>6</v>
      </c>
      <c r="Q322" s="154">
        <v>1</v>
      </c>
      <c r="R322" s="154" t="s">
        <v>15</v>
      </c>
      <c r="S322" s="154" t="str">
        <f t="shared" si="41"/>
        <v>MG</v>
      </c>
      <c r="T322" s="154">
        <f t="shared" si="42"/>
        <v>0</v>
      </c>
      <c r="U322" s="154" t="str">
        <f t="shared" si="43"/>
        <v>mg</v>
      </c>
      <c r="V322" s="153">
        <f t="shared" si="44"/>
        <v>1</v>
      </c>
      <c r="W322" s="154">
        <f t="shared" si="45"/>
        <v>0</v>
      </c>
      <c r="X322" s="154">
        <f t="shared" si="46"/>
        <v>1</v>
      </c>
      <c r="Y322" s="154">
        <f t="shared" si="47"/>
        <v>0</v>
      </c>
      <c r="Z322" s="154" t="s">
        <v>2061</v>
      </c>
    </row>
    <row r="323" spans="1:26" s="35" customFormat="1" ht="15.6">
      <c r="A323" s="141"/>
      <c r="B323" s="154" t="s">
        <v>122</v>
      </c>
      <c r="C323" s="154" t="s">
        <v>123</v>
      </c>
      <c r="D323" s="154">
        <v>5339418</v>
      </c>
      <c r="E323" s="38">
        <v>7680579370037</v>
      </c>
      <c r="F323" s="156" t="s">
        <v>644</v>
      </c>
      <c r="G323" s="56"/>
      <c r="H323" s="236">
        <f t="shared" si="40"/>
        <v>0</v>
      </c>
      <c r="I323" s="55"/>
      <c r="J323" s="160"/>
      <c r="K323" s="209" t="s">
        <v>365</v>
      </c>
      <c r="L323" s="71" t="str">
        <f t="shared" si="39"/>
        <v>L01XE07_nr</v>
      </c>
      <c r="M323" s="154">
        <v>250</v>
      </c>
      <c r="N323" s="154" t="s">
        <v>186</v>
      </c>
      <c r="O323" s="154">
        <v>70</v>
      </c>
      <c r="P323" s="154" t="s">
        <v>6</v>
      </c>
      <c r="Q323" s="154">
        <v>1</v>
      </c>
      <c r="R323" s="154" t="s">
        <v>15</v>
      </c>
      <c r="S323" s="154" t="str">
        <f t="shared" si="41"/>
        <v>MG</v>
      </c>
      <c r="T323" s="154">
        <f t="shared" si="42"/>
        <v>0</v>
      </c>
      <c r="U323" s="154" t="str">
        <f t="shared" si="43"/>
        <v>mg</v>
      </c>
      <c r="V323" s="153">
        <f t="shared" si="44"/>
        <v>1</v>
      </c>
      <c r="W323" s="154">
        <f t="shared" si="45"/>
        <v>0</v>
      </c>
      <c r="X323" s="154">
        <f t="shared" si="46"/>
        <v>1</v>
      </c>
      <c r="Y323" s="154">
        <f t="shared" si="47"/>
        <v>0</v>
      </c>
      <c r="Z323" s="154" t="s">
        <v>2062</v>
      </c>
    </row>
    <row r="324" spans="1:26" s="35" customFormat="1" ht="15.6">
      <c r="A324" s="141"/>
      <c r="B324" s="154" t="s">
        <v>124</v>
      </c>
      <c r="C324" s="154" t="s">
        <v>125</v>
      </c>
      <c r="D324" s="154">
        <v>4687488</v>
      </c>
      <c r="E324" s="38">
        <v>7680580070049</v>
      </c>
      <c r="F324" s="156" t="s">
        <v>648</v>
      </c>
      <c r="G324" s="56"/>
      <c r="H324" s="236">
        <f t="shared" si="40"/>
        <v>0</v>
      </c>
      <c r="I324" s="55"/>
      <c r="J324" s="160"/>
      <c r="K324" s="209" t="s">
        <v>365</v>
      </c>
      <c r="L324" s="71" t="str">
        <f t="shared" si="39"/>
        <v>L01XE08_nr</v>
      </c>
      <c r="M324" s="154">
        <v>150</v>
      </c>
      <c r="N324" s="154" t="s">
        <v>186</v>
      </c>
      <c r="O324" s="154">
        <v>112</v>
      </c>
      <c r="P324" s="154" t="s">
        <v>6</v>
      </c>
      <c r="Q324" s="154">
        <v>1</v>
      </c>
      <c r="R324" s="154" t="s">
        <v>15</v>
      </c>
      <c r="S324" s="154" t="str">
        <f t="shared" si="41"/>
        <v>MG</v>
      </c>
      <c r="T324" s="154">
        <f t="shared" si="42"/>
        <v>0</v>
      </c>
      <c r="U324" s="154" t="str">
        <f t="shared" si="43"/>
        <v>mg</v>
      </c>
      <c r="V324" s="153">
        <f t="shared" si="44"/>
        <v>1</v>
      </c>
      <c r="W324" s="154">
        <f t="shared" si="45"/>
        <v>0</v>
      </c>
      <c r="X324" s="154">
        <f t="shared" si="46"/>
        <v>1</v>
      </c>
      <c r="Y324" s="154">
        <f t="shared" si="47"/>
        <v>0</v>
      </c>
      <c r="Z324" s="154" t="s">
        <v>2063</v>
      </c>
    </row>
    <row r="325" spans="1:26" s="35" customFormat="1" ht="15.6">
      <c r="A325" s="141"/>
      <c r="B325" s="154" t="s">
        <v>124</v>
      </c>
      <c r="C325" s="154" t="s">
        <v>125</v>
      </c>
      <c r="D325" s="154">
        <v>3522147</v>
      </c>
      <c r="E325" s="38">
        <v>7680580070025</v>
      </c>
      <c r="F325" s="156" t="s">
        <v>647</v>
      </c>
      <c r="G325" s="56"/>
      <c r="H325" s="236">
        <f t="shared" si="40"/>
        <v>0</v>
      </c>
      <c r="I325" s="55"/>
      <c r="J325" s="160"/>
      <c r="K325" s="209" t="s">
        <v>365</v>
      </c>
      <c r="L325" s="71" t="str">
        <f t="shared" si="39"/>
        <v>L01XE08_nr</v>
      </c>
      <c r="M325" s="154">
        <v>200</v>
      </c>
      <c r="N325" s="154" t="s">
        <v>186</v>
      </c>
      <c r="O325" s="154">
        <v>112</v>
      </c>
      <c r="P325" s="154" t="s">
        <v>6</v>
      </c>
      <c r="Q325" s="154">
        <v>1</v>
      </c>
      <c r="R325" s="154" t="s">
        <v>15</v>
      </c>
      <c r="S325" s="154" t="str">
        <f t="shared" si="41"/>
        <v>MG</v>
      </c>
      <c r="T325" s="154">
        <f t="shared" si="42"/>
        <v>0</v>
      </c>
      <c r="U325" s="154" t="str">
        <f t="shared" si="43"/>
        <v>mg</v>
      </c>
      <c r="V325" s="153">
        <f t="shared" si="44"/>
        <v>1</v>
      </c>
      <c r="W325" s="154">
        <f t="shared" si="45"/>
        <v>0</v>
      </c>
      <c r="X325" s="154">
        <f t="shared" si="46"/>
        <v>1</v>
      </c>
      <c r="Y325" s="154">
        <f t="shared" si="47"/>
        <v>0</v>
      </c>
      <c r="Z325" s="154" t="s">
        <v>2064</v>
      </c>
    </row>
    <row r="326" spans="1:26" s="35" customFormat="1" ht="15.6">
      <c r="A326" s="141"/>
      <c r="B326" s="154" t="s">
        <v>124</v>
      </c>
      <c r="C326" s="154" t="s">
        <v>125</v>
      </c>
      <c r="D326" s="154">
        <v>3522130</v>
      </c>
      <c r="E326" s="38">
        <v>7680580070018</v>
      </c>
      <c r="F326" s="156" t="s">
        <v>646</v>
      </c>
      <c r="G326" s="56"/>
      <c r="H326" s="236">
        <f t="shared" si="40"/>
        <v>0</v>
      </c>
      <c r="I326" s="55"/>
      <c r="J326" s="160"/>
      <c r="K326" s="209" t="s">
        <v>365</v>
      </c>
      <c r="L326" s="71" t="str">
        <f t="shared" si="39"/>
        <v>L01XE08_nr</v>
      </c>
      <c r="M326" s="154">
        <v>200</v>
      </c>
      <c r="N326" s="154" t="s">
        <v>186</v>
      </c>
      <c r="O326" s="154">
        <v>28</v>
      </c>
      <c r="P326" s="154" t="s">
        <v>6</v>
      </c>
      <c r="Q326" s="154">
        <v>1</v>
      </c>
      <c r="R326" s="154" t="s">
        <v>15</v>
      </c>
      <c r="S326" s="154" t="str">
        <f t="shared" si="41"/>
        <v>MG</v>
      </c>
      <c r="T326" s="154">
        <f t="shared" si="42"/>
        <v>0</v>
      </c>
      <c r="U326" s="154" t="str">
        <f t="shared" si="43"/>
        <v>mg</v>
      </c>
      <c r="V326" s="153">
        <f t="shared" si="44"/>
        <v>1</v>
      </c>
      <c r="W326" s="154">
        <f t="shared" si="45"/>
        <v>0</v>
      </c>
      <c r="X326" s="154">
        <f t="shared" si="46"/>
        <v>1</v>
      </c>
      <c r="Y326" s="154">
        <f t="shared" si="47"/>
        <v>0</v>
      </c>
      <c r="Z326" s="154" t="s">
        <v>2065</v>
      </c>
    </row>
    <row r="327" spans="1:26" s="35" customFormat="1" ht="15.6">
      <c r="A327" s="141"/>
      <c r="B327" s="154" t="s">
        <v>126</v>
      </c>
      <c r="C327" s="154" t="s">
        <v>127</v>
      </c>
      <c r="D327" s="154">
        <v>4591713</v>
      </c>
      <c r="E327" s="38">
        <v>7680603260013</v>
      </c>
      <c r="F327" s="156" t="s">
        <v>650</v>
      </c>
      <c r="G327" s="56"/>
      <c r="H327" s="236">
        <f t="shared" si="40"/>
        <v>0</v>
      </c>
      <c r="I327" s="55"/>
      <c r="J327" s="160"/>
      <c r="K327" s="209" t="s">
        <v>365</v>
      </c>
      <c r="L327" s="71" t="str">
        <f t="shared" si="39"/>
        <v>L01XE11_nr</v>
      </c>
      <c r="M327" s="154">
        <v>200</v>
      </c>
      <c r="N327" s="154" t="s">
        <v>186</v>
      </c>
      <c r="O327" s="154">
        <v>30</v>
      </c>
      <c r="P327" s="154" t="s">
        <v>6</v>
      </c>
      <c r="Q327" s="154">
        <v>1</v>
      </c>
      <c r="R327" s="154" t="s">
        <v>15</v>
      </c>
      <c r="S327" s="154" t="str">
        <f t="shared" si="41"/>
        <v>MG</v>
      </c>
      <c r="T327" s="154">
        <f t="shared" si="42"/>
        <v>0</v>
      </c>
      <c r="U327" s="154" t="str">
        <f t="shared" si="43"/>
        <v>mg</v>
      </c>
      <c r="V327" s="153">
        <f t="shared" si="44"/>
        <v>1</v>
      </c>
      <c r="W327" s="154">
        <f t="shared" si="45"/>
        <v>0</v>
      </c>
      <c r="X327" s="154">
        <f t="shared" si="46"/>
        <v>1</v>
      </c>
      <c r="Y327" s="154">
        <f t="shared" si="47"/>
        <v>0</v>
      </c>
      <c r="Z327" s="154" t="s">
        <v>2066</v>
      </c>
    </row>
    <row r="328" spans="1:26" s="35" customFormat="1" ht="15.6">
      <c r="A328" s="141"/>
      <c r="B328" s="154" t="s">
        <v>126</v>
      </c>
      <c r="C328" s="154" t="s">
        <v>127</v>
      </c>
      <c r="D328" s="154">
        <v>4591699</v>
      </c>
      <c r="E328" s="38">
        <v>7680603260020</v>
      </c>
      <c r="F328" s="156" t="s">
        <v>649</v>
      </c>
      <c r="G328" s="56"/>
      <c r="H328" s="236">
        <f t="shared" si="40"/>
        <v>0</v>
      </c>
      <c r="I328" s="55"/>
      <c r="J328" s="160"/>
      <c r="K328" s="209" t="s">
        <v>365</v>
      </c>
      <c r="L328" s="71" t="str">
        <f t="shared" si="39"/>
        <v>L01XE11_nr</v>
      </c>
      <c r="M328" s="154">
        <v>400</v>
      </c>
      <c r="N328" s="154" t="s">
        <v>186</v>
      </c>
      <c r="O328" s="154">
        <v>60</v>
      </c>
      <c r="P328" s="154" t="s">
        <v>6</v>
      </c>
      <c r="Q328" s="154">
        <v>1</v>
      </c>
      <c r="R328" s="154" t="s">
        <v>15</v>
      </c>
      <c r="S328" s="154" t="str">
        <f t="shared" si="41"/>
        <v>MG</v>
      </c>
      <c r="T328" s="154">
        <f t="shared" si="42"/>
        <v>0</v>
      </c>
      <c r="U328" s="154" t="str">
        <f t="shared" si="43"/>
        <v>mg</v>
      </c>
      <c r="V328" s="153">
        <f t="shared" si="44"/>
        <v>1</v>
      </c>
      <c r="W328" s="154">
        <f t="shared" si="45"/>
        <v>0</v>
      </c>
      <c r="X328" s="154">
        <f t="shared" si="46"/>
        <v>1</v>
      </c>
      <c r="Y328" s="154">
        <f t="shared" si="47"/>
        <v>0</v>
      </c>
      <c r="Z328" s="154" t="s">
        <v>2067</v>
      </c>
    </row>
    <row r="329" spans="1:26" s="35" customFormat="1" ht="15.6">
      <c r="A329" s="141"/>
      <c r="B329" s="154" t="s">
        <v>128</v>
      </c>
      <c r="C329" s="154" t="s">
        <v>1675</v>
      </c>
      <c r="D329" s="154">
        <v>5046998</v>
      </c>
      <c r="E329" s="38">
        <v>7680621390013</v>
      </c>
      <c r="F329" s="156" t="s">
        <v>651</v>
      </c>
      <c r="G329" s="56"/>
      <c r="H329" s="236">
        <f t="shared" si="40"/>
        <v>0</v>
      </c>
      <c r="I329" s="55"/>
      <c r="J329" s="160"/>
      <c r="K329" s="209" t="s">
        <v>365</v>
      </c>
      <c r="L329" s="71" t="str">
        <f t="shared" si="39"/>
        <v>L01XE15_nr</v>
      </c>
      <c r="M329" s="154">
        <v>240</v>
      </c>
      <c r="N329" s="154" t="s">
        <v>186</v>
      </c>
      <c r="O329" s="154">
        <v>56</v>
      </c>
      <c r="P329" s="154" t="s">
        <v>6</v>
      </c>
      <c r="Q329" s="154">
        <v>1</v>
      </c>
      <c r="R329" s="154" t="s">
        <v>15</v>
      </c>
      <c r="S329" s="154" t="str">
        <f t="shared" si="41"/>
        <v>MG</v>
      </c>
      <c r="T329" s="154">
        <f t="shared" si="42"/>
        <v>0</v>
      </c>
      <c r="U329" s="154" t="str">
        <f t="shared" si="43"/>
        <v>mg</v>
      </c>
      <c r="V329" s="153">
        <f t="shared" si="44"/>
        <v>1</v>
      </c>
      <c r="W329" s="154">
        <f t="shared" si="45"/>
        <v>0</v>
      </c>
      <c r="X329" s="154">
        <f t="shared" si="46"/>
        <v>1</v>
      </c>
      <c r="Y329" s="154">
        <f t="shared" si="47"/>
        <v>0</v>
      </c>
      <c r="Z329" s="154" t="s">
        <v>2068</v>
      </c>
    </row>
    <row r="330" spans="1:26" s="35" customFormat="1" ht="15.6">
      <c r="A330" s="141"/>
      <c r="B330" s="154" t="s">
        <v>130</v>
      </c>
      <c r="C330" s="154" t="s">
        <v>1523</v>
      </c>
      <c r="D330" s="154">
        <v>5176146</v>
      </c>
      <c r="E330" s="38">
        <v>7680621310011</v>
      </c>
      <c r="F330" s="156" t="s">
        <v>653</v>
      </c>
      <c r="G330" s="56"/>
      <c r="H330" s="236">
        <f t="shared" si="40"/>
        <v>0</v>
      </c>
      <c r="I330" s="55"/>
      <c r="J330" s="160"/>
      <c r="K330" s="209" t="s">
        <v>365</v>
      </c>
      <c r="L330" s="71" t="str">
        <f t="shared" si="39"/>
        <v>L01XE16_nr</v>
      </c>
      <c r="M330" s="154">
        <v>200</v>
      </c>
      <c r="N330" s="154" t="s">
        <v>186</v>
      </c>
      <c r="O330" s="154">
        <v>60</v>
      </c>
      <c r="P330" s="154" t="s">
        <v>6</v>
      </c>
      <c r="Q330" s="154">
        <v>1</v>
      </c>
      <c r="R330" s="154" t="s">
        <v>15</v>
      </c>
      <c r="S330" s="154" t="str">
        <f t="shared" si="41"/>
        <v>MG</v>
      </c>
      <c r="T330" s="154">
        <f t="shared" si="42"/>
        <v>0</v>
      </c>
      <c r="U330" s="154" t="str">
        <f t="shared" si="43"/>
        <v>mg</v>
      </c>
      <c r="V330" s="153">
        <f t="shared" si="44"/>
        <v>1</v>
      </c>
      <c r="W330" s="154">
        <f t="shared" si="45"/>
        <v>0</v>
      </c>
      <c r="X330" s="154">
        <f t="shared" si="46"/>
        <v>1</v>
      </c>
      <c r="Y330" s="154">
        <f t="shared" si="47"/>
        <v>0</v>
      </c>
      <c r="Z330" s="154" t="s">
        <v>2069</v>
      </c>
    </row>
    <row r="331" spans="1:26" s="35" customFormat="1" ht="15.6">
      <c r="A331" s="141"/>
      <c r="B331" s="154" t="s">
        <v>130</v>
      </c>
      <c r="C331" s="154" t="s">
        <v>1523</v>
      </c>
      <c r="D331" s="154">
        <v>5176123</v>
      </c>
      <c r="E331" s="38">
        <v>7680621310035</v>
      </c>
      <c r="F331" s="156" t="s">
        <v>652</v>
      </c>
      <c r="G331" s="56"/>
      <c r="H331" s="236">
        <f t="shared" si="40"/>
        <v>0</v>
      </c>
      <c r="I331" s="55"/>
      <c r="J331" s="160"/>
      <c r="K331" s="209" t="s">
        <v>365</v>
      </c>
      <c r="L331" s="71" t="str">
        <f t="shared" si="39"/>
        <v>L01XE16_nr</v>
      </c>
      <c r="M331" s="154">
        <v>250</v>
      </c>
      <c r="N331" s="154" t="s">
        <v>186</v>
      </c>
      <c r="O331" s="154">
        <v>60</v>
      </c>
      <c r="P331" s="154" t="s">
        <v>6</v>
      </c>
      <c r="Q331" s="154">
        <v>1</v>
      </c>
      <c r="R331" s="154" t="s">
        <v>15</v>
      </c>
      <c r="S331" s="154" t="str">
        <f t="shared" si="41"/>
        <v>MG</v>
      </c>
      <c r="T331" s="154">
        <f t="shared" si="42"/>
        <v>0</v>
      </c>
      <c r="U331" s="154" t="str">
        <f t="shared" si="43"/>
        <v>mg</v>
      </c>
      <c r="V331" s="153">
        <f t="shared" si="44"/>
        <v>1</v>
      </c>
      <c r="W331" s="154">
        <f t="shared" si="45"/>
        <v>0</v>
      </c>
      <c r="X331" s="154">
        <f t="shared" si="46"/>
        <v>1</v>
      </c>
      <c r="Y331" s="154">
        <f t="shared" si="47"/>
        <v>0</v>
      </c>
      <c r="Z331" s="154" t="s">
        <v>2070</v>
      </c>
    </row>
    <row r="332" spans="1:26" s="35" customFormat="1" ht="15.6">
      <c r="A332" s="141"/>
      <c r="B332" s="154" t="s">
        <v>131</v>
      </c>
      <c r="C332" s="154" t="s">
        <v>132</v>
      </c>
      <c r="D332" s="154">
        <v>5198001</v>
      </c>
      <c r="E332" s="38">
        <v>7680622810015</v>
      </c>
      <c r="F332" s="156" t="s">
        <v>654</v>
      </c>
      <c r="G332" s="56"/>
      <c r="H332" s="236">
        <f t="shared" si="40"/>
        <v>0</v>
      </c>
      <c r="I332" s="55"/>
      <c r="J332" s="160"/>
      <c r="K332" s="209" t="s">
        <v>365</v>
      </c>
      <c r="L332" s="71" t="str">
        <f t="shared" si="39"/>
        <v>L01XE17_nr</v>
      </c>
      <c r="M332" s="154">
        <v>1</v>
      </c>
      <c r="N332" s="154" t="s">
        <v>186</v>
      </c>
      <c r="O332" s="154">
        <v>28</v>
      </c>
      <c r="P332" s="154" t="s">
        <v>6</v>
      </c>
      <c r="Q332" s="154">
        <v>1</v>
      </c>
      <c r="R332" s="154" t="s">
        <v>15</v>
      </c>
      <c r="S332" s="154" t="str">
        <f t="shared" si="41"/>
        <v>MG</v>
      </c>
      <c r="T332" s="154">
        <f t="shared" si="42"/>
        <v>0</v>
      </c>
      <c r="U332" s="154" t="str">
        <f t="shared" si="43"/>
        <v>mg</v>
      </c>
      <c r="V332" s="153">
        <f t="shared" si="44"/>
        <v>1</v>
      </c>
      <c r="W332" s="154">
        <f t="shared" si="45"/>
        <v>0</v>
      </c>
      <c r="X332" s="154">
        <f t="shared" si="46"/>
        <v>1</v>
      </c>
      <c r="Y332" s="154">
        <f t="shared" si="47"/>
        <v>0</v>
      </c>
      <c r="Z332" s="154" t="s">
        <v>2071</v>
      </c>
    </row>
    <row r="333" spans="1:26" s="35" customFormat="1" ht="15.6">
      <c r="A333" s="141"/>
      <c r="B333" s="154" t="s">
        <v>131</v>
      </c>
      <c r="C333" s="154" t="s">
        <v>132</v>
      </c>
      <c r="D333" s="154">
        <v>5198018</v>
      </c>
      <c r="E333" s="38">
        <v>7680622810022</v>
      </c>
      <c r="F333" s="156" t="s">
        <v>655</v>
      </c>
      <c r="G333" s="56"/>
      <c r="H333" s="236">
        <f t="shared" si="40"/>
        <v>0</v>
      </c>
      <c r="I333" s="55"/>
      <c r="J333" s="160"/>
      <c r="K333" s="209" t="s">
        <v>365</v>
      </c>
      <c r="L333" s="71" t="str">
        <f t="shared" si="39"/>
        <v>L01XE17_nr</v>
      </c>
      <c r="M333" s="154">
        <v>1</v>
      </c>
      <c r="N333" s="154" t="s">
        <v>186</v>
      </c>
      <c r="O333" s="154">
        <v>56</v>
      </c>
      <c r="P333" s="154" t="s">
        <v>6</v>
      </c>
      <c r="Q333" s="154">
        <v>1</v>
      </c>
      <c r="R333" s="154" t="s">
        <v>15</v>
      </c>
      <c r="S333" s="154" t="str">
        <f t="shared" si="41"/>
        <v>MG</v>
      </c>
      <c r="T333" s="154">
        <f t="shared" si="42"/>
        <v>0</v>
      </c>
      <c r="U333" s="154" t="str">
        <f t="shared" si="43"/>
        <v>mg</v>
      </c>
      <c r="V333" s="153">
        <f t="shared" si="44"/>
        <v>1</v>
      </c>
      <c r="W333" s="154">
        <f t="shared" si="45"/>
        <v>0</v>
      </c>
      <c r="X333" s="154">
        <f t="shared" si="46"/>
        <v>1</v>
      </c>
      <c r="Y333" s="154">
        <f t="shared" si="47"/>
        <v>0</v>
      </c>
      <c r="Z333" s="154" t="s">
        <v>2072</v>
      </c>
    </row>
    <row r="334" spans="1:26" s="35" customFormat="1" ht="15.6">
      <c r="A334" s="141"/>
      <c r="B334" s="154" t="s">
        <v>131</v>
      </c>
      <c r="C334" s="154" t="s">
        <v>132</v>
      </c>
      <c r="D334" s="154">
        <v>5893445</v>
      </c>
      <c r="E334" s="38">
        <v>7680622810053</v>
      </c>
      <c r="F334" s="156" t="s">
        <v>658</v>
      </c>
      <c r="G334" s="56"/>
      <c r="H334" s="236">
        <f t="shared" si="40"/>
        <v>0</v>
      </c>
      <c r="I334" s="55"/>
      <c r="J334" s="160"/>
      <c r="K334" s="209" t="s">
        <v>365</v>
      </c>
      <c r="L334" s="71" t="str">
        <f t="shared" si="39"/>
        <v>L01XE17_nr</v>
      </c>
      <c r="M334" s="154">
        <v>3</v>
      </c>
      <c r="N334" s="154" t="s">
        <v>186</v>
      </c>
      <c r="O334" s="154">
        <v>28</v>
      </c>
      <c r="P334" s="154" t="s">
        <v>6</v>
      </c>
      <c r="Q334" s="154">
        <v>1</v>
      </c>
      <c r="R334" s="154" t="s">
        <v>15</v>
      </c>
      <c r="S334" s="154" t="str">
        <f t="shared" si="41"/>
        <v>MG</v>
      </c>
      <c r="T334" s="154">
        <f t="shared" si="42"/>
        <v>0</v>
      </c>
      <c r="U334" s="154" t="str">
        <f t="shared" si="43"/>
        <v>mg</v>
      </c>
      <c r="V334" s="153">
        <f t="shared" si="44"/>
        <v>1</v>
      </c>
      <c r="W334" s="154">
        <f t="shared" si="45"/>
        <v>0</v>
      </c>
      <c r="X334" s="154">
        <f t="shared" si="46"/>
        <v>1</v>
      </c>
      <c r="Y334" s="154">
        <f t="shared" si="47"/>
        <v>0</v>
      </c>
      <c r="Z334" s="154" t="s">
        <v>2073</v>
      </c>
    </row>
    <row r="335" spans="1:26" s="35" customFormat="1" ht="15.6">
      <c r="A335" s="141"/>
      <c r="B335" s="154" t="s">
        <v>131</v>
      </c>
      <c r="C335" s="154" t="s">
        <v>132</v>
      </c>
      <c r="D335" s="154">
        <v>5893451</v>
      </c>
      <c r="E335" s="38">
        <v>7680622810060</v>
      </c>
      <c r="F335" s="156" t="s">
        <v>659</v>
      </c>
      <c r="G335" s="56"/>
      <c r="H335" s="236">
        <f t="shared" si="40"/>
        <v>0</v>
      </c>
      <c r="I335" s="55"/>
      <c r="J335" s="160"/>
      <c r="K335" s="209" t="s">
        <v>365</v>
      </c>
      <c r="L335" s="71" t="str">
        <f t="shared" si="39"/>
        <v>L01XE17_nr</v>
      </c>
      <c r="M335" s="154">
        <v>3</v>
      </c>
      <c r="N335" s="154" t="s">
        <v>186</v>
      </c>
      <c r="O335" s="154">
        <v>56</v>
      </c>
      <c r="P335" s="154" t="s">
        <v>6</v>
      </c>
      <c r="Q335" s="154">
        <v>1</v>
      </c>
      <c r="R335" s="154" t="s">
        <v>15</v>
      </c>
      <c r="S335" s="154" t="str">
        <f t="shared" si="41"/>
        <v>MG</v>
      </c>
      <c r="T335" s="154">
        <f t="shared" si="42"/>
        <v>0</v>
      </c>
      <c r="U335" s="154" t="str">
        <f t="shared" si="43"/>
        <v>mg</v>
      </c>
      <c r="V335" s="153">
        <f t="shared" si="44"/>
        <v>1</v>
      </c>
      <c r="W335" s="154">
        <f t="shared" si="45"/>
        <v>0</v>
      </c>
      <c r="X335" s="154">
        <f t="shared" si="46"/>
        <v>1</v>
      </c>
      <c r="Y335" s="154">
        <f t="shared" si="47"/>
        <v>0</v>
      </c>
      <c r="Z335" s="154" t="s">
        <v>2074</v>
      </c>
    </row>
    <row r="336" spans="1:26" s="35" customFormat="1" ht="15.6">
      <c r="A336" s="141"/>
      <c r="B336" s="154" t="s">
        <v>131</v>
      </c>
      <c r="C336" s="154" t="s">
        <v>132</v>
      </c>
      <c r="D336" s="154">
        <v>5198024</v>
      </c>
      <c r="E336" s="38">
        <v>7680622810039</v>
      </c>
      <c r="F336" s="156" t="s">
        <v>656</v>
      </c>
      <c r="G336" s="56"/>
      <c r="H336" s="236">
        <f t="shared" si="40"/>
        <v>0</v>
      </c>
      <c r="I336" s="55"/>
      <c r="J336" s="160"/>
      <c r="K336" s="209" t="s">
        <v>365</v>
      </c>
      <c r="L336" s="71" t="str">
        <f t="shared" si="39"/>
        <v>L01XE17_nr</v>
      </c>
      <c r="M336" s="154">
        <v>5</v>
      </c>
      <c r="N336" s="154" t="s">
        <v>186</v>
      </c>
      <c r="O336" s="154">
        <v>28</v>
      </c>
      <c r="P336" s="154" t="s">
        <v>6</v>
      </c>
      <c r="Q336" s="154">
        <v>1</v>
      </c>
      <c r="R336" s="154" t="s">
        <v>15</v>
      </c>
      <c r="S336" s="154" t="str">
        <f t="shared" si="41"/>
        <v>MG</v>
      </c>
      <c r="T336" s="154">
        <f t="shared" si="42"/>
        <v>0</v>
      </c>
      <c r="U336" s="154" t="str">
        <f t="shared" si="43"/>
        <v>mg</v>
      </c>
      <c r="V336" s="153">
        <f t="shared" si="44"/>
        <v>1</v>
      </c>
      <c r="W336" s="154">
        <f t="shared" si="45"/>
        <v>0</v>
      </c>
      <c r="X336" s="154">
        <f t="shared" si="46"/>
        <v>1</v>
      </c>
      <c r="Y336" s="154">
        <f t="shared" si="47"/>
        <v>0</v>
      </c>
      <c r="Z336" s="154" t="s">
        <v>2075</v>
      </c>
    </row>
    <row r="337" spans="1:26" s="35" customFormat="1" ht="15.6">
      <c r="A337" s="141"/>
      <c r="B337" s="154" t="s">
        <v>131</v>
      </c>
      <c r="C337" s="154" t="s">
        <v>132</v>
      </c>
      <c r="D337" s="154">
        <v>5198030</v>
      </c>
      <c r="E337" s="38">
        <v>7680622810046</v>
      </c>
      <c r="F337" s="156" t="s">
        <v>657</v>
      </c>
      <c r="G337" s="56"/>
      <c r="H337" s="236">
        <f t="shared" si="40"/>
        <v>0</v>
      </c>
      <c r="I337" s="55"/>
      <c r="J337" s="160"/>
      <c r="K337" s="209" t="s">
        <v>365</v>
      </c>
      <c r="L337" s="71" t="str">
        <f t="shared" si="39"/>
        <v>L01XE17_nr</v>
      </c>
      <c r="M337" s="154">
        <v>5</v>
      </c>
      <c r="N337" s="154" t="s">
        <v>186</v>
      </c>
      <c r="O337" s="154">
        <v>56</v>
      </c>
      <c r="P337" s="154" t="s">
        <v>6</v>
      </c>
      <c r="Q337" s="154">
        <v>1</v>
      </c>
      <c r="R337" s="154" t="s">
        <v>15</v>
      </c>
      <c r="S337" s="154" t="str">
        <f t="shared" si="41"/>
        <v>MG</v>
      </c>
      <c r="T337" s="154">
        <f t="shared" si="42"/>
        <v>0</v>
      </c>
      <c r="U337" s="154" t="str">
        <f t="shared" si="43"/>
        <v>mg</v>
      </c>
      <c r="V337" s="153">
        <f t="shared" si="44"/>
        <v>1</v>
      </c>
      <c r="W337" s="154">
        <f t="shared" si="45"/>
        <v>0</v>
      </c>
      <c r="X337" s="154">
        <f t="shared" si="46"/>
        <v>1</v>
      </c>
      <c r="Y337" s="154">
        <f t="shared" si="47"/>
        <v>0</v>
      </c>
      <c r="Z337" s="154" t="s">
        <v>2076</v>
      </c>
    </row>
    <row r="338" spans="1:26" s="35" customFormat="1" ht="15.6">
      <c r="A338" s="141"/>
      <c r="B338" s="154" t="s">
        <v>131</v>
      </c>
      <c r="C338" s="154" t="s">
        <v>132</v>
      </c>
      <c r="D338" s="154">
        <v>5893468</v>
      </c>
      <c r="E338" s="38">
        <v>7680622810077</v>
      </c>
      <c r="F338" s="156" t="s">
        <v>660</v>
      </c>
      <c r="G338" s="56"/>
      <c r="H338" s="236">
        <f t="shared" si="40"/>
        <v>0</v>
      </c>
      <c r="I338" s="55"/>
      <c r="J338" s="160"/>
      <c r="K338" s="209" t="s">
        <v>365</v>
      </c>
      <c r="L338" s="71" t="str">
        <f t="shared" si="39"/>
        <v>L01XE17_nr</v>
      </c>
      <c r="M338" s="154">
        <v>7</v>
      </c>
      <c r="N338" s="154" t="s">
        <v>186</v>
      </c>
      <c r="O338" s="154">
        <v>28</v>
      </c>
      <c r="P338" s="154" t="s">
        <v>6</v>
      </c>
      <c r="Q338" s="154">
        <v>1</v>
      </c>
      <c r="R338" s="154" t="s">
        <v>15</v>
      </c>
      <c r="S338" s="154" t="str">
        <f t="shared" si="41"/>
        <v>MG</v>
      </c>
      <c r="T338" s="154">
        <f t="shared" si="42"/>
        <v>0</v>
      </c>
      <c r="U338" s="154" t="str">
        <f t="shared" si="43"/>
        <v>mg</v>
      </c>
      <c r="V338" s="153">
        <f t="shared" si="44"/>
        <v>1</v>
      </c>
      <c r="W338" s="154">
        <f t="shared" si="45"/>
        <v>0</v>
      </c>
      <c r="X338" s="154">
        <f t="shared" si="46"/>
        <v>1</v>
      </c>
      <c r="Y338" s="154">
        <f t="shared" si="47"/>
        <v>0</v>
      </c>
      <c r="Z338" s="154" t="s">
        <v>2077</v>
      </c>
    </row>
    <row r="339" spans="1:26" s="35" customFormat="1" ht="15.6">
      <c r="A339" s="141"/>
      <c r="B339" s="154" t="s">
        <v>131</v>
      </c>
      <c r="C339" s="154" t="s">
        <v>132</v>
      </c>
      <c r="D339" s="154">
        <v>5893474</v>
      </c>
      <c r="E339" s="38">
        <v>7680622810084</v>
      </c>
      <c r="F339" s="156" t="s">
        <v>661</v>
      </c>
      <c r="G339" s="56"/>
      <c r="H339" s="236">
        <f t="shared" si="40"/>
        <v>0</v>
      </c>
      <c r="I339" s="55"/>
      <c r="J339" s="160"/>
      <c r="K339" s="209" t="s">
        <v>365</v>
      </c>
      <c r="L339" s="71" t="str">
        <f t="shared" ref="L339:L402" si="48">+B339&amp;"_"&amp;K339</f>
        <v>L01XE17_nr</v>
      </c>
      <c r="M339" s="154">
        <v>7</v>
      </c>
      <c r="N339" s="154" t="s">
        <v>186</v>
      </c>
      <c r="O339" s="154">
        <v>56</v>
      </c>
      <c r="P339" s="154" t="s">
        <v>6</v>
      </c>
      <c r="Q339" s="154">
        <v>1</v>
      </c>
      <c r="R339" s="154" t="s">
        <v>15</v>
      </c>
      <c r="S339" s="154" t="str">
        <f t="shared" si="41"/>
        <v>MG</v>
      </c>
      <c r="T339" s="154">
        <f t="shared" si="42"/>
        <v>0</v>
      </c>
      <c r="U339" s="154" t="str">
        <f t="shared" si="43"/>
        <v>mg</v>
      </c>
      <c r="V339" s="153">
        <f t="shared" si="44"/>
        <v>1</v>
      </c>
      <c r="W339" s="154">
        <f t="shared" si="45"/>
        <v>0</v>
      </c>
      <c r="X339" s="154">
        <f t="shared" si="46"/>
        <v>1</v>
      </c>
      <c r="Y339" s="154">
        <f t="shared" si="47"/>
        <v>0</v>
      </c>
      <c r="Z339" s="154" t="s">
        <v>2078</v>
      </c>
    </row>
    <row r="340" spans="1:26" s="35" customFormat="1" ht="15.6">
      <c r="A340" s="141"/>
      <c r="B340" s="154" t="s">
        <v>133</v>
      </c>
      <c r="C340" s="154" t="s">
        <v>1676</v>
      </c>
      <c r="D340" s="154">
        <v>5892747</v>
      </c>
      <c r="E340" s="38">
        <v>7680627810027</v>
      </c>
      <c r="F340" s="156" t="s">
        <v>663</v>
      </c>
      <c r="G340" s="56"/>
      <c r="H340" s="236">
        <f t="shared" ref="H340:H403" si="49">+IF(OR(X340=1,Y340=1),G340/Q340/O340/M340,G340/Q340/M340)</f>
        <v>0</v>
      </c>
      <c r="I340" s="55"/>
      <c r="J340" s="160"/>
      <c r="K340" s="209" t="s">
        <v>365</v>
      </c>
      <c r="L340" s="71" t="str">
        <f t="shared" si="48"/>
        <v>L01XE23_nr</v>
      </c>
      <c r="M340" s="154">
        <v>50</v>
      </c>
      <c r="N340" s="154" t="s">
        <v>186</v>
      </c>
      <c r="O340" s="154">
        <v>120</v>
      </c>
      <c r="P340" s="154" t="s">
        <v>6</v>
      </c>
      <c r="Q340" s="154">
        <v>1</v>
      </c>
      <c r="R340" s="154" t="s">
        <v>15</v>
      </c>
      <c r="S340" s="154" t="str">
        <f t="shared" ref="S340:S403" si="50">IF(ISERR(SEARCH("/",$N340)-1),$N340,LEFT($N340,SEARCH("/",$N340)-1))</f>
        <v>MG</v>
      </c>
      <c r="T340" s="154">
        <f t="shared" ref="T340:T403" si="51">IF(ISERR(SEARCH("/",$N340)-1),0,RIGHT($N340,LEN($N340)-SEARCH("/",$N340)))</f>
        <v>0</v>
      </c>
      <c r="U340" s="154" t="str">
        <f t="shared" ref="U340:U403" si="52">+IF(OR(S340=R340,AND(S340="E",R340="U"),AND(S340="IE",R340="IU"),AND(S340="IE",R340="U"),AND(S340="E",R340="IU"),AND(S340="MIOE",R340="MIU")),R340,S340)</f>
        <v>mg</v>
      </c>
      <c r="V340" s="153">
        <f t="shared" ref="V340:V403" si="53">+IF(T340=0,1,IF(LEFT(T340,1)="M","1"&amp;T340,T340))</f>
        <v>1</v>
      </c>
      <c r="W340" s="154">
        <f t="shared" ref="W340:W403" si="54">+IF(U340=R340,0,1)</f>
        <v>0</v>
      </c>
      <c r="X340" s="154">
        <f t="shared" ref="X340:X403" si="55">+IF(P340="Stk",1,0)</f>
        <v>1</v>
      </c>
      <c r="Y340" s="154">
        <f t="shared" ref="Y340:Y403" si="56">+IF(OR(X340=1,V340=1),0,IF((O340&amp;P340)=V340,0,1))</f>
        <v>0</v>
      </c>
      <c r="Z340" s="154" t="s">
        <v>2079</v>
      </c>
    </row>
    <row r="341" spans="1:26" s="35" customFormat="1" ht="15.6">
      <c r="A341" s="141"/>
      <c r="B341" s="154" t="s">
        <v>133</v>
      </c>
      <c r="C341" s="154" t="s">
        <v>1676</v>
      </c>
      <c r="D341" s="154">
        <v>5892730</v>
      </c>
      <c r="E341" s="38">
        <v>7680627810010</v>
      </c>
      <c r="F341" s="156" t="s">
        <v>662</v>
      </c>
      <c r="G341" s="56"/>
      <c r="H341" s="236">
        <f t="shared" si="49"/>
        <v>0</v>
      </c>
      <c r="I341" s="55"/>
      <c r="J341" s="160"/>
      <c r="K341" s="209" t="s">
        <v>365</v>
      </c>
      <c r="L341" s="71" t="str">
        <f t="shared" si="48"/>
        <v>L01XE23_nr</v>
      </c>
      <c r="M341" s="154">
        <v>50</v>
      </c>
      <c r="N341" s="154" t="s">
        <v>186</v>
      </c>
      <c r="O341" s="154">
        <v>28</v>
      </c>
      <c r="P341" s="154" t="s">
        <v>6</v>
      </c>
      <c r="Q341" s="154">
        <v>1</v>
      </c>
      <c r="R341" s="154" t="s">
        <v>15</v>
      </c>
      <c r="S341" s="154" t="str">
        <f t="shared" si="50"/>
        <v>MG</v>
      </c>
      <c r="T341" s="154">
        <f t="shared" si="51"/>
        <v>0</v>
      </c>
      <c r="U341" s="154" t="str">
        <f t="shared" si="52"/>
        <v>mg</v>
      </c>
      <c r="V341" s="153">
        <f t="shared" si="53"/>
        <v>1</v>
      </c>
      <c r="W341" s="154">
        <f t="shared" si="54"/>
        <v>0</v>
      </c>
      <c r="X341" s="154">
        <f t="shared" si="55"/>
        <v>1</v>
      </c>
      <c r="Y341" s="154">
        <f t="shared" si="56"/>
        <v>0</v>
      </c>
      <c r="Z341" s="154" t="s">
        <v>2080</v>
      </c>
    </row>
    <row r="342" spans="1:26" s="35" customFormat="1" ht="15.6">
      <c r="A342" s="141"/>
      <c r="B342" s="154" t="s">
        <v>133</v>
      </c>
      <c r="C342" s="154" t="s">
        <v>1676</v>
      </c>
      <c r="D342" s="154">
        <v>5892776</v>
      </c>
      <c r="E342" s="38">
        <v>7680627810041</v>
      </c>
      <c r="F342" s="156" t="s">
        <v>665</v>
      </c>
      <c r="G342" s="56"/>
      <c r="H342" s="236">
        <f t="shared" si="49"/>
        <v>0</v>
      </c>
      <c r="I342" s="55"/>
      <c r="J342" s="160"/>
      <c r="K342" s="209" t="s">
        <v>365</v>
      </c>
      <c r="L342" s="71" t="str">
        <f t="shared" si="48"/>
        <v>L01XE23_nr</v>
      </c>
      <c r="M342" s="154">
        <v>75</v>
      </c>
      <c r="N342" s="154" t="s">
        <v>186</v>
      </c>
      <c r="O342" s="154">
        <v>120</v>
      </c>
      <c r="P342" s="154" t="s">
        <v>6</v>
      </c>
      <c r="Q342" s="154">
        <v>1</v>
      </c>
      <c r="R342" s="154" t="s">
        <v>15</v>
      </c>
      <c r="S342" s="154" t="str">
        <f t="shared" si="50"/>
        <v>MG</v>
      </c>
      <c r="T342" s="154">
        <f t="shared" si="51"/>
        <v>0</v>
      </c>
      <c r="U342" s="154" t="str">
        <f t="shared" si="52"/>
        <v>mg</v>
      </c>
      <c r="V342" s="153">
        <f t="shared" si="53"/>
        <v>1</v>
      </c>
      <c r="W342" s="154">
        <f t="shared" si="54"/>
        <v>0</v>
      </c>
      <c r="X342" s="154">
        <f t="shared" si="55"/>
        <v>1</v>
      </c>
      <c r="Y342" s="154">
        <f t="shared" si="56"/>
        <v>0</v>
      </c>
      <c r="Z342" s="154" t="s">
        <v>2081</v>
      </c>
    </row>
    <row r="343" spans="1:26" s="35" customFormat="1" ht="15.6">
      <c r="A343" s="141"/>
      <c r="B343" s="154" t="s">
        <v>133</v>
      </c>
      <c r="C343" s="154" t="s">
        <v>1676</v>
      </c>
      <c r="D343" s="154">
        <v>5892753</v>
      </c>
      <c r="E343" s="38">
        <v>7680627810034</v>
      </c>
      <c r="F343" s="156" t="s">
        <v>664</v>
      </c>
      <c r="G343" s="56"/>
      <c r="H343" s="236">
        <f t="shared" si="49"/>
        <v>0</v>
      </c>
      <c r="I343" s="55"/>
      <c r="J343" s="160"/>
      <c r="K343" s="209" t="s">
        <v>365</v>
      </c>
      <c r="L343" s="71" t="str">
        <f t="shared" si="48"/>
        <v>L01XE23_nr</v>
      </c>
      <c r="M343" s="154">
        <v>75</v>
      </c>
      <c r="N343" s="154" t="s">
        <v>186</v>
      </c>
      <c r="O343" s="154">
        <v>28</v>
      </c>
      <c r="P343" s="154" t="s">
        <v>6</v>
      </c>
      <c r="Q343" s="154">
        <v>1</v>
      </c>
      <c r="R343" s="154" t="s">
        <v>15</v>
      </c>
      <c r="S343" s="154" t="str">
        <f t="shared" si="50"/>
        <v>MG</v>
      </c>
      <c r="T343" s="154">
        <f t="shared" si="51"/>
        <v>0</v>
      </c>
      <c r="U343" s="154" t="str">
        <f t="shared" si="52"/>
        <v>mg</v>
      </c>
      <c r="V343" s="153">
        <f t="shared" si="53"/>
        <v>1</v>
      </c>
      <c r="W343" s="154">
        <f t="shared" si="54"/>
        <v>0</v>
      </c>
      <c r="X343" s="154">
        <f t="shared" si="55"/>
        <v>1</v>
      </c>
      <c r="Y343" s="154">
        <f t="shared" si="56"/>
        <v>0</v>
      </c>
      <c r="Z343" s="154" t="s">
        <v>2082</v>
      </c>
    </row>
    <row r="344" spans="1:26" s="35" customFormat="1" ht="15.6">
      <c r="A344" s="141"/>
      <c r="B344" s="154" t="s">
        <v>1524</v>
      </c>
      <c r="C344" s="154" t="s">
        <v>1525</v>
      </c>
      <c r="D344" s="154">
        <v>6147282</v>
      </c>
      <c r="E344" s="38">
        <v>7680651730018</v>
      </c>
      <c r="F344" s="156" t="s">
        <v>1626</v>
      </c>
      <c r="G344" s="56"/>
      <c r="H344" s="236">
        <f t="shared" si="49"/>
        <v>0</v>
      </c>
      <c r="I344" s="55"/>
      <c r="J344" s="160"/>
      <c r="K344" s="209" t="s">
        <v>365</v>
      </c>
      <c r="L344" s="71" t="str">
        <f t="shared" si="48"/>
        <v>L01XE27_nr</v>
      </c>
      <c r="M344" s="154">
        <v>140</v>
      </c>
      <c r="N344" s="154" t="s">
        <v>186</v>
      </c>
      <c r="O344" s="154">
        <v>120</v>
      </c>
      <c r="P344" s="154" t="s">
        <v>6</v>
      </c>
      <c r="Q344" s="154">
        <v>1</v>
      </c>
      <c r="R344" s="154" t="s">
        <v>15</v>
      </c>
      <c r="S344" s="154" t="str">
        <f t="shared" si="50"/>
        <v>MG</v>
      </c>
      <c r="T344" s="154">
        <f t="shared" si="51"/>
        <v>0</v>
      </c>
      <c r="U344" s="154" t="str">
        <f t="shared" si="52"/>
        <v>mg</v>
      </c>
      <c r="V344" s="153">
        <f t="shared" si="53"/>
        <v>1</v>
      </c>
      <c r="W344" s="154">
        <f t="shared" si="54"/>
        <v>0</v>
      </c>
      <c r="X344" s="154">
        <f t="shared" si="55"/>
        <v>1</v>
      </c>
      <c r="Y344" s="154">
        <f t="shared" si="56"/>
        <v>0</v>
      </c>
      <c r="Z344" s="154" t="s">
        <v>2083</v>
      </c>
    </row>
    <row r="345" spans="1:26" s="35" customFormat="1" ht="15.6">
      <c r="A345" s="141"/>
      <c r="B345" s="154" t="s">
        <v>1524</v>
      </c>
      <c r="C345" s="154" t="s">
        <v>1525</v>
      </c>
      <c r="D345" s="154">
        <v>6147276</v>
      </c>
      <c r="E345" s="38">
        <v>7680651730025</v>
      </c>
      <c r="F345" s="156" t="s">
        <v>1627</v>
      </c>
      <c r="G345" s="56"/>
      <c r="H345" s="236">
        <f t="shared" si="49"/>
        <v>0</v>
      </c>
      <c r="I345" s="55"/>
      <c r="J345" s="160"/>
      <c r="K345" s="209" t="s">
        <v>365</v>
      </c>
      <c r="L345" s="71" t="str">
        <f t="shared" si="48"/>
        <v>L01XE27_nr</v>
      </c>
      <c r="M345" s="154">
        <v>140</v>
      </c>
      <c r="N345" s="154" t="s">
        <v>186</v>
      </c>
      <c r="O345" s="154">
        <v>90</v>
      </c>
      <c r="P345" s="154" t="s">
        <v>6</v>
      </c>
      <c r="Q345" s="154">
        <v>1</v>
      </c>
      <c r="R345" s="154" t="s">
        <v>15</v>
      </c>
      <c r="S345" s="154" t="str">
        <f t="shared" si="50"/>
        <v>MG</v>
      </c>
      <c r="T345" s="154">
        <f t="shared" si="51"/>
        <v>0</v>
      </c>
      <c r="U345" s="154" t="str">
        <f t="shared" si="52"/>
        <v>mg</v>
      </c>
      <c r="V345" s="153">
        <f t="shared" si="53"/>
        <v>1</v>
      </c>
      <c r="W345" s="154">
        <f t="shared" si="54"/>
        <v>0</v>
      </c>
      <c r="X345" s="154">
        <f t="shared" si="55"/>
        <v>1</v>
      </c>
      <c r="Y345" s="154">
        <f t="shared" si="56"/>
        <v>0</v>
      </c>
      <c r="Z345" s="154" t="s">
        <v>2084</v>
      </c>
    </row>
    <row r="346" spans="1:26" s="35" customFormat="1" ht="15.6">
      <c r="A346" s="141"/>
      <c r="B346" s="153" t="s">
        <v>134</v>
      </c>
      <c r="C346" s="154" t="s">
        <v>431</v>
      </c>
      <c r="D346" s="153">
        <v>6474851</v>
      </c>
      <c r="E346" s="38"/>
      <c r="F346" s="156" t="s">
        <v>667</v>
      </c>
      <c r="G346" s="56"/>
      <c r="H346" s="236">
        <f t="shared" si="49"/>
        <v>0</v>
      </c>
      <c r="I346" s="55"/>
      <c r="J346" s="160"/>
      <c r="K346" s="209" t="s">
        <v>365</v>
      </c>
      <c r="L346" s="71" t="str">
        <f t="shared" si="48"/>
        <v>L01XX01_nr</v>
      </c>
      <c r="M346" s="154">
        <v>75</v>
      </c>
      <c r="N346" s="154" t="s">
        <v>186</v>
      </c>
      <c r="O346" s="154">
        <v>5</v>
      </c>
      <c r="P346" s="154" t="s">
        <v>6</v>
      </c>
      <c r="Q346" s="154">
        <v>1</v>
      </c>
      <c r="R346" s="154" t="s">
        <v>15</v>
      </c>
      <c r="S346" s="154" t="str">
        <f t="shared" si="50"/>
        <v>MG</v>
      </c>
      <c r="T346" s="154">
        <f t="shared" si="51"/>
        <v>0</v>
      </c>
      <c r="U346" s="154" t="str">
        <f t="shared" si="52"/>
        <v>mg</v>
      </c>
      <c r="V346" s="153">
        <f t="shared" si="53"/>
        <v>1</v>
      </c>
      <c r="W346" s="154">
        <f t="shared" si="54"/>
        <v>0</v>
      </c>
      <c r="X346" s="154">
        <f t="shared" si="55"/>
        <v>1</v>
      </c>
      <c r="Y346" s="154">
        <f t="shared" si="56"/>
        <v>0</v>
      </c>
      <c r="Z346" s="154" t="s">
        <v>2085</v>
      </c>
    </row>
    <row r="347" spans="1:26" s="35" customFormat="1" ht="15.6">
      <c r="A347" s="141"/>
      <c r="B347" s="153" t="s">
        <v>134</v>
      </c>
      <c r="C347" s="154" t="s">
        <v>431</v>
      </c>
      <c r="D347" s="153">
        <v>1913487</v>
      </c>
      <c r="E347" s="38">
        <v>7680482990162</v>
      </c>
      <c r="F347" s="156" t="s">
        <v>666</v>
      </c>
      <c r="G347" s="56"/>
      <c r="H347" s="236">
        <f t="shared" si="49"/>
        <v>0</v>
      </c>
      <c r="I347" s="55"/>
      <c r="J347" s="160"/>
      <c r="K347" s="209" t="s">
        <v>365</v>
      </c>
      <c r="L347" s="71" t="str">
        <f t="shared" si="48"/>
        <v>L01XX01_nr</v>
      </c>
      <c r="M347" s="154">
        <v>85</v>
      </c>
      <c r="N347" s="154" t="s">
        <v>218</v>
      </c>
      <c r="O347" s="154">
        <v>6</v>
      </c>
      <c r="P347" s="154" t="s">
        <v>6</v>
      </c>
      <c r="Q347" s="154">
        <v>1</v>
      </c>
      <c r="R347" s="154" t="s">
        <v>15</v>
      </c>
      <c r="S347" s="154" t="str">
        <f t="shared" si="50"/>
        <v>MG</v>
      </c>
      <c r="T347" s="154" t="str">
        <f t="shared" si="51"/>
        <v>1.7ML</v>
      </c>
      <c r="U347" s="154" t="str">
        <f t="shared" si="52"/>
        <v>mg</v>
      </c>
      <c r="V347" s="153" t="str">
        <f t="shared" si="53"/>
        <v>1.7ML</v>
      </c>
      <c r="W347" s="154">
        <f t="shared" si="54"/>
        <v>0</v>
      </c>
      <c r="X347" s="154">
        <f t="shared" si="55"/>
        <v>1</v>
      </c>
      <c r="Y347" s="154">
        <f t="shared" si="56"/>
        <v>0</v>
      </c>
      <c r="Z347" s="154" t="s">
        <v>2086</v>
      </c>
    </row>
    <row r="348" spans="1:26" s="35" customFormat="1" ht="15.6">
      <c r="A348" s="141"/>
      <c r="B348" s="154" t="s">
        <v>135</v>
      </c>
      <c r="C348" s="154" t="s">
        <v>136</v>
      </c>
      <c r="D348" s="154">
        <v>4915452</v>
      </c>
      <c r="E348" s="38"/>
      <c r="F348" s="156" t="s">
        <v>669</v>
      </c>
      <c r="G348" s="56"/>
      <c r="H348" s="236">
        <f t="shared" si="49"/>
        <v>0</v>
      </c>
      <c r="I348" s="55"/>
      <c r="J348" s="160"/>
      <c r="K348" s="209" t="s">
        <v>365</v>
      </c>
      <c r="L348" s="71" t="str">
        <f t="shared" si="48"/>
        <v>L01XX02_nr</v>
      </c>
      <c r="M348" s="154">
        <v>10000</v>
      </c>
      <c r="N348" s="154" t="s">
        <v>184</v>
      </c>
      <c r="O348" s="154">
        <v>1</v>
      </c>
      <c r="P348" s="154" t="s">
        <v>185</v>
      </c>
      <c r="Q348" s="154">
        <v>5</v>
      </c>
      <c r="R348" s="154" t="s">
        <v>16</v>
      </c>
      <c r="S348" s="154" t="str">
        <f t="shared" si="50"/>
        <v>E</v>
      </c>
      <c r="T348" s="154">
        <f t="shared" si="51"/>
        <v>0</v>
      </c>
      <c r="U348" s="154" t="str">
        <f t="shared" si="52"/>
        <v>U</v>
      </c>
      <c r="V348" s="153">
        <f t="shared" si="53"/>
        <v>1</v>
      </c>
      <c r="W348" s="154">
        <f t="shared" si="54"/>
        <v>0</v>
      </c>
      <c r="X348" s="154">
        <f t="shared" si="55"/>
        <v>0</v>
      </c>
      <c r="Y348" s="154">
        <f t="shared" si="56"/>
        <v>0</v>
      </c>
      <c r="Z348" s="154" t="s">
        <v>2087</v>
      </c>
    </row>
    <row r="349" spans="1:26" s="35" customFormat="1" ht="15.6">
      <c r="A349" s="141"/>
      <c r="B349" s="153" t="s">
        <v>135</v>
      </c>
      <c r="C349" s="154" t="s">
        <v>136</v>
      </c>
      <c r="D349" s="153">
        <v>3540369</v>
      </c>
      <c r="E349" s="38"/>
      <c r="F349" s="156" t="s">
        <v>668</v>
      </c>
      <c r="G349" s="56"/>
      <c r="H349" s="236">
        <f>+IF(OR(X349=1,Y349=1),G349/Q349/O349/M349,G349/Q349/M349)</f>
        <v>0</v>
      </c>
      <c r="I349" s="55"/>
      <c r="J349" s="160"/>
      <c r="K349" s="209" t="s">
        <v>365</v>
      </c>
      <c r="L349" s="71" t="str">
        <f t="shared" si="48"/>
        <v>L01XX02_nr</v>
      </c>
      <c r="M349" s="154">
        <v>5000</v>
      </c>
      <c r="N349" s="154" t="s">
        <v>184</v>
      </c>
      <c r="O349" s="154">
        <v>5</v>
      </c>
      <c r="P349" s="154" t="s">
        <v>6</v>
      </c>
      <c r="Q349" s="154">
        <v>1</v>
      </c>
      <c r="R349" s="154" t="s">
        <v>16</v>
      </c>
      <c r="S349" s="154" t="str">
        <f t="shared" si="50"/>
        <v>E</v>
      </c>
      <c r="T349" s="154">
        <f t="shared" si="51"/>
        <v>0</v>
      </c>
      <c r="U349" s="154" t="str">
        <f t="shared" si="52"/>
        <v>U</v>
      </c>
      <c r="V349" s="153">
        <f t="shared" si="53"/>
        <v>1</v>
      </c>
      <c r="W349" s="154">
        <f t="shared" si="54"/>
        <v>0</v>
      </c>
      <c r="X349" s="154">
        <f t="shared" si="55"/>
        <v>1</v>
      </c>
      <c r="Y349" s="154">
        <f t="shared" si="56"/>
        <v>0</v>
      </c>
      <c r="Z349" s="154" t="s">
        <v>2088</v>
      </c>
    </row>
    <row r="350" spans="1:26" s="35" customFormat="1" ht="15.6">
      <c r="A350" s="141"/>
      <c r="B350" s="154" t="s">
        <v>135</v>
      </c>
      <c r="C350" s="154" t="s">
        <v>136</v>
      </c>
      <c r="D350" s="154">
        <v>6030752</v>
      </c>
      <c r="E350" s="38"/>
      <c r="F350" s="156" t="s">
        <v>670</v>
      </c>
      <c r="G350" s="56"/>
      <c r="H350" s="236">
        <f t="shared" si="49"/>
        <v>0</v>
      </c>
      <c r="I350" s="55"/>
      <c r="J350" s="160"/>
      <c r="K350" s="209" t="s">
        <v>365</v>
      </c>
      <c r="L350" s="71" t="str">
        <f t="shared" si="48"/>
        <v>L01XX02_nr</v>
      </c>
      <c r="M350" s="154">
        <v>10000</v>
      </c>
      <c r="N350" s="154" t="s">
        <v>184</v>
      </c>
      <c r="O350" s="154">
        <v>5</v>
      </c>
      <c r="P350" s="154" t="s">
        <v>6</v>
      </c>
      <c r="Q350" s="154">
        <v>1</v>
      </c>
      <c r="R350" s="154" t="s">
        <v>16</v>
      </c>
      <c r="S350" s="154" t="str">
        <f t="shared" si="50"/>
        <v>E</v>
      </c>
      <c r="T350" s="154">
        <f t="shared" si="51"/>
        <v>0</v>
      </c>
      <c r="U350" s="154" t="str">
        <f t="shared" si="52"/>
        <v>U</v>
      </c>
      <c r="V350" s="153">
        <f t="shared" si="53"/>
        <v>1</v>
      </c>
      <c r="W350" s="154">
        <f t="shared" si="54"/>
        <v>0</v>
      </c>
      <c r="X350" s="154">
        <f t="shared" si="55"/>
        <v>1</v>
      </c>
      <c r="Y350" s="154">
        <f t="shared" si="56"/>
        <v>0</v>
      </c>
      <c r="Z350" s="154" t="s">
        <v>2089</v>
      </c>
    </row>
    <row r="351" spans="1:26" s="35" customFormat="1" ht="15.6">
      <c r="A351" s="141"/>
      <c r="B351" s="154" t="s">
        <v>137</v>
      </c>
      <c r="C351" s="154" t="s">
        <v>138</v>
      </c>
      <c r="D351" s="154">
        <v>4082555</v>
      </c>
      <c r="E351" s="38"/>
      <c r="F351" s="156" t="s">
        <v>671</v>
      </c>
      <c r="G351" s="56"/>
      <c r="H351" s="236">
        <f t="shared" si="49"/>
        <v>0</v>
      </c>
      <c r="I351" s="55"/>
      <c r="J351" s="160"/>
      <c r="K351" s="209" t="s">
        <v>365</v>
      </c>
      <c r="L351" s="71" t="str">
        <f t="shared" si="48"/>
        <v>L01XX24_nr</v>
      </c>
      <c r="M351" s="154">
        <v>3750</v>
      </c>
      <c r="N351" s="154" t="s">
        <v>187</v>
      </c>
      <c r="O351" s="154">
        <v>5</v>
      </c>
      <c r="P351" s="154" t="s">
        <v>185</v>
      </c>
      <c r="Q351" s="154">
        <v>1</v>
      </c>
      <c r="R351" s="154" t="s">
        <v>16</v>
      </c>
      <c r="S351" s="154" t="str">
        <f t="shared" si="50"/>
        <v>IE</v>
      </c>
      <c r="T351" s="154" t="str">
        <f t="shared" si="51"/>
        <v>5ML</v>
      </c>
      <c r="U351" s="154" t="str">
        <f t="shared" si="52"/>
        <v>U</v>
      </c>
      <c r="V351" s="153" t="str">
        <f t="shared" si="53"/>
        <v>5ML</v>
      </c>
      <c r="W351" s="154">
        <f t="shared" si="54"/>
        <v>0</v>
      </c>
      <c r="X351" s="154">
        <f t="shared" si="55"/>
        <v>0</v>
      </c>
      <c r="Y351" s="154">
        <f t="shared" si="56"/>
        <v>0</v>
      </c>
      <c r="Z351" s="154" t="s">
        <v>2090</v>
      </c>
    </row>
    <row r="352" spans="1:26" s="35" customFormat="1" ht="15.6">
      <c r="A352" s="141"/>
      <c r="B352" s="154" t="s">
        <v>139</v>
      </c>
      <c r="C352" s="154" t="s">
        <v>1677</v>
      </c>
      <c r="D352" s="154">
        <v>6226047</v>
      </c>
      <c r="E352" s="38">
        <v>7680651780013</v>
      </c>
      <c r="F352" s="156" t="s">
        <v>672</v>
      </c>
      <c r="G352" s="56"/>
      <c r="H352" s="236">
        <f t="shared" si="49"/>
        <v>0</v>
      </c>
      <c r="I352" s="55"/>
      <c r="J352" s="160"/>
      <c r="K352" s="209" t="s">
        <v>365</v>
      </c>
      <c r="L352" s="71" t="str">
        <f t="shared" si="48"/>
        <v>L01XX27_nr</v>
      </c>
      <c r="M352" s="154">
        <v>10</v>
      </c>
      <c r="N352" s="154" t="s">
        <v>192</v>
      </c>
      <c r="O352" s="154">
        <v>10</v>
      </c>
      <c r="P352" s="154" t="s">
        <v>185</v>
      </c>
      <c r="Q352" s="154">
        <v>10</v>
      </c>
      <c r="R352" s="154" t="s">
        <v>15</v>
      </c>
      <c r="S352" s="154" t="str">
        <f t="shared" si="50"/>
        <v>MG</v>
      </c>
      <c r="T352" s="154" t="str">
        <f t="shared" si="51"/>
        <v>10ML</v>
      </c>
      <c r="U352" s="154" t="str">
        <f t="shared" si="52"/>
        <v>mg</v>
      </c>
      <c r="V352" s="153" t="str">
        <f t="shared" si="53"/>
        <v>10ML</v>
      </c>
      <c r="W352" s="154">
        <f t="shared" si="54"/>
        <v>0</v>
      </c>
      <c r="X352" s="154">
        <f t="shared" si="55"/>
        <v>0</v>
      </c>
      <c r="Y352" s="154">
        <f t="shared" si="56"/>
        <v>0</v>
      </c>
      <c r="Z352" s="154" t="s">
        <v>2091</v>
      </c>
    </row>
    <row r="353" spans="1:26" s="35" customFormat="1" ht="15.6">
      <c r="A353" s="141"/>
      <c r="B353" s="154" t="s">
        <v>141</v>
      </c>
      <c r="C353" s="154" t="s">
        <v>432</v>
      </c>
      <c r="D353" s="154">
        <v>4059088</v>
      </c>
      <c r="E353" s="38">
        <v>7680569760022</v>
      </c>
      <c r="F353" s="156" t="s">
        <v>674</v>
      </c>
      <c r="G353" s="56"/>
      <c r="H353" s="236">
        <f t="shared" si="49"/>
        <v>0</v>
      </c>
      <c r="I353" s="55"/>
      <c r="J353" s="160"/>
      <c r="K353" s="209" t="s">
        <v>365</v>
      </c>
      <c r="L353" s="71" t="str">
        <f t="shared" si="48"/>
        <v>L01XX32_nr</v>
      </c>
      <c r="M353" s="154">
        <v>1</v>
      </c>
      <c r="N353" s="154" t="s">
        <v>186</v>
      </c>
      <c r="O353" s="154">
        <v>1</v>
      </c>
      <c r="P353" s="154" t="s">
        <v>6</v>
      </c>
      <c r="Q353" s="154">
        <v>1</v>
      </c>
      <c r="R353" s="154" t="s">
        <v>15</v>
      </c>
      <c r="S353" s="154" t="str">
        <f t="shared" si="50"/>
        <v>MG</v>
      </c>
      <c r="T353" s="154">
        <f t="shared" si="51"/>
        <v>0</v>
      </c>
      <c r="U353" s="154" t="str">
        <f t="shared" si="52"/>
        <v>mg</v>
      </c>
      <c r="V353" s="153">
        <f t="shared" si="53"/>
        <v>1</v>
      </c>
      <c r="W353" s="154">
        <f t="shared" si="54"/>
        <v>0</v>
      </c>
      <c r="X353" s="154">
        <f t="shared" si="55"/>
        <v>1</v>
      </c>
      <c r="Y353" s="154">
        <f t="shared" si="56"/>
        <v>0</v>
      </c>
      <c r="Z353" s="154" t="s">
        <v>2092</v>
      </c>
    </row>
    <row r="354" spans="1:26" s="35" customFormat="1" ht="15.6">
      <c r="A354" s="141"/>
      <c r="B354" s="154" t="s">
        <v>141</v>
      </c>
      <c r="C354" s="154" t="s">
        <v>432</v>
      </c>
      <c r="D354" s="154">
        <v>2929734</v>
      </c>
      <c r="E354" s="38">
        <v>7680569760015</v>
      </c>
      <c r="F354" s="156" t="s">
        <v>673</v>
      </c>
      <c r="G354" s="56"/>
      <c r="H354" s="236">
        <f t="shared" si="49"/>
        <v>0</v>
      </c>
      <c r="I354" s="55"/>
      <c r="J354" s="160"/>
      <c r="K354" s="209" t="s">
        <v>365</v>
      </c>
      <c r="L354" s="71" t="str">
        <f t="shared" si="48"/>
        <v>L01XX32_nr</v>
      </c>
      <c r="M354" s="154">
        <v>3.5</v>
      </c>
      <c r="N354" s="154" t="s">
        <v>186</v>
      </c>
      <c r="O354" s="154">
        <v>1</v>
      </c>
      <c r="P354" s="154" t="s">
        <v>6</v>
      </c>
      <c r="Q354" s="154">
        <v>1</v>
      </c>
      <c r="R354" s="154" t="s">
        <v>15</v>
      </c>
      <c r="S354" s="154" t="str">
        <f t="shared" si="50"/>
        <v>MG</v>
      </c>
      <c r="T354" s="154">
        <f t="shared" si="51"/>
        <v>0</v>
      </c>
      <c r="U354" s="154" t="str">
        <f t="shared" si="52"/>
        <v>mg</v>
      </c>
      <c r="V354" s="153">
        <f t="shared" si="53"/>
        <v>1</v>
      </c>
      <c r="W354" s="154">
        <f t="shared" si="54"/>
        <v>0</v>
      </c>
      <c r="X354" s="154">
        <f t="shared" si="55"/>
        <v>1</v>
      </c>
      <c r="Y354" s="154">
        <f t="shared" si="56"/>
        <v>0</v>
      </c>
      <c r="Z354" s="154" t="s">
        <v>2093</v>
      </c>
    </row>
    <row r="355" spans="1:26" s="35" customFormat="1" ht="15.6">
      <c r="A355" s="141"/>
      <c r="B355" s="154" t="s">
        <v>142</v>
      </c>
      <c r="C355" s="154" t="s">
        <v>1678</v>
      </c>
      <c r="D355" s="154">
        <v>5543573</v>
      </c>
      <c r="E355" s="38">
        <v>7680624970014</v>
      </c>
      <c r="F355" s="156" t="s">
        <v>675</v>
      </c>
      <c r="G355" s="56"/>
      <c r="H355" s="236">
        <f t="shared" si="49"/>
        <v>0</v>
      </c>
      <c r="I355" s="55"/>
      <c r="J355" s="160"/>
      <c r="K355" s="209" t="s">
        <v>365</v>
      </c>
      <c r="L355" s="71" t="str">
        <f t="shared" si="48"/>
        <v>L01XX43_nr</v>
      </c>
      <c r="M355" s="154">
        <v>150</v>
      </c>
      <c r="N355" s="154" t="s">
        <v>186</v>
      </c>
      <c r="O355" s="154">
        <v>28</v>
      </c>
      <c r="P355" s="154" t="s">
        <v>6</v>
      </c>
      <c r="Q355" s="154">
        <v>1</v>
      </c>
      <c r="R355" s="154" t="s">
        <v>15</v>
      </c>
      <c r="S355" s="154" t="str">
        <f t="shared" si="50"/>
        <v>MG</v>
      </c>
      <c r="T355" s="154">
        <f t="shared" si="51"/>
        <v>0</v>
      </c>
      <c r="U355" s="154" t="str">
        <f t="shared" si="52"/>
        <v>mg</v>
      </c>
      <c r="V355" s="153">
        <f t="shared" si="53"/>
        <v>1</v>
      </c>
      <c r="W355" s="154">
        <f t="shared" si="54"/>
        <v>0</v>
      </c>
      <c r="X355" s="154">
        <f t="shared" si="55"/>
        <v>1</v>
      </c>
      <c r="Y355" s="154">
        <f t="shared" si="56"/>
        <v>0</v>
      </c>
      <c r="Z355" s="154" t="s">
        <v>2094</v>
      </c>
    </row>
    <row r="356" spans="1:26" s="35" customFormat="1" ht="15.6">
      <c r="A356" s="141"/>
      <c r="B356" s="154" t="s">
        <v>1526</v>
      </c>
      <c r="C356" s="154" t="s">
        <v>1527</v>
      </c>
      <c r="D356" s="154">
        <v>6540625</v>
      </c>
      <c r="E356" s="38"/>
      <c r="F356" s="156" t="s">
        <v>1628</v>
      </c>
      <c r="G356" s="56"/>
      <c r="H356" s="236">
        <f t="shared" si="49"/>
        <v>0</v>
      </c>
      <c r="I356" s="55"/>
      <c r="J356" s="160"/>
      <c r="K356" s="209" t="s">
        <v>365</v>
      </c>
      <c r="L356" s="71" t="str">
        <f t="shared" si="48"/>
        <v>L01XX45_nr</v>
      </c>
      <c r="M356" s="154">
        <v>60</v>
      </c>
      <c r="N356" s="154" t="s">
        <v>186</v>
      </c>
      <c r="O356" s="154">
        <v>1</v>
      </c>
      <c r="P356" s="154" t="s">
        <v>6</v>
      </c>
      <c r="Q356" s="154">
        <v>1</v>
      </c>
      <c r="R356" s="154" t="s">
        <v>15</v>
      </c>
      <c r="S356" s="154" t="str">
        <f t="shared" si="50"/>
        <v>MG</v>
      </c>
      <c r="T356" s="154">
        <f t="shared" si="51"/>
        <v>0</v>
      </c>
      <c r="U356" s="154" t="str">
        <f t="shared" si="52"/>
        <v>mg</v>
      </c>
      <c r="V356" s="153">
        <f t="shared" si="53"/>
        <v>1</v>
      </c>
      <c r="W356" s="154">
        <f t="shared" si="54"/>
        <v>0</v>
      </c>
      <c r="X356" s="154">
        <f t="shared" si="55"/>
        <v>1</v>
      </c>
      <c r="Y356" s="154">
        <f t="shared" si="56"/>
        <v>0</v>
      </c>
      <c r="Z356" s="154" t="s">
        <v>2095</v>
      </c>
    </row>
    <row r="357" spans="1:26" s="35" customFormat="1" ht="15.6">
      <c r="A357" s="141"/>
      <c r="B357" s="154" t="s">
        <v>1528</v>
      </c>
      <c r="C357" s="154" t="s">
        <v>1679</v>
      </c>
      <c r="D357" s="154">
        <v>6236436</v>
      </c>
      <c r="E357" s="38">
        <v>7680652910013</v>
      </c>
      <c r="F357" s="156" t="s">
        <v>1629</v>
      </c>
      <c r="G357" s="56"/>
      <c r="H357" s="236">
        <f t="shared" si="49"/>
        <v>0</v>
      </c>
      <c r="I357" s="55"/>
      <c r="J357" s="160"/>
      <c r="K357" s="209" t="s">
        <v>365</v>
      </c>
      <c r="L357" s="71" t="str">
        <f t="shared" si="48"/>
        <v>L01XX47_nr</v>
      </c>
      <c r="M357" s="154">
        <v>100</v>
      </c>
      <c r="N357" s="154" t="s">
        <v>186</v>
      </c>
      <c r="O357" s="154">
        <v>60</v>
      </c>
      <c r="P357" s="154" t="s">
        <v>6</v>
      </c>
      <c r="Q357" s="154">
        <v>1</v>
      </c>
      <c r="R357" s="154" t="s">
        <v>15</v>
      </c>
      <c r="S357" s="154" t="str">
        <f t="shared" si="50"/>
        <v>MG</v>
      </c>
      <c r="T357" s="154">
        <f t="shared" si="51"/>
        <v>0</v>
      </c>
      <c r="U357" s="154" t="str">
        <f t="shared" si="52"/>
        <v>mg</v>
      </c>
      <c r="V357" s="153">
        <f t="shared" si="53"/>
        <v>1</v>
      </c>
      <c r="W357" s="154">
        <f t="shared" si="54"/>
        <v>0</v>
      </c>
      <c r="X357" s="154">
        <f t="shared" si="55"/>
        <v>1</v>
      </c>
      <c r="Y357" s="154">
        <f t="shared" si="56"/>
        <v>0</v>
      </c>
      <c r="Z357" s="154" t="s">
        <v>2096</v>
      </c>
    </row>
    <row r="358" spans="1:26" s="35" customFormat="1" ht="15.6">
      <c r="A358" s="141"/>
      <c r="B358" s="154" t="s">
        <v>1528</v>
      </c>
      <c r="C358" s="154" t="s">
        <v>1679</v>
      </c>
      <c r="D358" s="154">
        <v>6236442</v>
      </c>
      <c r="E358" s="38">
        <v>7680652910020</v>
      </c>
      <c r="F358" s="156" t="s">
        <v>1630</v>
      </c>
      <c r="G358" s="56"/>
      <c r="H358" s="236">
        <f t="shared" si="49"/>
        <v>0</v>
      </c>
      <c r="I358" s="55"/>
      <c r="J358" s="160"/>
      <c r="K358" s="209" t="s">
        <v>365</v>
      </c>
      <c r="L358" s="71" t="str">
        <f t="shared" si="48"/>
        <v>L01XX47_nr</v>
      </c>
      <c r="M358" s="154">
        <v>150</v>
      </c>
      <c r="N358" s="154" t="s">
        <v>186</v>
      </c>
      <c r="O358" s="154">
        <v>60</v>
      </c>
      <c r="P358" s="154" t="s">
        <v>6</v>
      </c>
      <c r="Q358" s="154">
        <v>1</v>
      </c>
      <c r="R358" s="154" t="s">
        <v>15</v>
      </c>
      <c r="S358" s="154" t="str">
        <f t="shared" si="50"/>
        <v>MG</v>
      </c>
      <c r="T358" s="154">
        <f t="shared" si="51"/>
        <v>0</v>
      </c>
      <c r="U358" s="154" t="str">
        <f t="shared" si="52"/>
        <v>mg</v>
      </c>
      <c r="V358" s="153">
        <f t="shared" si="53"/>
        <v>1</v>
      </c>
      <c r="W358" s="154">
        <f t="shared" si="54"/>
        <v>0</v>
      </c>
      <c r="X358" s="154">
        <f t="shared" si="55"/>
        <v>1</v>
      </c>
      <c r="Y358" s="154">
        <f t="shared" si="56"/>
        <v>0</v>
      </c>
      <c r="Z358" s="154" t="s">
        <v>2097</v>
      </c>
    </row>
    <row r="359" spans="1:26" s="35" customFormat="1" ht="15.6">
      <c r="A359" s="141"/>
      <c r="B359" s="154" t="s">
        <v>143</v>
      </c>
      <c r="C359" s="154" t="s">
        <v>1680</v>
      </c>
      <c r="D359" s="154">
        <v>4953234</v>
      </c>
      <c r="E359" s="38">
        <v>7680620840014</v>
      </c>
      <c r="F359" s="156" t="s">
        <v>676</v>
      </c>
      <c r="G359" s="56"/>
      <c r="H359" s="236">
        <f t="shared" si="49"/>
        <v>0</v>
      </c>
      <c r="I359" s="55"/>
      <c r="J359" s="160"/>
      <c r="K359" s="209" t="s">
        <v>365</v>
      </c>
      <c r="L359" s="71" t="str">
        <f t="shared" si="48"/>
        <v>L02BX03_nr</v>
      </c>
      <c r="M359" s="154">
        <v>250</v>
      </c>
      <c r="N359" s="154" t="s">
        <v>186</v>
      </c>
      <c r="O359" s="154">
        <v>120</v>
      </c>
      <c r="P359" s="154" t="s">
        <v>6</v>
      </c>
      <c r="Q359" s="154">
        <v>1</v>
      </c>
      <c r="R359" s="154" t="s">
        <v>15</v>
      </c>
      <c r="S359" s="154" t="str">
        <f t="shared" si="50"/>
        <v>MG</v>
      </c>
      <c r="T359" s="154">
        <f t="shared" si="51"/>
        <v>0</v>
      </c>
      <c r="U359" s="154" t="str">
        <f t="shared" si="52"/>
        <v>mg</v>
      </c>
      <c r="V359" s="153">
        <f t="shared" si="53"/>
        <v>1</v>
      </c>
      <c r="W359" s="154">
        <f t="shared" si="54"/>
        <v>0</v>
      </c>
      <c r="X359" s="154">
        <f t="shared" si="55"/>
        <v>1</v>
      </c>
      <c r="Y359" s="154">
        <f t="shared" si="56"/>
        <v>0</v>
      </c>
      <c r="Z359" s="154" t="s">
        <v>2098</v>
      </c>
    </row>
    <row r="360" spans="1:26" s="35" customFormat="1" ht="15.6">
      <c r="A360" s="141"/>
      <c r="B360" s="154" t="s">
        <v>144</v>
      </c>
      <c r="C360" s="154" t="s">
        <v>145</v>
      </c>
      <c r="D360" s="154">
        <v>6109436</v>
      </c>
      <c r="E360" s="38">
        <v>7680563260047</v>
      </c>
      <c r="F360" s="156" t="s">
        <v>679</v>
      </c>
      <c r="G360" s="56"/>
      <c r="H360" s="236">
        <f t="shared" si="49"/>
        <v>0</v>
      </c>
      <c r="I360" s="55"/>
      <c r="J360" s="160"/>
      <c r="K360" s="209" t="s">
        <v>365</v>
      </c>
      <c r="L360" s="71" t="str">
        <f t="shared" si="48"/>
        <v>L03AA13_nr</v>
      </c>
      <c r="M360" s="154">
        <v>6</v>
      </c>
      <c r="N360" s="154" t="s">
        <v>219</v>
      </c>
      <c r="O360" s="154">
        <v>1</v>
      </c>
      <c r="P360" s="154" t="s">
        <v>6</v>
      </c>
      <c r="Q360" s="154">
        <v>1</v>
      </c>
      <c r="R360" s="154" t="s">
        <v>15</v>
      </c>
      <c r="S360" s="154" t="str">
        <f t="shared" si="50"/>
        <v>MG</v>
      </c>
      <c r="T360" s="154" t="str">
        <f t="shared" si="51"/>
        <v>0.6ML</v>
      </c>
      <c r="U360" s="154" t="str">
        <f t="shared" si="52"/>
        <v>mg</v>
      </c>
      <c r="V360" s="153" t="str">
        <f t="shared" si="53"/>
        <v>0.6ML</v>
      </c>
      <c r="W360" s="154">
        <f t="shared" si="54"/>
        <v>0</v>
      </c>
      <c r="X360" s="154">
        <f t="shared" si="55"/>
        <v>1</v>
      </c>
      <c r="Y360" s="154">
        <f t="shared" si="56"/>
        <v>0</v>
      </c>
      <c r="Z360" s="154" t="s">
        <v>2099</v>
      </c>
    </row>
    <row r="361" spans="1:26" s="35" customFormat="1" ht="15.6">
      <c r="A361" s="141"/>
      <c r="B361" s="154" t="s">
        <v>144</v>
      </c>
      <c r="C361" s="154" t="s">
        <v>145</v>
      </c>
      <c r="D361" s="154">
        <v>6224462</v>
      </c>
      <c r="E361" s="38">
        <v>7680563260061</v>
      </c>
      <c r="F361" s="156" t="s">
        <v>680</v>
      </c>
      <c r="G361" s="56"/>
      <c r="H361" s="236">
        <f t="shared" si="49"/>
        <v>0</v>
      </c>
      <c r="I361" s="55"/>
      <c r="J361" s="160"/>
      <c r="K361" s="209" t="s">
        <v>365</v>
      </c>
      <c r="L361" s="71" t="str">
        <f t="shared" si="48"/>
        <v>L03AA13_nr</v>
      </c>
      <c r="M361" s="154">
        <v>6</v>
      </c>
      <c r="N361" s="154" t="s">
        <v>219</v>
      </c>
      <c r="O361" s="154">
        <v>24</v>
      </c>
      <c r="P361" s="154" t="s">
        <v>6</v>
      </c>
      <c r="Q361" s="154">
        <v>1</v>
      </c>
      <c r="R361" s="154" t="s">
        <v>15</v>
      </c>
      <c r="S361" s="154" t="str">
        <f t="shared" si="50"/>
        <v>MG</v>
      </c>
      <c r="T361" s="154" t="str">
        <f t="shared" si="51"/>
        <v>0.6ML</v>
      </c>
      <c r="U361" s="154" t="str">
        <f t="shared" si="52"/>
        <v>mg</v>
      </c>
      <c r="V361" s="153" t="str">
        <f t="shared" si="53"/>
        <v>0.6ML</v>
      </c>
      <c r="W361" s="154">
        <f t="shared" si="54"/>
        <v>0</v>
      </c>
      <c r="X361" s="154">
        <f t="shared" si="55"/>
        <v>1</v>
      </c>
      <c r="Y361" s="154">
        <f t="shared" si="56"/>
        <v>0</v>
      </c>
      <c r="Z361" s="154" t="s">
        <v>2100</v>
      </c>
    </row>
    <row r="362" spans="1:26" s="35" customFormat="1" ht="15.6">
      <c r="A362" s="141"/>
      <c r="B362" s="154" t="s">
        <v>144</v>
      </c>
      <c r="C362" s="154" t="s">
        <v>145</v>
      </c>
      <c r="D362" s="154">
        <v>3098560</v>
      </c>
      <c r="E362" s="38"/>
      <c r="F362" s="156" t="s">
        <v>678</v>
      </c>
      <c r="G362" s="56"/>
      <c r="H362" s="236">
        <f t="shared" si="49"/>
        <v>0</v>
      </c>
      <c r="I362" s="55"/>
      <c r="J362" s="160"/>
      <c r="K362" s="209" t="s">
        <v>365</v>
      </c>
      <c r="L362" s="71" t="str">
        <f t="shared" si="48"/>
        <v>L03AA13_nr</v>
      </c>
      <c r="M362" s="154">
        <v>6</v>
      </c>
      <c r="N362" s="154" t="s">
        <v>219</v>
      </c>
      <c r="O362" s="154">
        <v>0.6</v>
      </c>
      <c r="P362" s="154" t="s">
        <v>185</v>
      </c>
      <c r="Q362" s="154">
        <v>25</v>
      </c>
      <c r="R362" s="154" t="s">
        <v>15</v>
      </c>
      <c r="S362" s="154" t="str">
        <f t="shared" si="50"/>
        <v>MG</v>
      </c>
      <c r="T362" s="154" t="str">
        <f t="shared" si="51"/>
        <v>0.6ML</v>
      </c>
      <c r="U362" s="154" t="str">
        <f t="shared" si="52"/>
        <v>mg</v>
      </c>
      <c r="V362" s="153" t="str">
        <f t="shared" si="53"/>
        <v>0.6ML</v>
      </c>
      <c r="W362" s="154">
        <f t="shared" si="54"/>
        <v>0</v>
      </c>
      <c r="X362" s="154">
        <f t="shared" si="55"/>
        <v>0</v>
      </c>
      <c r="Y362" s="154">
        <f t="shared" si="56"/>
        <v>0</v>
      </c>
      <c r="Z362" s="154" t="s">
        <v>2101</v>
      </c>
    </row>
    <row r="363" spans="1:26" s="35" customFormat="1" ht="15.6">
      <c r="A363" s="141"/>
      <c r="B363" s="154" t="s">
        <v>144</v>
      </c>
      <c r="C363" s="154" t="s">
        <v>145</v>
      </c>
      <c r="D363" s="154">
        <v>2706158</v>
      </c>
      <c r="E363" s="38"/>
      <c r="F363" s="156" t="s">
        <v>677</v>
      </c>
      <c r="G363" s="56"/>
      <c r="H363" s="236">
        <f t="shared" si="49"/>
        <v>0</v>
      </c>
      <c r="I363" s="55"/>
      <c r="J363" s="160"/>
      <c r="K363" s="209" t="s">
        <v>365</v>
      </c>
      <c r="L363" s="71" t="str">
        <f t="shared" si="48"/>
        <v>L03AA13_nr</v>
      </c>
      <c r="M363" s="154">
        <v>6</v>
      </c>
      <c r="N363" s="154" t="s">
        <v>219</v>
      </c>
      <c r="O363" s="154">
        <v>0.6</v>
      </c>
      <c r="P363" s="154" t="s">
        <v>185</v>
      </c>
      <c r="Q363" s="154">
        <v>1</v>
      </c>
      <c r="R363" s="154" t="s">
        <v>15</v>
      </c>
      <c r="S363" s="154" t="str">
        <f t="shared" si="50"/>
        <v>MG</v>
      </c>
      <c r="T363" s="154" t="str">
        <f t="shared" si="51"/>
        <v>0.6ML</v>
      </c>
      <c r="U363" s="154" t="str">
        <f t="shared" si="52"/>
        <v>mg</v>
      </c>
      <c r="V363" s="153" t="str">
        <f t="shared" si="53"/>
        <v>0.6ML</v>
      </c>
      <c r="W363" s="154">
        <f t="shared" si="54"/>
        <v>0</v>
      </c>
      <c r="X363" s="154">
        <f t="shared" si="55"/>
        <v>0</v>
      </c>
      <c r="Y363" s="154">
        <f t="shared" si="56"/>
        <v>0</v>
      </c>
      <c r="Z363" s="154" t="s">
        <v>2102</v>
      </c>
    </row>
    <row r="364" spans="1:26" s="35" customFormat="1" ht="15.6">
      <c r="A364" s="141"/>
      <c r="B364" s="154" t="s">
        <v>146</v>
      </c>
      <c r="C364" s="154" t="s">
        <v>147</v>
      </c>
      <c r="D364" s="154">
        <v>6147129</v>
      </c>
      <c r="E364" s="38">
        <v>7680631390010</v>
      </c>
      <c r="F364" s="156" t="s">
        <v>681</v>
      </c>
      <c r="G364" s="56"/>
      <c r="H364" s="236">
        <f t="shared" si="49"/>
        <v>0</v>
      </c>
      <c r="I364" s="55"/>
      <c r="J364" s="160"/>
      <c r="K364" s="209" t="s">
        <v>365</v>
      </c>
      <c r="L364" s="71" t="str">
        <f t="shared" si="48"/>
        <v>L03AX16_nr</v>
      </c>
      <c r="M364" s="154">
        <v>24</v>
      </c>
      <c r="N364" s="154" t="s">
        <v>217</v>
      </c>
      <c r="O364" s="154">
        <v>1.2</v>
      </c>
      <c r="P364" s="154" t="s">
        <v>185</v>
      </c>
      <c r="Q364" s="154">
        <v>1</v>
      </c>
      <c r="R364" s="154" t="s">
        <v>15</v>
      </c>
      <c r="S364" s="154" t="str">
        <f t="shared" si="50"/>
        <v>mg</v>
      </c>
      <c r="T364" s="154" t="str">
        <f t="shared" si="51"/>
        <v>1.2ml</v>
      </c>
      <c r="U364" s="154" t="str">
        <f t="shared" si="52"/>
        <v>mg</v>
      </c>
      <c r="V364" s="153" t="str">
        <f t="shared" si="53"/>
        <v>1.2ml</v>
      </c>
      <c r="W364" s="154">
        <f t="shared" si="54"/>
        <v>0</v>
      </c>
      <c r="X364" s="154">
        <f t="shared" si="55"/>
        <v>0</v>
      </c>
      <c r="Y364" s="154">
        <f t="shared" si="56"/>
        <v>0</v>
      </c>
      <c r="Z364" s="154" t="s">
        <v>2103</v>
      </c>
    </row>
    <row r="365" spans="1:26" s="35" customFormat="1" ht="15.6">
      <c r="A365" s="141"/>
      <c r="B365" s="154" t="s">
        <v>148</v>
      </c>
      <c r="C365" s="154" t="s">
        <v>1681</v>
      </c>
      <c r="D365" s="154">
        <v>6640143</v>
      </c>
      <c r="E365" s="38"/>
      <c r="F365" s="156" t="s">
        <v>1631</v>
      </c>
      <c r="G365" s="56"/>
      <c r="H365" s="236">
        <f t="shared" si="49"/>
        <v>0</v>
      </c>
      <c r="I365" s="55"/>
      <c r="J365" s="160"/>
      <c r="K365" s="209" t="s">
        <v>365</v>
      </c>
      <c r="L365" s="71" t="str">
        <f t="shared" si="48"/>
        <v>L04AA03_nr</v>
      </c>
      <c r="M365" s="154">
        <v>250</v>
      </c>
      <c r="N365" s="154" t="s">
        <v>213</v>
      </c>
      <c r="O365" s="154">
        <v>5</v>
      </c>
      <c r="P365" s="154" t="s">
        <v>185</v>
      </c>
      <c r="Q365" s="154">
        <v>5</v>
      </c>
      <c r="R365" s="154" t="s">
        <v>15</v>
      </c>
      <c r="S365" s="154" t="str">
        <f t="shared" si="50"/>
        <v>MG</v>
      </c>
      <c r="T365" s="154" t="str">
        <f t="shared" si="51"/>
        <v>5ML</v>
      </c>
      <c r="U365" s="154" t="str">
        <f t="shared" si="52"/>
        <v>mg</v>
      </c>
      <c r="V365" s="153" t="str">
        <f t="shared" si="53"/>
        <v>5ML</v>
      </c>
      <c r="W365" s="154">
        <f t="shared" si="54"/>
        <v>0</v>
      </c>
      <c r="X365" s="154">
        <f t="shared" si="55"/>
        <v>0</v>
      </c>
      <c r="Y365" s="154">
        <f t="shared" si="56"/>
        <v>0</v>
      </c>
      <c r="Z365" s="154" t="s">
        <v>2104</v>
      </c>
    </row>
    <row r="366" spans="1:26" s="35" customFormat="1" ht="15.6">
      <c r="A366" s="141"/>
      <c r="B366" s="154" t="s">
        <v>149</v>
      </c>
      <c r="C366" s="154" t="s">
        <v>433</v>
      </c>
      <c r="D366" s="154">
        <v>2837570</v>
      </c>
      <c r="E366" s="38"/>
      <c r="F366" s="156" t="s">
        <v>684</v>
      </c>
      <c r="G366" s="56"/>
      <c r="H366" s="236">
        <f t="shared" si="49"/>
        <v>0</v>
      </c>
      <c r="I366" s="55"/>
      <c r="J366" s="160"/>
      <c r="K366" s="209" t="s">
        <v>1529</v>
      </c>
      <c r="L366" s="71" t="str">
        <f t="shared" si="48"/>
        <v>L04AA04_Fres</v>
      </c>
      <c r="M366" s="154">
        <v>100</v>
      </c>
      <c r="N366" s="154" t="s">
        <v>213</v>
      </c>
      <c r="O366" s="154">
        <v>5</v>
      </c>
      <c r="P366" s="154" t="s">
        <v>185</v>
      </c>
      <c r="Q366" s="154">
        <v>10</v>
      </c>
      <c r="R366" s="154" t="s">
        <v>15</v>
      </c>
      <c r="S366" s="154" t="str">
        <f t="shared" si="50"/>
        <v>MG</v>
      </c>
      <c r="T366" s="154" t="str">
        <f t="shared" si="51"/>
        <v>5ML</v>
      </c>
      <c r="U366" s="154" t="str">
        <f t="shared" si="52"/>
        <v>mg</v>
      </c>
      <c r="V366" s="153" t="str">
        <f t="shared" si="53"/>
        <v>5ML</v>
      </c>
      <c r="W366" s="154">
        <f t="shared" si="54"/>
        <v>0</v>
      </c>
      <c r="X366" s="154">
        <f t="shared" si="55"/>
        <v>0</v>
      </c>
      <c r="Y366" s="154">
        <f t="shared" si="56"/>
        <v>0</v>
      </c>
      <c r="Z366" s="154" t="s">
        <v>2105</v>
      </c>
    </row>
    <row r="367" spans="1:26" s="35" customFormat="1" ht="15.6">
      <c r="A367" s="141"/>
      <c r="B367" s="154" t="s">
        <v>149</v>
      </c>
      <c r="C367" s="154" t="s">
        <v>433</v>
      </c>
      <c r="D367" s="154">
        <v>2837564</v>
      </c>
      <c r="E367" s="38"/>
      <c r="F367" s="156" t="s">
        <v>683</v>
      </c>
      <c r="G367" s="56"/>
      <c r="H367" s="236">
        <f t="shared" si="49"/>
        <v>0</v>
      </c>
      <c r="I367" s="55"/>
      <c r="J367" s="160"/>
      <c r="K367" s="209" t="s">
        <v>1529</v>
      </c>
      <c r="L367" s="71" t="str">
        <f t="shared" si="48"/>
        <v>L04AA04_Fres</v>
      </c>
      <c r="M367" s="154">
        <v>100</v>
      </c>
      <c r="N367" s="154" t="s">
        <v>213</v>
      </c>
      <c r="O367" s="154">
        <v>5</v>
      </c>
      <c r="P367" s="154" t="s">
        <v>185</v>
      </c>
      <c r="Q367" s="154">
        <v>1</v>
      </c>
      <c r="R367" s="154" t="s">
        <v>15</v>
      </c>
      <c r="S367" s="154" t="str">
        <f t="shared" si="50"/>
        <v>MG</v>
      </c>
      <c r="T367" s="154" t="str">
        <f t="shared" si="51"/>
        <v>5ML</v>
      </c>
      <c r="U367" s="154" t="str">
        <f t="shared" si="52"/>
        <v>mg</v>
      </c>
      <c r="V367" s="153" t="str">
        <f t="shared" si="53"/>
        <v>5ML</v>
      </c>
      <c r="W367" s="154">
        <f t="shared" si="54"/>
        <v>0</v>
      </c>
      <c r="X367" s="154">
        <f t="shared" si="55"/>
        <v>0</v>
      </c>
      <c r="Y367" s="154">
        <f t="shared" si="56"/>
        <v>0</v>
      </c>
      <c r="Z367" s="154" t="s">
        <v>2106</v>
      </c>
    </row>
    <row r="368" spans="1:26" s="35" customFormat="1" ht="15.6">
      <c r="A368" s="141"/>
      <c r="B368" s="154" t="s">
        <v>149</v>
      </c>
      <c r="C368" s="154" t="s">
        <v>433</v>
      </c>
      <c r="D368" s="154">
        <v>6825612</v>
      </c>
      <c r="E368" s="38"/>
      <c r="F368" s="156" t="s">
        <v>1632</v>
      </c>
      <c r="G368" s="56"/>
      <c r="H368" s="236">
        <f t="shared" si="49"/>
        <v>0</v>
      </c>
      <c r="I368" s="55"/>
      <c r="J368" s="160"/>
      <c r="K368" s="209" t="s">
        <v>1529</v>
      </c>
      <c r="L368" s="71" t="str">
        <f t="shared" si="48"/>
        <v>L04AA04_Fres</v>
      </c>
      <c r="M368" s="154">
        <v>100</v>
      </c>
      <c r="N368" s="154" t="s">
        <v>213</v>
      </c>
      <c r="O368" s="154">
        <v>5</v>
      </c>
      <c r="P368" s="154" t="s">
        <v>185</v>
      </c>
      <c r="Q368" s="154">
        <v>1</v>
      </c>
      <c r="R368" s="154" t="s">
        <v>15</v>
      </c>
      <c r="S368" s="154" t="str">
        <f t="shared" si="50"/>
        <v>MG</v>
      </c>
      <c r="T368" s="154" t="str">
        <f t="shared" si="51"/>
        <v>5ML</v>
      </c>
      <c r="U368" s="154" t="str">
        <f t="shared" si="52"/>
        <v>mg</v>
      </c>
      <c r="V368" s="153" t="str">
        <f t="shared" si="53"/>
        <v>5ML</v>
      </c>
      <c r="W368" s="154">
        <f t="shared" si="54"/>
        <v>0</v>
      </c>
      <c r="X368" s="154">
        <f t="shared" si="55"/>
        <v>0</v>
      </c>
      <c r="Y368" s="154">
        <f t="shared" si="56"/>
        <v>0</v>
      </c>
      <c r="Z368" s="154" t="s">
        <v>2107</v>
      </c>
    </row>
    <row r="369" spans="1:26" s="35" customFormat="1" ht="15.6">
      <c r="A369" s="141"/>
      <c r="B369" s="154" t="s">
        <v>149</v>
      </c>
      <c r="C369" s="154" t="s">
        <v>433</v>
      </c>
      <c r="D369" s="154">
        <v>1962818</v>
      </c>
      <c r="E369" s="38">
        <v>7680535880198</v>
      </c>
      <c r="F369" s="156" t="s">
        <v>682</v>
      </c>
      <c r="G369" s="56"/>
      <c r="H369" s="236">
        <f t="shared" si="49"/>
        <v>0</v>
      </c>
      <c r="I369" s="55"/>
      <c r="J369" s="160"/>
      <c r="K369" s="209" t="s">
        <v>1530</v>
      </c>
      <c r="L369" s="71" t="str">
        <f t="shared" si="48"/>
        <v>L04AA04_Thym</v>
      </c>
      <c r="M369" s="154">
        <v>25</v>
      </c>
      <c r="N369" s="154" t="s">
        <v>186</v>
      </c>
      <c r="O369" s="154">
        <v>1</v>
      </c>
      <c r="P369" s="154" t="s">
        <v>6</v>
      </c>
      <c r="Q369" s="154">
        <v>1</v>
      </c>
      <c r="R369" s="154" t="s">
        <v>15</v>
      </c>
      <c r="S369" s="154" t="str">
        <f t="shared" si="50"/>
        <v>MG</v>
      </c>
      <c r="T369" s="154">
        <f t="shared" si="51"/>
        <v>0</v>
      </c>
      <c r="U369" s="154" t="str">
        <f t="shared" si="52"/>
        <v>mg</v>
      </c>
      <c r="V369" s="153">
        <f t="shared" si="53"/>
        <v>1</v>
      </c>
      <c r="W369" s="154">
        <f t="shared" si="54"/>
        <v>0</v>
      </c>
      <c r="X369" s="154">
        <f t="shared" si="55"/>
        <v>1</v>
      </c>
      <c r="Y369" s="154">
        <f t="shared" si="56"/>
        <v>0</v>
      </c>
      <c r="Z369" s="154" t="s">
        <v>2108</v>
      </c>
    </row>
    <row r="370" spans="1:26" s="35" customFormat="1" ht="15.6">
      <c r="A370" s="141"/>
      <c r="B370" s="154" t="s">
        <v>150</v>
      </c>
      <c r="C370" s="154" t="s">
        <v>151</v>
      </c>
      <c r="D370" s="154">
        <v>3499655</v>
      </c>
      <c r="E370" s="38">
        <v>7680572730012</v>
      </c>
      <c r="F370" s="156" t="s">
        <v>685</v>
      </c>
      <c r="G370" s="56"/>
      <c r="H370" s="236">
        <f t="shared" si="49"/>
        <v>0</v>
      </c>
      <c r="I370" s="55"/>
      <c r="J370" s="160"/>
      <c r="K370" s="209" t="s">
        <v>365</v>
      </c>
      <c r="L370" s="71" t="str">
        <f t="shared" si="48"/>
        <v>L04AA23_nr</v>
      </c>
      <c r="M370" s="154">
        <v>300</v>
      </c>
      <c r="N370" s="154" t="s">
        <v>220</v>
      </c>
      <c r="O370" s="154">
        <v>15</v>
      </c>
      <c r="P370" s="154" t="s">
        <v>185</v>
      </c>
      <c r="Q370" s="154">
        <v>1</v>
      </c>
      <c r="R370" s="154" t="s">
        <v>15</v>
      </c>
      <c r="S370" s="154" t="str">
        <f t="shared" si="50"/>
        <v>MG</v>
      </c>
      <c r="T370" s="154" t="str">
        <f t="shared" si="51"/>
        <v>15ML</v>
      </c>
      <c r="U370" s="154" t="str">
        <f t="shared" si="52"/>
        <v>mg</v>
      </c>
      <c r="V370" s="153" t="str">
        <f t="shared" si="53"/>
        <v>15ML</v>
      </c>
      <c r="W370" s="154">
        <f t="shared" si="54"/>
        <v>0</v>
      </c>
      <c r="X370" s="154">
        <f t="shared" si="55"/>
        <v>0</v>
      </c>
      <c r="Y370" s="154">
        <f t="shared" si="56"/>
        <v>0</v>
      </c>
      <c r="Z370" s="154" t="s">
        <v>2109</v>
      </c>
    </row>
    <row r="371" spans="1:26" s="35" customFormat="1" ht="15.6">
      <c r="A371" s="141"/>
      <c r="B371" s="154" t="s">
        <v>152</v>
      </c>
      <c r="C371" s="154" t="s">
        <v>153</v>
      </c>
      <c r="D371" s="154">
        <v>5259464</v>
      </c>
      <c r="E371" s="38">
        <v>7680621410025</v>
      </c>
      <c r="F371" s="156" t="s">
        <v>687</v>
      </c>
      <c r="G371" s="56"/>
      <c r="H371" s="236">
        <f t="shared" si="49"/>
        <v>0</v>
      </c>
      <c r="I371" s="55"/>
      <c r="J371" s="160"/>
      <c r="K371" s="209" t="s">
        <v>365</v>
      </c>
      <c r="L371" s="71" t="str">
        <f t="shared" si="48"/>
        <v>L04AA24_nr</v>
      </c>
      <c r="M371" s="154">
        <v>125</v>
      </c>
      <c r="N371" s="154" t="s">
        <v>199</v>
      </c>
      <c r="O371" s="154">
        <v>1</v>
      </c>
      <c r="P371" s="154" t="s">
        <v>185</v>
      </c>
      <c r="Q371" s="154">
        <v>4</v>
      </c>
      <c r="R371" s="154" t="s">
        <v>15</v>
      </c>
      <c r="S371" s="154" t="str">
        <f t="shared" si="50"/>
        <v>MG</v>
      </c>
      <c r="T371" s="154" t="str">
        <f t="shared" si="51"/>
        <v>ML</v>
      </c>
      <c r="U371" s="154" t="str">
        <f t="shared" si="52"/>
        <v>mg</v>
      </c>
      <c r="V371" s="153" t="str">
        <f t="shared" si="53"/>
        <v>1ML</v>
      </c>
      <c r="W371" s="154">
        <f t="shared" si="54"/>
        <v>0</v>
      </c>
      <c r="X371" s="154">
        <f t="shared" si="55"/>
        <v>0</v>
      </c>
      <c r="Y371" s="154">
        <f t="shared" si="56"/>
        <v>0</v>
      </c>
      <c r="Z371" s="154" t="s">
        <v>2110</v>
      </c>
    </row>
    <row r="372" spans="1:26" s="35" customFormat="1" ht="15.6">
      <c r="A372" s="141"/>
      <c r="B372" s="154" t="s">
        <v>152</v>
      </c>
      <c r="C372" s="154" t="s">
        <v>153</v>
      </c>
      <c r="D372" s="154">
        <v>3592260</v>
      </c>
      <c r="E372" s="38">
        <v>7680577690014</v>
      </c>
      <c r="F372" s="156" t="s">
        <v>686</v>
      </c>
      <c r="G372" s="56"/>
      <c r="H372" s="236">
        <f t="shared" si="49"/>
        <v>0</v>
      </c>
      <c r="I372" s="55"/>
      <c r="J372" s="160"/>
      <c r="K372" s="209" t="s">
        <v>365</v>
      </c>
      <c r="L372" s="71" t="str">
        <f t="shared" si="48"/>
        <v>L04AA24_nr</v>
      </c>
      <c r="M372" s="154">
        <v>250</v>
      </c>
      <c r="N372" s="154" t="s">
        <v>186</v>
      </c>
      <c r="O372" s="154">
        <v>1</v>
      </c>
      <c r="P372" s="154" t="s">
        <v>6</v>
      </c>
      <c r="Q372" s="154">
        <v>1</v>
      </c>
      <c r="R372" s="154" t="s">
        <v>15</v>
      </c>
      <c r="S372" s="154" t="str">
        <f t="shared" si="50"/>
        <v>MG</v>
      </c>
      <c r="T372" s="154">
        <f t="shared" si="51"/>
        <v>0</v>
      </c>
      <c r="U372" s="154" t="str">
        <f t="shared" si="52"/>
        <v>mg</v>
      </c>
      <c r="V372" s="153">
        <f t="shared" si="53"/>
        <v>1</v>
      </c>
      <c r="W372" s="154">
        <f t="shared" si="54"/>
        <v>0</v>
      </c>
      <c r="X372" s="154">
        <f t="shared" si="55"/>
        <v>1</v>
      </c>
      <c r="Y372" s="154">
        <f t="shared" si="56"/>
        <v>0</v>
      </c>
      <c r="Z372" s="154" t="s">
        <v>2111</v>
      </c>
    </row>
    <row r="373" spans="1:26" s="35" customFormat="1" ht="15.6">
      <c r="A373" s="141"/>
      <c r="B373" s="154" t="s">
        <v>154</v>
      </c>
      <c r="C373" s="154" t="s">
        <v>155</v>
      </c>
      <c r="D373" s="154">
        <v>4095612</v>
      </c>
      <c r="E373" s="38">
        <v>7680592820014</v>
      </c>
      <c r="F373" s="156" t="s">
        <v>1633</v>
      </c>
      <c r="G373" s="56"/>
      <c r="H373" s="236">
        <f t="shared" si="49"/>
        <v>0</v>
      </c>
      <c r="I373" s="55"/>
      <c r="J373" s="160"/>
      <c r="K373" s="209" t="s">
        <v>365</v>
      </c>
      <c r="L373" s="71" t="str">
        <f t="shared" si="48"/>
        <v>L04AA25_nr</v>
      </c>
      <c r="M373" s="154">
        <v>300</v>
      </c>
      <c r="N373" s="154" t="s">
        <v>221</v>
      </c>
      <c r="O373" s="154">
        <v>30</v>
      </c>
      <c r="P373" s="154" t="s">
        <v>185</v>
      </c>
      <c r="Q373" s="154">
        <v>1</v>
      </c>
      <c r="R373" s="154" t="s">
        <v>15</v>
      </c>
      <c r="S373" s="154" t="str">
        <f t="shared" si="50"/>
        <v>mg</v>
      </c>
      <c r="T373" s="154" t="str">
        <f t="shared" si="51"/>
        <v>30ml</v>
      </c>
      <c r="U373" s="154" t="str">
        <f t="shared" si="52"/>
        <v>mg</v>
      </c>
      <c r="V373" s="153" t="str">
        <f t="shared" si="53"/>
        <v>30ml</v>
      </c>
      <c r="W373" s="154">
        <f t="shared" si="54"/>
        <v>0</v>
      </c>
      <c r="X373" s="154">
        <f t="shared" si="55"/>
        <v>0</v>
      </c>
      <c r="Y373" s="154">
        <f t="shared" si="56"/>
        <v>0</v>
      </c>
      <c r="Z373" s="154" t="s">
        <v>2112</v>
      </c>
    </row>
    <row r="374" spans="1:26" s="35" customFormat="1" ht="15.6">
      <c r="A374" s="141"/>
      <c r="B374" s="154" t="s">
        <v>1531</v>
      </c>
      <c r="C374" s="154" t="s">
        <v>1682</v>
      </c>
      <c r="D374" s="154">
        <v>6188654</v>
      </c>
      <c r="E374" s="38">
        <v>7680632850018</v>
      </c>
      <c r="F374" s="156" t="s">
        <v>1634</v>
      </c>
      <c r="G374" s="56"/>
      <c r="H374" s="236">
        <f t="shared" si="49"/>
        <v>0</v>
      </c>
      <c r="I374" s="55"/>
      <c r="J374" s="160"/>
      <c r="K374" s="209" t="s">
        <v>365</v>
      </c>
      <c r="L374" s="71" t="str">
        <f t="shared" si="48"/>
        <v>L04AA33_nr</v>
      </c>
      <c r="M374" s="154">
        <v>300</v>
      </c>
      <c r="N374" s="154" t="s">
        <v>186</v>
      </c>
      <c r="O374" s="154">
        <v>1</v>
      </c>
      <c r="P374" s="154" t="s">
        <v>6</v>
      </c>
      <c r="Q374" s="154">
        <v>1</v>
      </c>
      <c r="R374" s="154" t="s">
        <v>15</v>
      </c>
      <c r="S374" s="154" t="str">
        <f t="shared" si="50"/>
        <v>MG</v>
      </c>
      <c r="T374" s="154">
        <f t="shared" si="51"/>
        <v>0</v>
      </c>
      <c r="U374" s="154" t="str">
        <f t="shared" si="52"/>
        <v>mg</v>
      </c>
      <c r="V374" s="153">
        <f t="shared" si="53"/>
        <v>1</v>
      </c>
      <c r="W374" s="154">
        <f t="shared" si="54"/>
        <v>0</v>
      </c>
      <c r="X374" s="154">
        <f t="shared" si="55"/>
        <v>1</v>
      </c>
      <c r="Y374" s="154">
        <f t="shared" si="56"/>
        <v>0</v>
      </c>
      <c r="Z374" s="154" t="s">
        <v>2113</v>
      </c>
    </row>
    <row r="375" spans="1:26" s="35" customFormat="1" ht="15.6">
      <c r="A375" s="141"/>
      <c r="B375" s="154" t="s">
        <v>253</v>
      </c>
      <c r="C375" s="154" t="s">
        <v>95</v>
      </c>
      <c r="D375" s="154">
        <v>6211175</v>
      </c>
      <c r="E375" s="38">
        <v>7680630250018</v>
      </c>
      <c r="F375" s="156" t="s">
        <v>688</v>
      </c>
      <c r="G375" s="56"/>
      <c r="H375" s="236">
        <f t="shared" si="49"/>
        <v>0</v>
      </c>
      <c r="I375" s="55"/>
      <c r="J375" s="160"/>
      <c r="K375" s="209" t="s">
        <v>365</v>
      </c>
      <c r="L375" s="71" t="str">
        <f t="shared" si="48"/>
        <v>L04AA34_nr</v>
      </c>
      <c r="M375" s="154">
        <v>12</v>
      </c>
      <c r="N375" s="154" t="s">
        <v>186</v>
      </c>
      <c r="O375" s="154">
        <v>2</v>
      </c>
      <c r="P375" s="154" t="s">
        <v>185</v>
      </c>
      <c r="Q375" s="154">
        <v>1</v>
      </c>
      <c r="R375" s="154" t="s">
        <v>15</v>
      </c>
      <c r="S375" s="154" t="str">
        <f t="shared" si="50"/>
        <v>MG</v>
      </c>
      <c r="T375" s="154">
        <f t="shared" si="51"/>
        <v>0</v>
      </c>
      <c r="U375" s="154" t="str">
        <f t="shared" si="52"/>
        <v>mg</v>
      </c>
      <c r="V375" s="153">
        <f t="shared" si="53"/>
        <v>1</v>
      </c>
      <c r="W375" s="154">
        <f t="shared" si="54"/>
        <v>0</v>
      </c>
      <c r="X375" s="154">
        <f t="shared" si="55"/>
        <v>0</v>
      </c>
      <c r="Y375" s="154">
        <f t="shared" si="56"/>
        <v>0</v>
      </c>
      <c r="Z375" s="154" t="s">
        <v>2114</v>
      </c>
    </row>
    <row r="376" spans="1:26" s="35" customFormat="1" ht="15.6">
      <c r="A376" s="141"/>
      <c r="B376" s="154" t="s">
        <v>156</v>
      </c>
      <c r="C376" s="154" t="s">
        <v>157</v>
      </c>
      <c r="D376" s="154">
        <v>3514975</v>
      </c>
      <c r="E376" s="38">
        <v>7680577110017</v>
      </c>
      <c r="F376" s="156" t="s">
        <v>690</v>
      </c>
      <c r="G376" s="56"/>
      <c r="H376" s="236">
        <f t="shared" si="49"/>
        <v>0</v>
      </c>
      <c r="I376" s="55"/>
      <c r="J376" s="160"/>
      <c r="K376" s="209" t="s">
        <v>365</v>
      </c>
      <c r="L376" s="71" t="str">
        <f t="shared" si="48"/>
        <v>L04AB01_nr</v>
      </c>
      <c r="M376" s="154">
        <v>25</v>
      </c>
      <c r="N376" s="154" t="s">
        <v>222</v>
      </c>
      <c r="O376" s="154">
        <v>0.5</v>
      </c>
      <c r="P376" s="154" t="s">
        <v>185</v>
      </c>
      <c r="Q376" s="154">
        <v>4</v>
      </c>
      <c r="R376" s="154" t="s">
        <v>15</v>
      </c>
      <c r="S376" s="154" t="str">
        <f t="shared" si="50"/>
        <v>MG</v>
      </c>
      <c r="T376" s="154" t="str">
        <f t="shared" si="51"/>
        <v>0.5ML</v>
      </c>
      <c r="U376" s="154" t="str">
        <f t="shared" si="52"/>
        <v>mg</v>
      </c>
      <c r="V376" s="153" t="str">
        <f t="shared" si="53"/>
        <v>0.5ML</v>
      </c>
      <c r="W376" s="154">
        <f t="shared" si="54"/>
        <v>0</v>
      </c>
      <c r="X376" s="154">
        <f t="shared" si="55"/>
        <v>0</v>
      </c>
      <c r="Y376" s="154">
        <f t="shared" si="56"/>
        <v>0</v>
      </c>
      <c r="Z376" s="154" t="s">
        <v>2115</v>
      </c>
    </row>
    <row r="377" spans="1:26" s="35" customFormat="1" ht="15.6">
      <c r="A377" s="141"/>
      <c r="B377" s="154" t="s">
        <v>156</v>
      </c>
      <c r="C377" s="154" t="s">
        <v>157</v>
      </c>
      <c r="D377" s="154">
        <v>3514981</v>
      </c>
      <c r="E377" s="38">
        <v>7680577110024</v>
      </c>
      <c r="F377" s="156" t="s">
        <v>691</v>
      </c>
      <c r="G377" s="56"/>
      <c r="H377" s="236">
        <f t="shared" si="49"/>
        <v>0</v>
      </c>
      <c r="I377" s="55"/>
      <c r="J377" s="160"/>
      <c r="K377" s="209" t="s">
        <v>365</v>
      </c>
      <c r="L377" s="71" t="str">
        <f t="shared" si="48"/>
        <v>L04AB01_nr</v>
      </c>
      <c r="M377" s="154">
        <v>50</v>
      </c>
      <c r="N377" s="154" t="s">
        <v>199</v>
      </c>
      <c r="O377" s="154">
        <v>1</v>
      </c>
      <c r="P377" s="154" t="s">
        <v>185</v>
      </c>
      <c r="Q377" s="154">
        <v>2</v>
      </c>
      <c r="R377" s="154" t="s">
        <v>15</v>
      </c>
      <c r="S377" s="154" t="str">
        <f t="shared" si="50"/>
        <v>MG</v>
      </c>
      <c r="T377" s="154" t="str">
        <f t="shared" si="51"/>
        <v>ML</v>
      </c>
      <c r="U377" s="154" t="str">
        <f t="shared" si="52"/>
        <v>mg</v>
      </c>
      <c r="V377" s="153" t="str">
        <f t="shared" si="53"/>
        <v>1ML</v>
      </c>
      <c r="W377" s="154">
        <f t="shared" si="54"/>
        <v>0</v>
      </c>
      <c r="X377" s="154">
        <f t="shared" si="55"/>
        <v>0</v>
      </c>
      <c r="Y377" s="154">
        <f t="shared" si="56"/>
        <v>0</v>
      </c>
      <c r="Z377" s="154" t="s">
        <v>2116</v>
      </c>
    </row>
    <row r="378" spans="1:26" s="35" customFormat="1" ht="15.6">
      <c r="A378" s="141"/>
      <c r="B378" s="154" t="s">
        <v>156</v>
      </c>
      <c r="C378" s="154" t="s">
        <v>157</v>
      </c>
      <c r="D378" s="154">
        <v>4700941</v>
      </c>
      <c r="E378" s="38">
        <v>7680600250017</v>
      </c>
      <c r="F378" s="156" t="s">
        <v>692</v>
      </c>
      <c r="G378" s="56"/>
      <c r="H378" s="236">
        <f t="shared" si="49"/>
        <v>0</v>
      </c>
      <c r="I378" s="55"/>
      <c r="J378" s="160"/>
      <c r="K378" s="209" t="s">
        <v>365</v>
      </c>
      <c r="L378" s="71" t="str">
        <f t="shared" si="48"/>
        <v>L04AB01_nr</v>
      </c>
      <c r="M378" s="154">
        <v>50</v>
      </c>
      <c r="N378" s="154" t="s">
        <v>199</v>
      </c>
      <c r="O378" s="154">
        <v>1</v>
      </c>
      <c r="P378" s="154" t="s">
        <v>185</v>
      </c>
      <c r="Q378" s="154">
        <v>2</v>
      </c>
      <c r="R378" s="154" t="s">
        <v>15</v>
      </c>
      <c r="S378" s="154" t="str">
        <f t="shared" si="50"/>
        <v>MG</v>
      </c>
      <c r="T378" s="154" t="str">
        <f t="shared" si="51"/>
        <v>ML</v>
      </c>
      <c r="U378" s="154" t="str">
        <f t="shared" si="52"/>
        <v>mg</v>
      </c>
      <c r="V378" s="153" t="str">
        <f t="shared" si="53"/>
        <v>1ML</v>
      </c>
      <c r="W378" s="154">
        <f t="shared" si="54"/>
        <v>0</v>
      </c>
      <c r="X378" s="154">
        <f t="shared" si="55"/>
        <v>0</v>
      </c>
      <c r="Y378" s="154">
        <f t="shared" si="56"/>
        <v>0</v>
      </c>
      <c r="Z378" s="154" t="s">
        <v>2117</v>
      </c>
    </row>
    <row r="379" spans="1:26" s="35" customFormat="1" ht="15.6">
      <c r="A379" s="141"/>
      <c r="B379" s="154" t="s">
        <v>156</v>
      </c>
      <c r="C379" s="154" t="s">
        <v>157</v>
      </c>
      <c r="D379" s="154">
        <v>2218720</v>
      </c>
      <c r="E379" s="38">
        <v>7680553650025</v>
      </c>
      <c r="F379" s="156" t="s">
        <v>689</v>
      </c>
      <c r="G379" s="56"/>
      <c r="H379" s="236">
        <f t="shared" si="49"/>
        <v>0</v>
      </c>
      <c r="I379" s="55"/>
      <c r="J379" s="160"/>
      <c r="K379" s="209" t="s">
        <v>365</v>
      </c>
      <c r="L379" s="71" t="str">
        <f t="shared" si="48"/>
        <v>L04AB01_nr</v>
      </c>
      <c r="M379" s="154">
        <v>25</v>
      </c>
      <c r="N379" s="154" t="s">
        <v>186</v>
      </c>
      <c r="O379" s="154">
        <v>4</v>
      </c>
      <c r="P379" s="154" t="s">
        <v>6</v>
      </c>
      <c r="Q379" s="154">
        <v>1</v>
      </c>
      <c r="R379" s="154" t="s">
        <v>15</v>
      </c>
      <c r="S379" s="154" t="str">
        <f t="shared" si="50"/>
        <v>MG</v>
      </c>
      <c r="T379" s="154">
        <f t="shared" si="51"/>
        <v>0</v>
      </c>
      <c r="U379" s="154" t="str">
        <f t="shared" si="52"/>
        <v>mg</v>
      </c>
      <c r="V379" s="153">
        <f t="shared" si="53"/>
        <v>1</v>
      </c>
      <c r="W379" s="154">
        <f t="shared" si="54"/>
        <v>0</v>
      </c>
      <c r="X379" s="154">
        <f t="shared" si="55"/>
        <v>1</v>
      </c>
      <c r="Y379" s="154">
        <f t="shared" si="56"/>
        <v>0</v>
      </c>
      <c r="Z379" s="154" t="s">
        <v>2118</v>
      </c>
    </row>
    <row r="380" spans="1:26" s="35" customFormat="1" ht="15.6">
      <c r="A380" s="141"/>
      <c r="B380" s="154" t="s">
        <v>158</v>
      </c>
      <c r="C380" s="154" t="s">
        <v>159</v>
      </c>
      <c r="D380" s="154">
        <v>6690885</v>
      </c>
      <c r="E380" s="38">
        <v>7680653670015</v>
      </c>
      <c r="F380" s="156" t="s">
        <v>1635</v>
      </c>
      <c r="G380" s="56"/>
      <c r="H380" s="236">
        <f t="shared" si="49"/>
        <v>0</v>
      </c>
      <c r="I380" s="55"/>
      <c r="J380" s="160"/>
      <c r="K380" s="209" t="s">
        <v>365</v>
      </c>
      <c r="L380" s="71" t="str">
        <f t="shared" si="48"/>
        <v>L04AB02_nr</v>
      </c>
      <c r="M380" s="154">
        <v>100</v>
      </c>
      <c r="N380" s="154" t="s">
        <v>186</v>
      </c>
      <c r="O380" s="154">
        <v>1</v>
      </c>
      <c r="P380" s="154" t="s">
        <v>6</v>
      </c>
      <c r="Q380" s="154">
        <v>1</v>
      </c>
      <c r="R380" s="154" t="s">
        <v>15</v>
      </c>
      <c r="S380" s="154" t="str">
        <f t="shared" si="50"/>
        <v>MG</v>
      </c>
      <c r="T380" s="154">
        <f t="shared" si="51"/>
        <v>0</v>
      </c>
      <c r="U380" s="154" t="str">
        <f t="shared" si="52"/>
        <v>mg</v>
      </c>
      <c r="V380" s="153">
        <f t="shared" si="53"/>
        <v>1</v>
      </c>
      <c r="W380" s="154">
        <f t="shared" si="54"/>
        <v>0</v>
      </c>
      <c r="X380" s="154">
        <f t="shared" si="55"/>
        <v>1</v>
      </c>
      <c r="Y380" s="154">
        <f t="shared" si="56"/>
        <v>0</v>
      </c>
      <c r="Z380" s="154" t="s">
        <v>2119</v>
      </c>
    </row>
    <row r="381" spans="1:26" s="35" customFormat="1" ht="15.6">
      <c r="A381" s="141"/>
      <c r="B381" s="154" t="s">
        <v>158</v>
      </c>
      <c r="C381" s="154" t="s">
        <v>159</v>
      </c>
      <c r="D381" s="154">
        <v>2191180</v>
      </c>
      <c r="E381" s="38">
        <v>7680551840015</v>
      </c>
      <c r="F381" s="156" t="s">
        <v>693</v>
      </c>
      <c r="G381" s="56"/>
      <c r="H381" s="236">
        <f t="shared" si="49"/>
        <v>0</v>
      </c>
      <c r="I381" s="55"/>
      <c r="J381" s="160"/>
      <c r="K381" s="209" t="s">
        <v>365</v>
      </c>
      <c r="L381" s="71" t="str">
        <f t="shared" si="48"/>
        <v>L04AB02_nr</v>
      </c>
      <c r="M381" s="154">
        <v>100</v>
      </c>
      <c r="N381" s="154" t="s">
        <v>186</v>
      </c>
      <c r="O381" s="154">
        <v>1</v>
      </c>
      <c r="P381" s="154" t="s">
        <v>6</v>
      </c>
      <c r="Q381" s="154">
        <v>1</v>
      </c>
      <c r="R381" s="154" t="s">
        <v>15</v>
      </c>
      <c r="S381" s="154" t="str">
        <f t="shared" si="50"/>
        <v>MG</v>
      </c>
      <c r="T381" s="154">
        <f t="shared" si="51"/>
        <v>0</v>
      </c>
      <c r="U381" s="154" t="str">
        <f t="shared" si="52"/>
        <v>mg</v>
      </c>
      <c r="V381" s="153">
        <f t="shared" si="53"/>
        <v>1</v>
      </c>
      <c r="W381" s="154">
        <f t="shared" si="54"/>
        <v>0</v>
      </c>
      <c r="X381" s="154">
        <f t="shared" si="55"/>
        <v>1</v>
      </c>
      <c r="Y381" s="154">
        <f t="shared" si="56"/>
        <v>0</v>
      </c>
      <c r="Z381" s="154" t="s">
        <v>2120</v>
      </c>
    </row>
    <row r="382" spans="1:26" s="35" customFormat="1" ht="15.6">
      <c r="A382" s="141"/>
      <c r="B382" s="154" t="s">
        <v>158</v>
      </c>
      <c r="C382" s="154" t="s">
        <v>159</v>
      </c>
      <c r="D382" s="154">
        <v>6555236</v>
      </c>
      <c r="E382" s="38">
        <v>7680653730016</v>
      </c>
      <c r="F382" s="156" t="s">
        <v>1636</v>
      </c>
      <c r="G382" s="56"/>
      <c r="H382" s="236">
        <f t="shared" si="49"/>
        <v>0</v>
      </c>
      <c r="I382" s="55"/>
      <c r="J382" s="160"/>
      <c r="K382" s="209" t="s">
        <v>365</v>
      </c>
      <c r="L382" s="71" t="str">
        <f t="shared" si="48"/>
        <v>L04AB02_nr</v>
      </c>
      <c r="M382" s="154">
        <v>100</v>
      </c>
      <c r="N382" s="154" t="s">
        <v>186</v>
      </c>
      <c r="O382" s="154">
        <v>1</v>
      </c>
      <c r="P382" s="154" t="s">
        <v>6</v>
      </c>
      <c r="Q382" s="154">
        <v>1</v>
      </c>
      <c r="R382" s="154" t="s">
        <v>15</v>
      </c>
      <c r="S382" s="154" t="str">
        <f t="shared" si="50"/>
        <v>MG</v>
      </c>
      <c r="T382" s="154">
        <f t="shared" si="51"/>
        <v>0</v>
      </c>
      <c r="U382" s="154" t="str">
        <f t="shared" si="52"/>
        <v>mg</v>
      </c>
      <c r="V382" s="153">
        <f t="shared" si="53"/>
        <v>1</v>
      </c>
      <c r="W382" s="154">
        <f t="shared" si="54"/>
        <v>0</v>
      </c>
      <c r="X382" s="154">
        <f t="shared" si="55"/>
        <v>1</v>
      </c>
      <c r="Y382" s="154">
        <f t="shared" si="56"/>
        <v>0</v>
      </c>
      <c r="Z382" s="154" t="s">
        <v>2121</v>
      </c>
    </row>
    <row r="383" spans="1:26" s="35" customFormat="1" ht="15.6">
      <c r="A383" s="141"/>
      <c r="B383" s="154" t="s">
        <v>160</v>
      </c>
      <c r="C383" s="154" t="s">
        <v>161</v>
      </c>
      <c r="D383" s="154">
        <v>6088906</v>
      </c>
      <c r="E383" s="38">
        <v>7680628600016</v>
      </c>
      <c r="F383" s="156" t="s">
        <v>696</v>
      </c>
      <c r="G383" s="56"/>
      <c r="H383" s="236">
        <f t="shared" si="49"/>
        <v>0</v>
      </c>
      <c r="I383" s="55"/>
      <c r="J383" s="160"/>
      <c r="K383" s="209" t="s">
        <v>365</v>
      </c>
      <c r="L383" s="71" t="str">
        <f t="shared" si="48"/>
        <v>L04AB04_nr</v>
      </c>
      <c r="M383" s="154">
        <v>40</v>
      </c>
      <c r="N383" s="154" t="s">
        <v>223</v>
      </c>
      <c r="O383" s="154">
        <v>2</v>
      </c>
      <c r="P383" s="154" t="s">
        <v>6</v>
      </c>
      <c r="Q383" s="154">
        <v>1</v>
      </c>
      <c r="R383" s="154" t="s">
        <v>15</v>
      </c>
      <c r="S383" s="154" t="str">
        <f t="shared" si="50"/>
        <v>MG</v>
      </c>
      <c r="T383" s="154" t="str">
        <f t="shared" si="51"/>
        <v>0.8ML</v>
      </c>
      <c r="U383" s="154" t="str">
        <f t="shared" si="52"/>
        <v>mg</v>
      </c>
      <c r="V383" s="153" t="str">
        <f t="shared" si="53"/>
        <v>0.8ML</v>
      </c>
      <c r="W383" s="154">
        <f t="shared" si="54"/>
        <v>0</v>
      </c>
      <c r="X383" s="154">
        <f t="shared" si="55"/>
        <v>1</v>
      </c>
      <c r="Y383" s="154">
        <f t="shared" si="56"/>
        <v>0</v>
      </c>
      <c r="Z383" s="154" t="s">
        <v>2122</v>
      </c>
    </row>
    <row r="384" spans="1:26" s="35" customFormat="1" ht="15.6">
      <c r="A384" s="141"/>
      <c r="B384" s="154" t="s">
        <v>160</v>
      </c>
      <c r="C384" s="154" t="s">
        <v>161</v>
      </c>
      <c r="D384" s="154">
        <v>2676977</v>
      </c>
      <c r="E384" s="38">
        <v>7680562210029</v>
      </c>
      <c r="F384" s="156" t="s">
        <v>694</v>
      </c>
      <c r="G384" s="56"/>
      <c r="H384" s="236">
        <f t="shared" si="49"/>
        <v>0</v>
      </c>
      <c r="I384" s="55"/>
      <c r="J384" s="160"/>
      <c r="K384" s="209" t="s">
        <v>365</v>
      </c>
      <c r="L384" s="71" t="str">
        <f t="shared" si="48"/>
        <v>L04AB04_nr</v>
      </c>
      <c r="M384" s="154">
        <v>40</v>
      </c>
      <c r="N384" s="154" t="s">
        <v>223</v>
      </c>
      <c r="O384" s="154">
        <v>0.8</v>
      </c>
      <c r="P384" s="154" t="s">
        <v>185</v>
      </c>
      <c r="Q384" s="154">
        <v>1</v>
      </c>
      <c r="R384" s="154" t="s">
        <v>15</v>
      </c>
      <c r="S384" s="154" t="str">
        <f t="shared" si="50"/>
        <v>MG</v>
      </c>
      <c r="T384" s="154" t="str">
        <f t="shared" si="51"/>
        <v>0.8ML</v>
      </c>
      <c r="U384" s="154" t="str">
        <f t="shared" si="52"/>
        <v>mg</v>
      </c>
      <c r="V384" s="153" t="str">
        <f t="shared" si="53"/>
        <v>0.8ML</v>
      </c>
      <c r="W384" s="154">
        <f t="shared" si="54"/>
        <v>0</v>
      </c>
      <c r="X384" s="154">
        <f t="shared" si="55"/>
        <v>0</v>
      </c>
      <c r="Y384" s="154">
        <f t="shared" si="56"/>
        <v>0</v>
      </c>
      <c r="Z384" s="154" t="s">
        <v>2123</v>
      </c>
    </row>
    <row r="385" spans="1:26" s="35" customFormat="1" ht="15.6">
      <c r="A385" s="141"/>
      <c r="B385" s="154" t="s">
        <v>160</v>
      </c>
      <c r="C385" s="154" t="s">
        <v>161</v>
      </c>
      <c r="D385" s="154">
        <v>3482169</v>
      </c>
      <c r="E385" s="38">
        <v>7680578620010</v>
      </c>
      <c r="F385" s="156" t="s">
        <v>695</v>
      </c>
      <c r="G385" s="56"/>
      <c r="H385" s="236">
        <f t="shared" si="49"/>
        <v>0</v>
      </c>
      <c r="I385" s="55"/>
      <c r="J385" s="160"/>
      <c r="K385" s="209" t="s">
        <v>365</v>
      </c>
      <c r="L385" s="71" t="str">
        <f t="shared" si="48"/>
        <v>L04AB04_nr</v>
      </c>
      <c r="M385" s="154">
        <v>40</v>
      </c>
      <c r="N385" s="154" t="s">
        <v>223</v>
      </c>
      <c r="O385" s="154">
        <v>0.8</v>
      </c>
      <c r="P385" s="154" t="s">
        <v>185</v>
      </c>
      <c r="Q385" s="154">
        <v>1</v>
      </c>
      <c r="R385" s="154" t="s">
        <v>15</v>
      </c>
      <c r="S385" s="154" t="str">
        <f t="shared" si="50"/>
        <v>MG</v>
      </c>
      <c r="T385" s="154" t="str">
        <f t="shared" si="51"/>
        <v>0.8ML</v>
      </c>
      <c r="U385" s="154" t="str">
        <f t="shared" si="52"/>
        <v>mg</v>
      </c>
      <c r="V385" s="153" t="str">
        <f t="shared" si="53"/>
        <v>0.8ML</v>
      </c>
      <c r="W385" s="154">
        <f t="shared" si="54"/>
        <v>0</v>
      </c>
      <c r="X385" s="154">
        <f t="shared" si="55"/>
        <v>0</v>
      </c>
      <c r="Y385" s="154">
        <f t="shared" si="56"/>
        <v>0</v>
      </c>
      <c r="Z385" s="154" t="s">
        <v>2124</v>
      </c>
    </row>
    <row r="386" spans="1:26" s="35" customFormat="1" ht="15.6">
      <c r="A386" s="141"/>
      <c r="B386" s="154" t="s">
        <v>162</v>
      </c>
      <c r="C386" s="154" t="s">
        <v>163</v>
      </c>
      <c r="D386" s="154">
        <v>4640601</v>
      </c>
      <c r="E386" s="38">
        <v>7680600960015</v>
      </c>
      <c r="F386" s="156" t="s">
        <v>697</v>
      </c>
      <c r="G386" s="56"/>
      <c r="H386" s="236">
        <f t="shared" si="49"/>
        <v>0</v>
      </c>
      <c r="I386" s="55"/>
      <c r="J386" s="160"/>
      <c r="K386" s="209" t="s">
        <v>365</v>
      </c>
      <c r="L386" s="71" t="str">
        <f t="shared" si="48"/>
        <v>L04AB05_nr</v>
      </c>
      <c r="M386" s="154">
        <v>200</v>
      </c>
      <c r="N386" s="154" t="s">
        <v>199</v>
      </c>
      <c r="O386" s="154">
        <v>1</v>
      </c>
      <c r="P386" s="154" t="s">
        <v>185</v>
      </c>
      <c r="Q386" s="154">
        <v>2</v>
      </c>
      <c r="R386" s="154" t="s">
        <v>15</v>
      </c>
      <c r="S386" s="154" t="str">
        <f t="shared" si="50"/>
        <v>MG</v>
      </c>
      <c r="T386" s="154" t="str">
        <f t="shared" si="51"/>
        <v>ML</v>
      </c>
      <c r="U386" s="154" t="str">
        <f t="shared" si="52"/>
        <v>mg</v>
      </c>
      <c r="V386" s="153" t="str">
        <f t="shared" si="53"/>
        <v>1ML</v>
      </c>
      <c r="W386" s="154">
        <f t="shared" si="54"/>
        <v>0</v>
      </c>
      <c r="X386" s="154">
        <f t="shared" si="55"/>
        <v>0</v>
      </c>
      <c r="Y386" s="154">
        <f t="shared" si="56"/>
        <v>0</v>
      </c>
      <c r="Z386" s="154" t="s">
        <v>2125</v>
      </c>
    </row>
    <row r="387" spans="1:26" s="35" customFormat="1" ht="15.6">
      <c r="A387" s="141"/>
      <c r="B387" s="154" t="s">
        <v>164</v>
      </c>
      <c r="C387" s="154" t="s">
        <v>165</v>
      </c>
      <c r="D387" s="154">
        <v>5890151</v>
      </c>
      <c r="E387" s="38">
        <v>7680612630036</v>
      </c>
      <c r="F387" s="156" t="s">
        <v>700</v>
      </c>
      <c r="G387" s="56"/>
      <c r="H387" s="236">
        <f t="shared" si="49"/>
        <v>0</v>
      </c>
      <c r="I387" s="55"/>
      <c r="J387" s="160"/>
      <c r="K387" s="209" t="s">
        <v>365</v>
      </c>
      <c r="L387" s="71" t="str">
        <f t="shared" si="48"/>
        <v>L04AB06_nr</v>
      </c>
      <c r="M387" s="154">
        <v>100</v>
      </c>
      <c r="N387" s="154" t="s">
        <v>215</v>
      </c>
      <c r="O387" s="154">
        <v>1</v>
      </c>
      <c r="P387" s="154" t="s">
        <v>185</v>
      </c>
      <c r="Q387" s="154">
        <v>1</v>
      </c>
      <c r="R387" s="154" t="s">
        <v>15</v>
      </c>
      <c r="S387" s="154" t="str">
        <f t="shared" si="50"/>
        <v>MG</v>
      </c>
      <c r="T387" s="154" t="str">
        <f t="shared" si="51"/>
        <v>1ML</v>
      </c>
      <c r="U387" s="154" t="str">
        <f t="shared" si="52"/>
        <v>mg</v>
      </c>
      <c r="V387" s="153" t="str">
        <f t="shared" si="53"/>
        <v>1ML</v>
      </c>
      <c r="W387" s="154">
        <f t="shared" si="54"/>
        <v>0</v>
      </c>
      <c r="X387" s="154">
        <f t="shared" si="55"/>
        <v>0</v>
      </c>
      <c r="Y387" s="154">
        <f t="shared" si="56"/>
        <v>0</v>
      </c>
      <c r="Z387" s="154" t="s">
        <v>2126</v>
      </c>
    </row>
    <row r="388" spans="1:26" s="35" customFormat="1" ht="15.6">
      <c r="A388" s="141"/>
      <c r="B388" s="154" t="s">
        <v>164</v>
      </c>
      <c r="C388" s="154" t="s">
        <v>165</v>
      </c>
      <c r="D388" s="154">
        <v>4665357</v>
      </c>
      <c r="E388" s="38">
        <v>7680612630012</v>
      </c>
      <c r="F388" s="156" t="s">
        <v>698</v>
      </c>
      <c r="G388" s="56"/>
      <c r="H388" s="236">
        <f t="shared" si="49"/>
        <v>0</v>
      </c>
      <c r="I388" s="55"/>
      <c r="J388" s="160"/>
      <c r="K388" s="209" t="s">
        <v>365</v>
      </c>
      <c r="L388" s="71" t="str">
        <f t="shared" si="48"/>
        <v>L04AB06_nr</v>
      </c>
      <c r="M388" s="154">
        <v>50</v>
      </c>
      <c r="N388" s="154" t="s">
        <v>222</v>
      </c>
      <c r="O388" s="154">
        <v>0.5</v>
      </c>
      <c r="P388" s="154" t="s">
        <v>185</v>
      </c>
      <c r="Q388" s="154">
        <v>1</v>
      </c>
      <c r="R388" s="154" t="s">
        <v>15</v>
      </c>
      <c r="S388" s="154" t="str">
        <f t="shared" si="50"/>
        <v>MG</v>
      </c>
      <c r="T388" s="154" t="str">
        <f t="shared" si="51"/>
        <v>0.5ML</v>
      </c>
      <c r="U388" s="154" t="str">
        <f t="shared" si="52"/>
        <v>mg</v>
      </c>
      <c r="V388" s="153" t="str">
        <f t="shared" si="53"/>
        <v>0.5ML</v>
      </c>
      <c r="W388" s="154">
        <f t="shared" si="54"/>
        <v>0</v>
      </c>
      <c r="X388" s="154">
        <f t="shared" si="55"/>
        <v>0</v>
      </c>
      <c r="Y388" s="154">
        <f t="shared" si="56"/>
        <v>0</v>
      </c>
      <c r="Z388" s="154" t="s">
        <v>2127</v>
      </c>
    </row>
    <row r="389" spans="1:26" s="35" customFormat="1" ht="15.6">
      <c r="A389" s="141"/>
      <c r="B389" s="154" t="s">
        <v>164</v>
      </c>
      <c r="C389" s="154" t="s">
        <v>165</v>
      </c>
      <c r="D389" s="154">
        <v>5890168</v>
      </c>
      <c r="E389" s="38">
        <v>7680613180035</v>
      </c>
      <c r="F389" s="156" t="s">
        <v>701</v>
      </c>
      <c r="G389" s="56"/>
      <c r="H389" s="236">
        <f t="shared" si="49"/>
        <v>0</v>
      </c>
      <c r="I389" s="55"/>
      <c r="J389" s="160"/>
      <c r="K389" s="209" t="s">
        <v>365</v>
      </c>
      <c r="L389" s="71" t="str">
        <f t="shared" si="48"/>
        <v>L04AB06_nr</v>
      </c>
      <c r="M389" s="154">
        <v>100</v>
      </c>
      <c r="N389" s="154" t="s">
        <v>215</v>
      </c>
      <c r="O389" s="154">
        <v>1</v>
      </c>
      <c r="P389" s="154" t="s">
        <v>185</v>
      </c>
      <c r="Q389" s="154">
        <v>1</v>
      </c>
      <c r="R389" s="154" t="s">
        <v>15</v>
      </c>
      <c r="S389" s="154" t="str">
        <f t="shared" si="50"/>
        <v>MG</v>
      </c>
      <c r="T389" s="154" t="str">
        <f t="shared" si="51"/>
        <v>1ML</v>
      </c>
      <c r="U389" s="154" t="str">
        <f t="shared" si="52"/>
        <v>mg</v>
      </c>
      <c r="V389" s="153" t="str">
        <f t="shared" si="53"/>
        <v>1ML</v>
      </c>
      <c r="W389" s="154">
        <f t="shared" si="54"/>
        <v>0</v>
      </c>
      <c r="X389" s="154">
        <f t="shared" si="55"/>
        <v>0</v>
      </c>
      <c r="Y389" s="154">
        <f t="shared" si="56"/>
        <v>0</v>
      </c>
      <c r="Z389" s="154" t="s">
        <v>2128</v>
      </c>
    </row>
    <row r="390" spans="1:26" s="35" customFormat="1" ht="15.6">
      <c r="A390" s="141"/>
      <c r="B390" s="154" t="s">
        <v>164</v>
      </c>
      <c r="C390" s="154" t="s">
        <v>165</v>
      </c>
      <c r="D390" s="154">
        <v>4665340</v>
      </c>
      <c r="E390" s="38">
        <v>7680613180011</v>
      </c>
      <c r="F390" s="156" t="s">
        <v>699</v>
      </c>
      <c r="G390" s="56"/>
      <c r="H390" s="236">
        <f t="shared" si="49"/>
        <v>0</v>
      </c>
      <c r="I390" s="55"/>
      <c r="J390" s="160"/>
      <c r="K390" s="209" t="s">
        <v>365</v>
      </c>
      <c r="L390" s="71" t="str">
        <f t="shared" si="48"/>
        <v>L04AB06_nr</v>
      </c>
      <c r="M390" s="154">
        <v>50</v>
      </c>
      <c r="N390" s="154" t="s">
        <v>222</v>
      </c>
      <c r="O390" s="154">
        <v>0.5</v>
      </c>
      <c r="P390" s="154" t="s">
        <v>185</v>
      </c>
      <c r="Q390" s="154">
        <v>1</v>
      </c>
      <c r="R390" s="154" t="s">
        <v>15</v>
      </c>
      <c r="S390" s="154" t="str">
        <f t="shared" si="50"/>
        <v>MG</v>
      </c>
      <c r="T390" s="154" t="str">
        <f t="shared" si="51"/>
        <v>0.5ML</v>
      </c>
      <c r="U390" s="154" t="str">
        <f t="shared" si="52"/>
        <v>mg</v>
      </c>
      <c r="V390" s="153" t="str">
        <f t="shared" si="53"/>
        <v>0.5ML</v>
      </c>
      <c r="W390" s="154">
        <f t="shared" si="54"/>
        <v>0</v>
      </c>
      <c r="X390" s="154">
        <f t="shared" si="55"/>
        <v>0</v>
      </c>
      <c r="Y390" s="154">
        <f t="shared" si="56"/>
        <v>0</v>
      </c>
      <c r="Z390" s="154" t="s">
        <v>2129</v>
      </c>
    </row>
    <row r="391" spans="1:26" s="35" customFormat="1" ht="15.6">
      <c r="A391" s="141"/>
      <c r="B391" s="154" t="s">
        <v>166</v>
      </c>
      <c r="C391" s="154" t="s">
        <v>167</v>
      </c>
      <c r="D391" s="154">
        <v>5159656</v>
      </c>
      <c r="E391" s="38"/>
      <c r="F391" s="156" t="s">
        <v>1637</v>
      </c>
      <c r="G391" s="56"/>
      <c r="H391" s="236">
        <f t="shared" si="49"/>
        <v>0</v>
      </c>
      <c r="I391" s="55"/>
      <c r="J391" s="160"/>
      <c r="K391" s="209" t="s">
        <v>365</v>
      </c>
      <c r="L391" s="71" t="str">
        <f t="shared" si="48"/>
        <v>L04AC03_nr</v>
      </c>
      <c r="M391" s="154">
        <v>100</v>
      </c>
      <c r="N391" s="154" t="s">
        <v>186</v>
      </c>
      <c r="O391" s="154">
        <v>0.67</v>
      </c>
      <c r="P391" s="154" t="s">
        <v>185</v>
      </c>
      <c r="Q391" s="154">
        <v>28</v>
      </c>
      <c r="R391" s="154" t="s">
        <v>15</v>
      </c>
      <c r="S391" s="154" t="str">
        <f t="shared" si="50"/>
        <v>MG</v>
      </c>
      <c r="T391" s="154">
        <f t="shared" si="51"/>
        <v>0</v>
      </c>
      <c r="U391" s="154" t="str">
        <f t="shared" si="52"/>
        <v>mg</v>
      </c>
      <c r="V391" s="153">
        <f t="shared" si="53"/>
        <v>1</v>
      </c>
      <c r="W391" s="154">
        <f t="shared" si="54"/>
        <v>0</v>
      </c>
      <c r="X391" s="154">
        <f t="shared" si="55"/>
        <v>0</v>
      </c>
      <c r="Y391" s="154">
        <f t="shared" si="56"/>
        <v>0</v>
      </c>
      <c r="Z391" s="154" t="s">
        <v>2130</v>
      </c>
    </row>
    <row r="392" spans="1:26" s="35" customFormat="1" ht="15.6">
      <c r="A392" s="141"/>
      <c r="B392" s="154" t="s">
        <v>166</v>
      </c>
      <c r="C392" s="154" t="s">
        <v>167</v>
      </c>
      <c r="D392" s="154">
        <v>6190421</v>
      </c>
      <c r="E392" s="38"/>
      <c r="F392" s="156" t="s">
        <v>702</v>
      </c>
      <c r="G392" s="56"/>
      <c r="H392" s="236">
        <f t="shared" si="49"/>
        <v>0</v>
      </c>
      <c r="I392" s="55"/>
      <c r="J392" s="160"/>
      <c r="K392" s="209" t="s">
        <v>365</v>
      </c>
      <c r="L392" s="71" t="str">
        <f t="shared" si="48"/>
        <v>L04AC03_nr</v>
      </c>
      <c r="M392" s="154">
        <v>100</v>
      </c>
      <c r="N392" s="154" t="s">
        <v>186</v>
      </c>
      <c r="O392" s="154">
        <v>0.67</v>
      </c>
      <c r="P392" s="154" t="s">
        <v>185</v>
      </c>
      <c r="Q392" s="154">
        <v>7</v>
      </c>
      <c r="R392" s="154" t="s">
        <v>15</v>
      </c>
      <c r="S392" s="154" t="str">
        <f t="shared" si="50"/>
        <v>MG</v>
      </c>
      <c r="T392" s="154">
        <f t="shared" si="51"/>
        <v>0</v>
      </c>
      <c r="U392" s="154" t="str">
        <f t="shared" si="52"/>
        <v>mg</v>
      </c>
      <c r="V392" s="153">
        <f t="shared" si="53"/>
        <v>1</v>
      </c>
      <c r="W392" s="154">
        <f t="shared" si="54"/>
        <v>0</v>
      </c>
      <c r="X392" s="154">
        <f t="shared" si="55"/>
        <v>0</v>
      </c>
      <c r="Y392" s="154">
        <f t="shared" si="56"/>
        <v>0</v>
      </c>
      <c r="Z392" s="154" t="s">
        <v>2131</v>
      </c>
    </row>
    <row r="393" spans="1:26" s="35" customFormat="1" ht="15.6">
      <c r="A393" s="141"/>
      <c r="B393" s="154" t="s">
        <v>168</v>
      </c>
      <c r="C393" s="154" t="s">
        <v>169</v>
      </c>
      <c r="D393" s="154">
        <v>4756574</v>
      </c>
      <c r="E393" s="38">
        <v>7680612670018</v>
      </c>
      <c r="F393" s="156" t="s">
        <v>703</v>
      </c>
      <c r="G393" s="56"/>
      <c r="H393" s="236">
        <f t="shared" si="49"/>
        <v>0</v>
      </c>
      <c r="I393" s="55"/>
      <c r="J393" s="160"/>
      <c r="K393" s="209" t="s">
        <v>365</v>
      </c>
      <c r="L393" s="71" t="str">
        <f t="shared" si="48"/>
        <v>L04AC05_nr</v>
      </c>
      <c r="M393" s="154">
        <v>45</v>
      </c>
      <c r="N393" s="154" t="s">
        <v>222</v>
      </c>
      <c r="O393" s="154">
        <v>0.5</v>
      </c>
      <c r="P393" s="154" t="s">
        <v>185</v>
      </c>
      <c r="Q393" s="154">
        <v>1</v>
      </c>
      <c r="R393" s="154" t="s">
        <v>15</v>
      </c>
      <c r="S393" s="154" t="str">
        <f t="shared" si="50"/>
        <v>MG</v>
      </c>
      <c r="T393" s="154" t="str">
        <f t="shared" si="51"/>
        <v>0.5ML</v>
      </c>
      <c r="U393" s="154" t="str">
        <f t="shared" si="52"/>
        <v>mg</v>
      </c>
      <c r="V393" s="153" t="str">
        <f t="shared" si="53"/>
        <v>0.5ML</v>
      </c>
      <c r="W393" s="154">
        <f t="shared" si="54"/>
        <v>0</v>
      </c>
      <c r="X393" s="154">
        <f t="shared" si="55"/>
        <v>0</v>
      </c>
      <c r="Y393" s="154">
        <f t="shared" si="56"/>
        <v>0</v>
      </c>
      <c r="Z393" s="154" t="s">
        <v>2132</v>
      </c>
    </row>
    <row r="394" spans="1:26" s="35" customFormat="1" ht="15.6">
      <c r="A394" s="141"/>
      <c r="B394" s="154" t="s">
        <v>168</v>
      </c>
      <c r="C394" s="154" t="s">
        <v>169</v>
      </c>
      <c r="D394" s="154">
        <v>4756580</v>
      </c>
      <c r="E394" s="38">
        <v>7680612670025</v>
      </c>
      <c r="F394" s="156" t="s">
        <v>704</v>
      </c>
      <c r="G394" s="56"/>
      <c r="H394" s="236">
        <f t="shared" si="49"/>
        <v>0</v>
      </c>
      <c r="I394" s="55"/>
      <c r="J394" s="160"/>
      <c r="K394" s="209" t="s">
        <v>365</v>
      </c>
      <c r="L394" s="71" t="str">
        <f t="shared" si="48"/>
        <v>L04AC05_nr</v>
      </c>
      <c r="M394" s="154">
        <v>90</v>
      </c>
      <c r="N394" s="154" t="s">
        <v>199</v>
      </c>
      <c r="O394" s="154">
        <v>1</v>
      </c>
      <c r="P394" s="154" t="s">
        <v>185</v>
      </c>
      <c r="Q394" s="154">
        <v>1</v>
      </c>
      <c r="R394" s="154" t="s">
        <v>15</v>
      </c>
      <c r="S394" s="154" t="str">
        <f t="shared" si="50"/>
        <v>MG</v>
      </c>
      <c r="T394" s="154" t="str">
        <f t="shared" si="51"/>
        <v>ML</v>
      </c>
      <c r="U394" s="154" t="str">
        <f t="shared" si="52"/>
        <v>mg</v>
      </c>
      <c r="V394" s="153" t="str">
        <f t="shared" si="53"/>
        <v>1ML</v>
      </c>
      <c r="W394" s="154">
        <f t="shared" si="54"/>
        <v>0</v>
      </c>
      <c r="X394" s="154">
        <f t="shared" si="55"/>
        <v>0</v>
      </c>
      <c r="Y394" s="154">
        <f t="shared" si="56"/>
        <v>0</v>
      </c>
      <c r="Z394" s="154" t="s">
        <v>2133</v>
      </c>
    </row>
    <row r="395" spans="1:26" s="35" customFormat="1" ht="15.6">
      <c r="A395" s="141"/>
      <c r="B395" s="154" t="s">
        <v>170</v>
      </c>
      <c r="C395" s="154" t="s">
        <v>171</v>
      </c>
      <c r="D395" s="154">
        <v>4038175</v>
      </c>
      <c r="E395" s="38">
        <v>7680588680028</v>
      </c>
      <c r="F395" s="156" t="s">
        <v>706</v>
      </c>
      <c r="G395" s="56"/>
      <c r="H395" s="236">
        <f t="shared" si="49"/>
        <v>0</v>
      </c>
      <c r="I395" s="55"/>
      <c r="J395" s="160"/>
      <c r="K395" s="209" t="s">
        <v>365</v>
      </c>
      <c r="L395" s="71" t="str">
        <f t="shared" si="48"/>
        <v>L04AC07_nr</v>
      </c>
      <c r="M395" s="154">
        <v>200</v>
      </c>
      <c r="N395" s="154" t="s">
        <v>192</v>
      </c>
      <c r="O395" s="154">
        <v>10</v>
      </c>
      <c r="P395" s="154" t="s">
        <v>185</v>
      </c>
      <c r="Q395" s="154">
        <v>1</v>
      </c>
      <c r="R395" s="154" t="s">
        <v>15</v>
      </c>
      <c r="S395" s="154" t="str">
        <f t="shared" si="50"/>
        <v>MG</v>
      </c>
      <c r="T395" s="154" t="str">
        <f t="shared" si="51"/>
        <v>10ML</v>
      </c>
      <c r="U395" s="154" t="str">
        <f t="shared" si="52"/>
        <v>mg</v>
      </c>
      <c r="V395" s="153" t="str">
        <f t="shared" si="53"/>
        <v>10ML</v>
      </c>
      <c r="W395" s="154">
        <f t="shared" si="54"/>
        <v>0</v>
      </c>
      <c r="X395" s="154">
        <f t="shared" si="55"/>
        <v>0</v>
      </c>
      <c r="Y395" s="154">
        <f t="shared" si="56"/>
        <v>0</v>
      </c>
      <c r="Z395" s="154" t="s">
        <v>2134</v>
      </c>
    </row>
    <row r="396" spans="1:26" s="35" customFormat="1" ht="15.6">
      <c r="A396" s="141"/>
      <c r="B396" s="154" t="s">
        <v>170</v>
      </c>
      <c r="C396" s="154" t="s">
        <v>171</v>
      </c>
      <c r="D396" s="154">
        <v>4038181</v>
      </c>
      <c r="E396" s="38">
        <v>7680588680035</v>
      </c>
      <c r="F396" s="156" t="s">
        <v>707</v>
      </c>
      <c r="G396" s="56"/>
      <c r="H396" s="236">
        <f t="shared" si="49"/>
        <v>0</v>
      </c>
      <c r="I396" s="55"/>
      <c r="J396" s="160"/>
      <c r="K396" s="209" t="s">
        <v>365</v>
      </c>
      <c r="L396" s="71" t="str">
        <f t="shared" si="48"/>
        <v>L04AC07_nr</v>
      </c>
      <c r="M396" s="154">
        <v>400</v>
      </c>
      <c r="N396" s="154" t="s">
        <v>194</v>
      </c>
      <c r="O396" s="154">
        <v>20</v>
      </c>
      <c r="P396" s="154" t="s">
        <v>185</v>
      </c>
      <c r="Q396" s="154">
        <v>1</v>
      </c>
      <c r="R396" s="154" t="s">
        <v>15</v>
      </c>
      <c r="S396" s="154" t="str">
        <f t="shared" si="50"/>
        <v>MG</v>
      </c>
      <c r="T396" s="154" t="str">
        <f t="shared" si="51"/>
        <v>20ML</v>
      </c>
      <c r="U396" s="154" t="str">
        <f t="shared" si="52"/>
        <v>mg</v>
      </c>
      <c r="V396" s="153" t="str">
        <f t="shared" si="53"/>
        <v>20ML</v>
      </c>
      <c r="W396" s="154">
        <f t="shared" si="54"/>
        <v>0</v>
      </c>
      <c r="X396" s="154">
        <f t="shared" si="55"/>
        <v>0</v>
      </c>
      <c r="Y396" s="154">
        <f t="shared" si="56"/>
        <v>0</v>
      </c>
      <c r="Z396" s="154" t="s">
        <v>2135</v>
      </c>
    </row>
    <row r="397" spans="1:26" s="35" customFormat="1" ht="15.6">
      <c r="A397" s="141"/>
      <c r="B397" s="154" t="s">
        <v>170</v>
      </c>
      <c r="C397" s="154" t="s">
        <v>171</v>
      </c>
      <c r="D397" s="154">
        <v>4038169</v>
      </c>
      <c r="E397" s="38">
        <v>7680588680011</v>
      </c>
      <c r="F397" s="156" t="s">
        <v>705</v>
      </c>
      <c r="G397" s="56"/>
      <c r="H397" s="236">
        <f t="shared" si="49"/>
        <v>0</v>
      </c>
      <c r="I397" s="55"/>
      <c r="J397" s="160"/>
      <c r="K397" s="209" t="s">
        <v>365</v>
      </c>
      <c r="L397" s="71" t="str">
        <f t="shared" si="48"/>
        <v>L04AC07_nr</v>
      </c>
      <c r="M397" s="154">
        <v>80</v>
      </c>
      <c r="N397" s="154" t="s">
        <v>214</v>
      </c>
      <c r="O397" s="154">
        <v>4</v>
      </c>
      <c r="P397" s="154" t="s">
        <v>185</v>
      </c>
      <c r="Q397" s="154">
        <v>1</v>
      </c>
      <c r="R397" s="154" t="s">
        <v>15</v>
      </c>
      <c r="S397" s="154" t="str">
        <f t="shared" si="50"/>
        <v>MG</v>
      </c>
      <c r="T397" s="154" t="str">
        <f t="shared" si="51"/>
        <v>4ML</v>
      </c>
      <c r="U397" s="154" t="str">
        <f t="shared" si="52"/>
        <v>mg</v>
      </c>
      <c r="V397" s="153" t="str">
        <f t="shared" si="53"/>
        <v>4ML</v>
      </c>
      <c r="W397" s="154">
        <f t="shared" si="54"/>
        <v>0</v>
      </c>
      <c r="X397" s="154">
        <f t="shared" si="55"/>
        <v>0</v>
      </c>
      <c r="Y397" s="154">
        <f t="shared" si="56"/>
        <v>0</v>
      </c>
      <c r="Z397" s="154" t="s">
        <v>2136</v>
      </c>
    </row>
    <row r="398" spans="1:26" s="35" customFormat="1" ht="15.6">
      <c r="A398" s="141"/>
      <c r="B398" s="154" t="s">
        <v>170</v>
      </c>
      <c r="C398" s="154" t="s">
        <v>171</v>
      </c>
      <c r="D398" s="154">
        <v>6089165</v>
      </c>
      <c r="E398" s="38">
        <v>7680631660014</v>
      </c>
      <c r="F398" s="156" t="s">
        <v>708</v>
      </c>
      <c r="G398" s="56"/>
      <c r="H398" s="236">
        <f t="shared" si="49"/>
        <v>0</v>
      </c>
      <c r="I398" s="55"/>
      <c r="J398" s="160"/>
      <c r="K398" s="209" t="s">
        <v>365</v>
      </c>
      <c r="L398" s="71" t="str">
        <f t="shared" si="48"/>
        <v>L04AC07_nr</v>
      </c>
      <c r="M398" s="154">
        <v>162</v>
      </c>
      <c r="N398" s="154" t="s">
        <v>254</v>
      </c>
      <c r="O398" s="154">
        <v>4</v>
      </c>
      <c r="P398" s="154" t="s">
        <v>6</v>
      </c>
      <c r="Q398" s="154">
        <v>1</v>
      </c>
      <c r="R398" s="154" t="s">
        <v>15</v>
      </c>
      <c r="S398" s="154" t="str">
        <f t="shared" si="50"/>
        <v>MG</v>
      </c>
      <c r="T398" s="154" t="str">
        <f t="shared" si="51"/>
        <v>0.9ML</v>
      </c>
      <c r="U398" s="154" t="str">
        <f t="shared" si="52"/>
        <v>mg</v>
      </c>
      <c r="V398" s="153" t="str">
        <f t="shared" si="53"/>
        <v>0.9ML</v>
      </c>
      <c r="W398" s="154">
        <f t="shared" si="54"/>
        <v>0</v>
      </c>
      <c r="X398" s="154">
        <f t="shared" si="55"/>
        <v>1</v>
      </c>
      <c r="Y398" s="154">
        <f t="shared" si="56"/>
        <v>0</v>
      </c>
      <c r="Z398" s="154" t="s">
        <v>2137</v>
      </c>
    </row>
    <row r="399" spans="1:26" s="35" customFormat="1" ht="15.6">
      <c r="A399" s="141"/>
      <c r="B399" s="154" t="s">
        <v>172</v>
      </c>
      <c r="C399" s="154" t="s">
        <v>1683</v>
      </c>
      <c r="D399" s="154">
        <v>3542291</v>
      </c>
      <c r="E399" s="38">
        <v>7680577120023</v>
      </c>
      <c r="F399" s="156" t="s">
        <v>710</v>
      </c>
      <c r="G399" s="56"/>
      <c r="H399" s="236">
        <f t="shared" si="49"/>
        <v>0</v>
      </c>
      <c r="I399" s="55"/>
      <c r="J399" s="160"/>
      <c r="K399" s="209" t="s">
        <v>365</v>
      </c>
      <c r="L399" s="71" t="str">
        <f t="shared" si="48"/>
        <v>L04AX04_nr</v>
      </c>
      <c r="M399" s="154">
        <v>10</v>
      </c>
      <c r="N399" s="154" t="s">
        <v>186</v>
      </c>
      <c r="O399" s="154">
        <v>21</v>
      </c>
      <c r="P399" s="154" t="s">
        <v>6</v>
      </c>
      <c r="Q399" s="154">
        <v>1</v>
      </c>
      <c r="R399" s="154" t="s">
        <v>15</v>
      </c>
      <c r="S399" s="154" t="str">
        <f t="shared" si="50"/>
        <v>MG</v>
      </c>
      <c r="T399" s="154">
        <f t="shared" si="51"/>
        <v>0</v>
      </c>
      <c r="U399" s="154" t="str">
        <f t="shared" si="52"/>
        <v>mg</v>
      </c>
      <c r="V399" s="153">
        <f t="shared" si="53"/>
        <v>1</v>
      </c>
      <c r="W399" s="154">
        <f t="shared" si="54"/>
        <v>0</v>
      </c>
      <c r="X399" s="154">
        <f t="shared" si="55"/>
        <v>1</v>
      </c>
      <c r="Y399" s="154">
        <f t="shared" si="56"/>
        <v>0</v>
      </c>
      <c r="Z399" s="154" t="s">
        <v>2138</v>
      </c>
    </row>
    <row r="400" spans="1:26" s="35" customFormat="1" ht="15.6">
      <c r="A400" s="141"/>
      <c r="B400" s="154" t="s">
        <v>172</v>
      </c>
      <c r="C400" s="154" t="s">
        <v>1683</v>
      </c>
      <c r="D400" s="154">
        <v>3542316</v>
      </c>
      <c r="E400" s="38">
        <v>7680577120030</v>
      </c>
      <c r="F400" s="156" t="s">
        <v>711</v>
      </c>
      <c r="G400" s="56"/>
      <c r="H400" s="236">
        <f t="shared" si="49"/>
        <v>0</v>
      </c>
      <c r="I400" s="55"/>
      <c r="J400" s="160"/>
      <c r="K400" s="209" t="s">
        <v>365</v>
      </c>
      <c r="L400" s="71" t="str">
        <f t="shared" si="48"/>
        <v>L04AX04_nr</v>
      </c>
      <c r="M400" s="154">
        <v>15</v>
      </c>
      <c r="N400" s="154" t="s">
        <v>186</v>
      </c>
      <c r="O400" s="154">
        <v>21</v>
      </c>
      <c r="P400" s="154" t="s">
        <v>6</v>
      </c>
      <c r="Q400" s="154">
        <v>1</v>
      </c>
      <c r="R400" s="154" t="s">
        <v>15</v>
      </c>
      <c r="S400" s="154" t="str">
        <f t="shared" si="50"/>
        <v>MG</v>
      </c>
      <c r="T400" s="154">
        <f t="shared" si="51"/>
        <v>0</v>
      </c>
      <c r="U400" s="154" t="str">
        <f t="shared" si="52"/>
        <v>mg</v>
      </c>
      <c r="V400" s="153">
        <f t="shared" si="53"/>
        <v>1</v>
      </c>
      <c r="W400" s="154">
        <f t="shared" si="54"/>
        <v>0</v>
      </c>
      <c r="X400" s="154">
        <f t="shared" si="55"/>
        <v>1</v>
      </c>
      <c r="Y400" s="154">
        <f t="shared" si="56"/>
        <v>0</v>
      </c>
      <c r="Z400" s="154" t="s">
        <v>2139</v>
      </c>
    </row>
    <row r="401" spans="1:26" s="35" customFormat="1" ht="15.6">
      <c r="A401" s="141"/>
      <c r="B401" s="154" t="s">
        <v>172</v>
      </c>
      <c r="C401" s="154" t="s">
        <v>1683</v>
      </c>
      <c r="D401" s="154">
        <v>3542322</v>
      </c>
      <c r="E401" s="38">
        <v>7680577120047</v>
      </c>
      <c r="F401" s="156" t="s">
        <v>712</v>
      </c>
      <c r="G401" s="56"/>
      <c r="H401" s="236">
        <f t="shared" si="49"/>
        <v>0</v>
      </c>
      <c r="I401" s="55"/>
      <c r="J401" s="160"/>
      <c r="K401" s="209" t="s">
        <v>365</v>
      </c>
      <c r="L401" s="71" t="str">
        <f t="shared" si="48"/>
        <v>L04AX04_nr</v>
      </c>
      <c r="M401" s="154">
        <v>25</v>
      </c>
      <c r="N401" s="154" t="s">
        <v>186</v>
      </c>
      <c r="O401" s="154">
        <v>21</v>
      </c>
      <c r="P401" s="154" t="s">
        <v>6</v>
      </c>
      <c r="Q401" s="154">
        <v>1</v>
      </c>
      <c r="R401" s="154" t="s">
        <v>15</v>
      </c>
      <c r="S401" s="154" t="str">
        <f t="shared" si="50"/>
        <v>MG</v>
      </c>
      <c r="T401" s="154">
        <f t="shared" si="51"/>
        <v>0</v>
      </c>
      <c r="U401" s="154" t="str">
        <f t="shared" si="52"/>
        <v>mg</v>
      </c>
      <c r="V401" s="153">
        <f t="shared" si="53"/>
        <v>1</v>
      </c>
      <c r="W401" s="154">
        <f t="shared" si="54"/>
        <v>0</v>
      </c>
      <c r="X401" s="154">
        <f t="shared" si="55"/>
        <v>1</v>
      </c>
      <c r="Y401" s="154">
        <f t="shared" si="56"/>
        <v>0</v>
      </c>
      <c r="Z401" s="154" t="s">
        <v>2140</v>
      </c>
    </row>
    <row r="402" spans="1:26" s="35" customFormat="1" ht="15.6">
      <c r="A402" s="141"/>
      <c r="B402" s="154" t="s">
        <v>172</v>
      </c>
      <c r="C402" s="154" t="s">
        <v>1683</v>
      </c>
      <c r="D402" s="154">
        <v>3542285</v>
      </c>
      <c r="E402" s="38">
        <v>7680577120016</v>
      </c>
      <c r="F402" s="156" t="s">
        <v>709</v>
      </c>
      <c r="G402" s="56"/>
      <c r="H402" s="236">
        <f t="shared" si="49"/>
        <v>0</v>
      </c>
      <c r="I402" s="55"/>
      <c r="J402" s="160"/>
      <c r="K402" s="209" t="s">
        <v>365</v>
      </c>
      <c r="L402" s="71" t="str">
        <f t="shared" si="48"/>
        <v>L04AX04_nr</v>
      </c>
      <c r="M402" s="154">
        <v>5</v>
      </c>
      <c r="N402" s="154" t="s">
        <v>186</v>
      </c>
      <c r="O402" s="154">
        <v>21</v>
      </c>
      <c r="P402" s="154" t="s">
        <v>6</v>
      </c>
      <c r="Q402" s="154">
        <v>1</v>
      </c>
      <c r="R402" s="154" t="s">
        <v>15</v>
      </c>
      <c r="S402" s="154" t="str">
        <f t="shared" si="50"/>
        <v>MG</v>
      </c>
      <c r="T402" s="154">
        <f t="shared" si="51"/>
        <v>0</v>
      </c>
      <c r="U402" s="154" t="str">
        <f t="shared" si="52"/>
        <v>mg</v>
      </c>
      <c r="V402" s="153">
        <f t="shared" si="53"/>
        <v>1</v>
      </c>
      <c r="W402" s="154">
        <f t="shared" si="54"/>
        <v>0</v>
      </c>
      <c r="X402" s="154">
        <f t="shared" si="55"/>
        <v>1</v>
      </c>
      <c r="Y402" s="154">
        <f t="shared" si="56"/>
        <v>0</v>
      </c>
      <c r="Z402" s="154" t="s">
        <v>2141</v>
      </c>
    </row>
    <row r="403" spans="1:26" s="35" customFormat="1" ht="15.6">
      <c r="A403" s="141"/>
      <c r="B403" s="154" t="s">
        <v>1532</v>
      </c>
      <c r="C403" s="154" t="s">
        <v>1684</v>
      </c>
      <c r="D403" s="154">
        <v>6011045</v>
      </c>
      <c r="E403" s="38">
        <v>7680612490012</v>
      </c>
      <c r="F403" s="156" t="s">
        <v>1638</v>
      </c>
      <c r="G403" s="56"/>
      <c r="H403" s="236">
        <f t="shared" si="49"/>
        <v>0</v>
      </c>
      <c r="I403" s="55"/>
      <c r="J403" s="160"/>
      <c r="K403" s="209" t="s">
        <v>365</v>
      </c>
      <c r="L403" s="71" t="str">
        <f t="shared" ref="L403:L417" si="57">+B403&amp;"_"&amp;K403</f>
        <v>L04AX06_nr</v>
      </c>
      <c r="M403" s="154">
        <v>1</v>
      </c>
      <c r="N403" s="154" t="s">
        <v>186</v>
      </c>
      <c r="O403" s="154">
        <v>21</v>
      </c>
      <c r="P403" s="154" t="s">
        <v>6</v>
      </c>
      <c r="Q403" s="154">
        <v>1</v>
      </c>
      <c r="R403" s="154" t="s">
        <v>15</v>
      </c>
      <c r="S403" s="154" t="str">
        <f t="shared" si="50"/>
        <v>MG</v>
      </c>
      <c r="T403" s="154">
        <f t="shared" si="51"/>
        <v>0</v>
      </c>
      <c r="U403" s="154" t="str">
        <f t="shared" si="52"/>
        <v>mg</v>
      </c>
      <c r="V403" s="153">
        <f t="shared" si="53"/>
        <v>1</v>
      </c>
      <c r="W403" s="154">
        <f t="shared" si="54"/>
        <v>0</v>
      </c>
      <c r="X403" s="154">
        <f t="shared" si="55"/>
        <v>1</v>
      </c>
      <c r="Y403" s="154">
        <f t="shared" si="56"/>
        <v>0</v>
      </c>
      <c r="Z403" s="154" t="s">
        <v>2142</v>
      </c>
    </row>
    <row r="404" spans="1:26" s="35" customFormat="1" ht="15.6">
      <c r="A404" s="141"/>
      <c r="B404" s="154" t="s">
        <v>1532</v>
      </c>
      <c r="C404" s="154" t="s">
        <v>1684</v>
      </c>
      <c r="D404" s="154">
        <v>6011068</v>
      </c>
      <c r="E404" s="38">
        <v>7680612490029</v>
      </c>
      <c r="F404" s="156" t="s">
        <v>1639</v>
      </c>
      <c r="G404" s="56"/>
      <c r="H404" s="236">
        <f t="shared" ref="H404:H417" si="58">+IF(OR(X404=1,Y404=1),G404/Q404/O404/M404,G404/Q404/M404)</f>
        <v>0</v>
      </c>
      <c r="I404" s="55"/>
      <c r="J404" s="160"/>
      <c r="K404" s="209" t="s">
        <v>365</v>
      </c>
      <c r="L404" s="71" t="str">
        <f t="shared" si="57"/>
        <v>L04AX06_nr</v>
      </c>
      <c r="M404" s="154">
        <v>2</v>
      </c>
      <c r="N404" s="154" t="s">
        <v>186</v>
      </c>
      <c r="O404" s="154">
        <v>21</v>
      </c>
      <c r="P404" s="154" t="s">
        <v>6</v>
      </c>
      <c r="Q404" s="154">
        <v>1</v>
      </c>
      <c r="R404" s="154" t="s">
        <v>15</v>
      </c>
      <c r="S404" s="154" t="str">
        <f t="shared" ref="S404:S417" si="59">IF(ISERR(SEARCH("/",$N404)-1),$N404,LEFT($N404,SEARCH("/",$N404)-1))</f>
        <v>MG</v>
      </c>
      <c r="T404" s="154">
        <f t="shared" ref="T404:T417" si="60">IF(ISERR(SEARCH("/",$N404)-1),0,RIGHT($N404,LEN($N404)-SEARCH("/",$N404)))</f>
        <v>0</v>
      </c>
      <c r="U404" s="154" t="str">
        <f t="shared" ref="U404:U417" si="61">+IF(OR(S404=R404,AND(S404="E",R404="U"),AND(S404="IE",R404="IU"),AND(S404="IE",R404="U"),AND(S404="E",R404="IU"),AND(S404="MIOE",R404="MIU")),R404,S404)</f>
        <v>mg</v>
      </c>
      <c r="V404" s="153">
        <f t="shared" ref="V404:V417" si="62">+IF(T404=0,1,IF(LEFT(T404,1)="M","1"&amp;T404,T404))</f>
        <v>1</v>
      </c>
      <c r="W404" s="154">
        <f t="shared" ref="W404:W417" si="63">+IF(U404=R404,0,1)</f>
        <v>0</v>
      </c>
      <c r="X404" s="154">
        <f t="shared" ref="X404:X417" si="64">+IF(P404="Stk",1,0)</f>
        <v>1</v>
      </c>
      <c r="Y404" s="154">
        <f t="shared" ref="Y404:Y417" si="65">+IF(OR(X404=1,V404=1),0,IF((O404&amp;P404)=V404,0,1))</f>
        <v>0</v>
      </c>
      <c r="Z404" s="154" t="s">
        <v>2143</v>
      </c>
    </row>
    <row r="405" spans="1:26" s="35" customFormat="1" ht="15.6">
      <c r="A405" s="141"/>
      <c r="B405" s="154" t="s">
        <v>1532</v>
      </c>
      <c r="C405" s="154" t="s">
        <v>1684</v>
      </c>
      <c r="D405" s="154">
        <v>6011080</v>
      </c>
      <c r="E405" s="38">
        <v>7680612490036</v>
      </c>
      <c r="F405" s="156" t="s">
        <v>1640</v>
      </c>
      <c r="G405" s="56"/>
      <c r="H405" s="236">
        <f t="shared" si="58"/>
        <v>0</v>
      </c>
      <c r="I405" s="55"/>
      <c r="J405" s="160"/>
      <c r="K405" s="209" t="s">
        <v>365</v>
      </c>
      <c r="L405" s="71" t="str">
        <f t="shared" si="57"/>
        <v>L04AX06_nr</v>
      </c>
      <c r="M405" s="154">
        <v>3</v>
      </c>
      <c r="N405" s="154" t="s">
        <v>186</v>
      </c>
      <c r="O405" s="154">
        <v>21</v>
      </c>
      <c r="P405" s="154" t="s">
        <v>6</v>
      </c>
      <c r="Q405" s="154">
        <v>1</v>
      </c>
      <c r="R405" s="154" t="s">
        <v>15</v>
      </c>
      <c r="S405" s="154" t="str">
        <f t="shared" si="59"/>
        <v>MG</v>
      </c>
      <c r="T405" s="154">
        <f t="shared" si="60"/>
        <v>0</v>
      </c>
      <c r="U405" s="154" t="str">
        <f t="shared" si="61"/>
        <v>mg</v>
      </c>
      <c r="V405" s="153">
        <f t="shared" si="62"/>
        <v>1</v>
      </c>
      <c r="W405" s="154">
        <f t="shared" si="63"/>
        <v>0</v>
      </c>
      <c r="X405" s="154">
        <f t="shared" si="64"/>
        <v>1</v>
      </c>
      <c r="Y405" s="154">
        <f t="shared" si="65"/>
        <v>0</v>
      </c>
      <c r="Z405" s="154" t="s">
        <v>2144</v>
      </c>
    </row>
    <row r="406" spans="1:26" s="35" customFormat="1" ht="15.6">
      <c r="A406" s="141"/>
      <c r="B406" s="154" t="s">
        <v>1532</v>
      </c>
      <c r="C406" s="154" t="s">
        <v>1684</v>
      </c>
      <c r="D406" s="154">
        <v>6011105</v>
      </c>
      <c r="E406" s="38">
        <v>7680612490043</v>
      </c>
      <c r="F406" s="156" t="s">
        <v>1641</v>
      </c>
      <c r="G406" s="56"/>
      <c r="H406" s="236">
        <f t="shared" si="58"/>
        <v>0</v>
      </c>
      <c r="I406" s="55"/>
      <c r="J406" s="160"/>
      <c r="K406" s="209" t="s">
        <v>365</v>
      </c>
      <c r="L406" s="71" t="str">
        <f t="shared" si="57"/>
        <v>L04AX06_nr</v>
      </c>
      <c r="M406" s="154">
        <v>4</v>
      </c>
      <c r="N406" s="154" t="s">
        <v>186</v>
      </c>
      <c r="O406" s="154">
        <v>21</v>
      </c>
      <c r="P406" s="154" t="s">
        <v>6</v>
      </c>
      <c r="Q406" s="154">
        <v>1</v>
      </c>
      <c r="R406" s="154" t="s">
        <v>15</v>
      </c>
      <c r="S406" s="154" t="str">
        <f t="shared" si="59"/>
        <v>MG</v>
      </c>
      <c r="T406" s="154">
        <f t="shared" si="60"/>
        <v>0</v>
      </c>
      <c r="U406" s="154" t="str">
        <f t="shared" si="61"/>
        <v>mg</v>
      </c>
      <c r="V406" s="153">
        <f t="shared" si="62"/>
        <v>1</v>
      </c>
      <c r="W406" s="154">
        <f t="shared" si="63"/>
        <v>0</v>
      </c>
      <c r="X406" s="154">
        <f t="shared" si="64"/>
        <v>1</v>
      </c>
      <c r="Y406" s="154">
        <f t="shared" si="65"/>
        <v>0</v>
      </c>
      <c r="Z406" s="154" t="s">
        <v>2145</v>
      </c>
    </row>
    <row r="407" spans="1:26" s="35" customFormat="1" ht="15.6">
      <c r="A407" s="141"/>
      <c r="B407" s="154" t="s">
        <v>174</v>
      </c>
      <c r="C407" s="154" t="s">
        <v>435</v>
      </c>
      <c r="D407" s="154">
        <v>3240897</v>
      </c>
      <c r="E407" s="38"/>
      <c r="F407" s="156" t="s">
        <v>713</v>
      </c>
      <c r="G407" s="56"/>
      <c r="H407" s="236">
        <f t="shared" si="58"/>
        <v>0</v>
      </c>
      <c r="I407" s="55"/>
      <c r="J407" s="160"/>
      <c r="K407" s="209" t="s">
        <v>365</v>
      </c>
      <c r="L407" s="71" t="str">
        <f t="shared" si="57"/>
        <v>M05BC01_nr</v>
      </c>
      <c r="M407" s="154">
        <v>12</v>
      </c>
      <c r="N407" s="154" t="s">
        <v>186</v>
      </c>
      <c r="O407" s="154">
        <v>1</v>
      </c>
      <c r="P407" s="154" t="s">
        <v>6</v>
      </c>
      <c r="Q407" s="154">
        <v>1</v>
      </c>
      <c r="R407" s="154" t="s">
        <v>15</v>
      </c>
      <c r="S407" s="154" t="str">
        <f t="shared" si="59"/>
        <v>MG</v>
      </c>
      <c r="T407" s="154">
        <f t="shared" si="60"/>
        <v>0</v>
      </c>
      <c r="U407" s="154" t="str">
        <f t="shared" si="61"/>
        <v>mg</v>
      </c>
      <c r="V407" s="153">
        <f t="shared" si="62"/>
        <v>1</v>
      </c>
      <c r="W407" s="154">
        <f t="shared" si="63"/>
        <v>0</v>
      </c>
      <c r="X407" s="154">
        <f t="shared" si="64"/>
        <v>1</v>
      </c>
      <c r="Y407" s="154">
        <f t="shared" si="65"/>
        <v>0</v>
      </c>
      <c r="Z407" s="154" t="s">
        <v>2146</v>
      </c>
    </row>
    <row r="408" spans="1:26" s="35" customFormat="1" ht="15.6">
      <c r="A408" s="141"/>
      <c r="B408" s="154" t="s">
        <v>175</v>
      </c>
      <c r="C408" s="154" t="s">
        <v>176</v>
      </c>
      <c r="D408" s="154">
        <v>4655809</v>
      </c>
      <c r="E408" s="38">
        <v>7680602100013</v>
      </c>
      <c r="F408" s="156" t="s">
        <v>714</v>
      </c>
      <c r="G408" s="56"/>
      <c r="H408" s="236">
        <f t="shared" si="58"/>
        <v>0</v>
      </c>
      <c r="I408" s="55"/>
      <c r="J408" s="160"/>
      <c r="K408" s="209" t="s">
        <v>365</v>
      </c>
      <c r="L408" s="71" t="str">
        <f t="shared" si="57"/>
        <v>M05BX04_nr</v>
      </c>
      <c r="M408" s="154">
        <v>60</v>
      </c>
      <c r="N408" s="154" t="s">
        <v>199</v>
      </c>
      <c r="O408" s="154">
        <v>1</v>
      </c>
      <c r="P408" s="154" t="s">
        <v>6</v>
      </c>
      <c r="Q408" s="154">
        <v>1</v>
      </c>
      <c r="R408" s="154" t="s">
        <v>15</v>
      </c>
      <c r="S408" s="154" t="str">
        <f t="shared" si="59"/>
        <v>MG</v>
      </c>
      <c r="T408" s="154" t="str">
        <f t="shared" si="60"/>
        <v>ML</v>
      </c>
      <c r="U408" s="154" t="str">
        <f t="shared" si="61"/>
        <v>mg</v>
      </c>
      <c r="V408" s="153" t="str">
        <f t="shared" si="62"/>
        <v>1ML</v>
      </c>
      <c r="W408" s="154">
        <f t="shared" si="63"/>
        <v>0</v>
      </c>
      <c r="X408" s="154">
        <f t="shared" si="64"/>
        <v>1</v>
      </c>
      <c r="Y408" s="154">
        <f t="shared" si="65"/>
        <v>0</v>
      </c>
      <c r="Z408" s="154" t="s">
        <v>2147</v>
      </c>
    </row>
    <row r="409" spans="1:26" s="35" customFormat="1" ht="15.6">
      <c r="A409" s="141"/>
      <c r="B409" s="154" t="s">
        <v>175</v>
      </c>
      <c r="C409" s="154" t="s">
        <v>176</v>
      </c>
      <c r="D409" s="154">
        <v>4672512</v>
      </c>
      <c r="E409" s="38"/>
      <c r="F409" s="156" t="s">
        <v>1642</v>
      </c>
      <c r="G409" s="56"/>
      <c r="H409" s="236">
        <f t="shared" si="58"/>
        <v>0</v>
      </c>
      <c r="I409" s="55"/>
      <c r="J409" s="160"/>
      <c r="K409" s="209" t="s">
        <v>365</v>
      </c>
      <c r="L409" s="71" t="str">
        <f t="shared" si="57"/>
        <v>M05BX04_nr</v>
      </c>
      <c r="M409" s="154">
        <v>60</v>
      </c>
      <c r="N409" s="154" t="s">
        <v>199</v>
      </c>
      <c r="O409" s="154">
        <v>1</v>
      </c>
      <c r="P409" s="154" t="s">
        <v>6</v>
      </c>
      <c r="Q409" s="154">
        <v>1</v>
      </c>
      <c r="R409" s="154" t="s">
        <v>15</v>
      </c>
      <c r="S409" s="154" t="str">
        <f t="shared" si="59"/>
        <v>MG</v>
      </c>
      <c r="T409" s="154" t="str">
        <f t="shared" si="60"/>
        <v>ML</v>
      </c>
      <c r="U409" s="154" t="str">
        <f t="shared" si="61"/>
        <v>mg</v>
      </c>
      <c r="V409" s="153" t="str">
        <f t="shared" si="62"/>
        <v>1ML</v>
      </c>
      <c r="W409" s="154">
        <f t="shared" si="63"/>
        <v>0</v>
      </c>
      <c r="X409" s="154">
        <f t="shared" si="64"/>
        <v>1</v>
      </c>
      <c r="Y409" s="154">
        <f t="shared" si="65"/>
        <v>0</v>
      </c>
      <c r="Z409" s="154" t="s">
        <v>2148</v>
      </c>
    </row>
    <row r="410" spans="1:26" s="35" customFormat="1" ht="15.6">
      <c r="A410" s="141"/>
      <c r="B410" s="154" t="s">
        <v>175</v>
      </c>
      <c r="C410" s="154" t="s">
        <v>176</v>
      </c>
      <c r="D410" s="154">
        <v>4672417</v>
      </c>
      <c r="E410" s="38"/>
      <c r="F410" s="156" t="s">
        <v>1643</v>
      </c>
      <c r="G410" s="56"/>
      <c r="H410" s="236">
        <f t="shared" si="58"/>
        <v>0</v>
      </c>
      <c r="I410" s="55"/>
      <c r="J410" s="160"/>
      <c r="K410" s="209" t="s">
        <v>365</v>
      </c>
      <c r="L410" s="71" t="str">
        <f t="shared" si="57"/>
        <v>M05BX04_nr</v>
      </c>
      <c r="M410" s="154">
        <v>60</v>
      </c>
      <c r="N410" s="154" t="s">
        <v>199</v>
      </c>
      <c r="O410" s="154">
        <v>1</v>
      </c>
      <c r="P410" s="154" t="s">
        <v>6</v>
      </c>
      <c r="Q410" s="154">
        <v>1</v>
      </c>
      <c r="R410" s="154" t="s">
        <v>15</v>
      </c>
      <c r="S410" s="154" t="str">
        <f t="shared" si="59"/>
        <v>MG</v>
      </c>
      <c r="T410" s="154" t="str">
        <f t="shared" si="60"/>
        <v>ML</v>
      </c>
      <c r="U410" s="154" t="str">
        <f t="shared" si="61"/>
        <v>mg</v>
      </c>
      <c r="V410" s="153" t="str">
        <f t="shared" si="62"/>
        <v>1ML</v>
      </c>
      <c r="W410" s="154">
        <f t="shared" si="63"/>
        <v>0</v>
      </c>
      <c r="X410" s="154">
        <f t="shared" si="64"/>
        <v>1</v>
      </c>
      <c r="Y410" s="154">
        <f t="shared" si="65"/>
        <v>0</v>
      </c>
      <c r="Z410" s="154" t="s">
        <v>2149</v>
      </c>
    </row>
    <row r="411" spans="1:26" s="35" customFormat="1" ht="15.6">
      <c r="A411" s="141"/>
      <c r="B411" s="154" t="s">
        <v>175</v>
      </c>
      <c r="C411" s="154" t="s">
        <v>176</v>
      </c>
      <c r="D411" s="154">
        <v>5106068</v>
      </c>
      <c r="E411" s="38">
        <v>7680618650014</v>
      </c>
      <c r="F411" s="156" t="s">
        <v>715</v>
      </c>
      <c r="G411" s="56"/>
      <c r="H411" s="236">
        <f t="shared" si="58"/>
        <v>0</v>
      </c>
      <c r="I411" s="55"/>
      <c r="J411" s="160"/>
      <c r="K411" s="209" t="s">
        <v>365</v>
      </c>
      <c r="L411" s="71" t="str">
        <f t="shared" si="57"/>
        <v>M05BX04_nr</v>
      </c>
      <c r="M411" s="154">
        <v>120</v>
      </c>
      <c r="N411" s="154" t="s">
        <v>218</v>
      </c>
      <c r="O411" s="154">
        <v>1.7</v>
      </c>
      <c r="P411" s="154" t="s">
        <v>185</v>
      </c>
      <c r="Q411" s="154">
        <v>1</v>
      </c>
      <c r="R411" s="154" t="s">
        <v>15</v>
      </c>
      <c r="S411" s="154" t="str">
        <f t="shared" si="59"/>
        <v>MG</v>
      </c>
      <c r="T411" s="154" t="str">
        <f t="shared" si="60"/>
        <v>1.7ML</v>
      </c>
      <c r="U411" s="154" t="str">
        <f t="shared" si="61"/>
        <v>mg</v>
      </c>
      <c r="V411" s="153" t="str">
        <f t="shared" si="62"/>
        <v>1.7ML</v>
      </c>
      <c r="W411" s="154">
        <f t="shared" si="63"/>
        <v>0</v>
      </c>
      <c r="X411" s="154">
        <f t="shared" si="64"/>
        <v>0</v>
      </c>
      <c r="Y411" s="154">
        <f t="shared" si="65"/>
        <v>0</v>
      </c>
      <c r="Z411" s="154" t="s">
        <v>2150</v>
      </c>
    </row>
    <row r="412" spans="1:26" s="35" customFormat="1" ht="15.6">
      <c r="A412" s="141"/>
      <c r="B412" s="154" t="s">
        <v>177</v>
      </c>
      <c r="C412" s="154" t="s">
        <v>178</v>
      </c>
      <c r="D412" s="154">
        <v>1910715</v>
      </c>
      <c r="E412" s="38">
        <v>7680518860117</v>
      </c>
      <c r="F412" s="156" t="s">
        <v>716</v>
      </c>
      <c r="G412" s="56"/>
      <c r="H412" s="236">
        <f t="shared" si="58"/>
        <v>0</v>
      </c>
      <c r="I412" s="55"/>
      <c r="J412" s="160"/>
      <c r="K412" s="209" t="s">
        <v>365</v>
      </c>
      <c r="L412" s="71" t="str">
        <f t="shared" si="57"/>
        <v>R07AA02_nr</v>
      </c>
      <c r="M412" s="154">
        <v>120</v>
      </c>
      <c r="N412" s="154" t="s">
        <v>212</v>
      </c>
      <c r="O412" s="154">
        <v>1.5</v>
      </c>
      <c r="P412" s="154" t="s">
        <v>185</v>
      </c>
      <c r="Q412" s="154">
        <v>1</v>
      </c>
      <c r="R412" s="154" t="s">
        <v>15</v>
      </c>
      <c r="S412" s="154" t="str">
        <f t="shared" si="59"/>
        <v>MG</v>
      </c>
      <c r="T412" s="154" t="str">
        <f t="shared" si="60"/>
        <v>1.5ML</v>
      </c>
      <c r="U412" s="154" t="str">
        <f t="shared" si="61"/>
        <v>mg</v>
      </c>
      <c r="V412" s="153" t="str">
        <f t="shared" si="62"/>
        <v>1.5ML</v>
      </c>
      <c r="W412" s="154">
        <f t="shared" si="63"/>
        <v>0</v>
      </c>
      <c r="X412" s="154">
        <f t="shared" si="64"/>
        <v>0</v>
      </c>
      <c r="Y412" s="154">
        <f t="shared" si="65"/>
        <v>0</v>
      </c>
      <c r="Z412" s="154" t="s">
        <v>2151</v>
      </c>
    </row>
    <row r="413" spans="1:26" s="35" customFormat="1" ht="15.6">
      <c r="A413" s="141"/>
      <c r="B413" s="154" t="s">
        <v>179</v>
      </c>
      <c r="C413" s="154" t="s">
        <v>180</v>
      </c>
      <c r="D413" s="154">
        <v>6063496</v>
      </c>
      <c r="E413" s="38">
        <v>7680576640034</v>
      </c>
      <c r="F413" s="156" t="s">
        <v>718</v>
      </c>
      <c r="G413" s="56"/>
      <c r="H413" s="236">
        <f t="shared" si="58"/>
        <v>0</v>
      </c>
      <c r="I413" s="55"/>
      <c r="J413" s="160"/>
      <c r="K413" s="209" t="s">
        <v>365</v>
      </c>
      <c r="L413" s="71" t="str">
        <f t="shared" si="57"/>
        <v>S01LA04_nr</v>
      </c>
      <c r="M413" s="154">
        <v>2.2999999999999998</v>
      </c>
      <c r="N413" s="154" t="s">
        <v>224</v>
      </c>
      <c r="O413" s="154">
        <v>0.23</v>
      </c>
      <c r="P413" s="154" t="s">
        <v>185</v>
      </c>
      <c r="Q413" s="154">
        <v>1</v>
      </c>
      <c r="R413" s="154" t="s">
        <v>15</v>
      </c>
      <c r="S413" s="154" t="str">
        <f t="shared" si="59"/>
        <v>MG</v>
      </c>
      <c r="T413" s="154" t="str">
        <f t="shared" si="60"/>
        <v>0.23ML</v>
      </c>
      <c r="U413" s="154" t="str">
        <f t="shared" si="61"/>
        <v>mg</v>
      </c>
      <c r="V413" s="153" t="str">
        <f t="shared" si="62"/>
        <v>0.23ML</v>
      </c>
      <c r="W413" s="154">
        <f t="shared" si="63"/>
        <v>0</v>
      </c>
      <c r="X413" s="154">
        <f t="shared" si="64"/>
        <v>0</v>
      </c>
      <c r="Y413" s="154">
        <f t="shared" si="65"/>
        <v>0</v>
      </c>
      <c r="Z413" s="154" t="s">
        <v>2152</v>
      </c>
    </row>
    <row r="414" spans="1:26" s="35" customFormat="1" ht="15.6">
      <c r="A414" s="141"/>
      <c r="B414" s="154" t="s">
        <v>179</v>
      </c>
      <c r="C414" s="154" t="s">
        <v>180</v>
      </c>
      <c r="D414" s="154">
        <v>4014306</v>
      </c>
      <c r="E414" s="38">
        <v>7680576640027</v>
      </c>
      <c r="F414" s="156" t="s">
        <v>1644</v>
      </c>
      <c r="G414" s="56"/>
      <c r="H414" s="236">
        <f t="shared" si="58"/>
        <v>0</v>
      </c>
      <c r="I414" s="55"/>
      <c r="J414" s="160"/>
      <c r="K414" s="209" t="s">
        <v>365</v>
      </c>
      <c r="L414" s="71" t="str">
        <f t="shared" si="57"/>
        <v>S01LA04_nr</v>
      </c>
      <c r="M414" s="154">
        <v>2.2999999999999998</v>
      </c>
      <c r="N414" s="154" t="s">
        <v>224</v>
      </c>
      <c r="O414" s="154">
        <v>0.23</v>
      </c>
      <c r="P414" s="154" t="s">
        <v>185</v>
      </c>
      <c r="Q414" s="154">
        <v>1</v>
      </c>
      <c r="R414" s="154" t="s">
        <v>15</v>
      </c>
      <c r="S414" s="154" t="str">
        <f t="shared" si="59"/>
        <v>MG</v>
      </c>
      <c r="T414" s="154" t="str">
        <f t="shared" si="60"/>
        <v>0.23ML</v>
      </c>
      <c r="U414" s="154" t="str">
        <f t="shared" si="61"/>
        <v>mg</v>
      </c>
      <c r="V414" s="153" t="str">
        <f t="shared" si="62"/>
        <v>0.23ML</v>
      </c>
      <c r="W414" s="154">
        <f t="shared" si="63"/>
        <v>0</v>
      </c>
      <c r="X414" s="154">
        <f t="shared" si="64"/>
        <v>0</v>
      </c>
      <c r="Y414" s="154">
        <f t="shared" si="65"/>
        <v>0</v>
      </c>
      <c r="Z414" s="154" t="s">
        <v>2153</v>
      </c>
    </row>
    <row r="415" spans="1:26" s="35" customFormat="1" ht="15.6">
      <c r="A415" s="141"/>
      <c r="B415" s="154" t="s">
        <v>179</v>
      </c>
      <c r="C415" s="154" t="s">
        <v>180</v>
      </c>
      <c r="D415" s="154">
        <v>5907288</v>
      </c>
      <c r="E415" s="38">
        <v>7680632770019</v>
      </c>
      <c r="F415" s="156" t="s">
        <v>717</v>
      </c>
      <c r="G415" s="56"/>
      <c r="H415" s="236">
        <f t="shared" si="58"/>
        <v>0</v>
      </c>
      <c r="I415" s="55"/>
      <c r="J415" s="160"/>
      <c r="K415" s="209" t="s">
        <v>365</v>
      </c>
      <c r="L415" s="71" t="str">
        <f t="shared" si="57"/>
        <v>S01LA04_nr</v>
      </c>
      <c r="M415" s="154">
        <v>1.65</v>
      </c>
      <c r="N415" s="154" t="s">
        <v>255</v>
      </c>
      <c r="O415" s="154">
        <v>0.16500000000000001</v>
      </c>
      <c r="P415" s="154" t="s">
        <v>185</v>
      </c>
      <c r="Q415" s="154">
        <v>1</v>
      </c>
      <c r="R415" s="154" t="s">
        <v>15</v>
      </c>
      <c r="S415" s="154" t="str">
        <f t="shared" si="59"/>
        <v>MG</v>
      </c>
      <c r="T415" s="154" t="str">
        <f t="shared" si="60"/>
        <v>0.165ML</v>
      </c>
      <c r="U415" s="154" t="str">
        <f t="shared" si="61"/>
        <v>mg</v>
      </c>
      <c r="V415" s="153" t="str">
        <f t="shared" si="62"/>
        <v>0.165ML</v>
      </c>
      <c r="W415" s="154">
        <f t="shared" si="63"/>
        <v>0</v>
      </c>
      <c r="X415" s="154">
        <f t="shared" si="64"/>
        <v>0</v>
      </c>
      <c r="Y415" s="154">
        <f t="shared" si="65"/>
        <v>0</v>
      </c>
      <c r="Z415" s="154" t="s">
        <v>2154</v>
      </c>
    </row>
    <row r="416" spans="1:26" s="35" customFormat="1" ht="15.6">
      <c r="A416" s="141"/>
      <c r="B416" s="154" t="s">
        <v>181</v>
      </c>
      <c r="C416" s="154" t="s">
        <v>182</v>
      </c>
      <c r="D416" s="154">
        <v>2593412</v>
      </c>
      <c r="E416" s="38">
        <v>7680557890021</v>
      </c>
      <c r="F416" s="156" t="s">
        <v>719</v>
      </c>
      <c r="G416" s="56"/>
      <c r="H416" s="236">
        <f t="shared" si="58"/>
        <v>0</v>
      </c>
      <c r="I416" s="55"/>
      <c r="J416" s="160"/>
      <c r="K416" s="209" t="s">
        <v>365</v>
      </c>
      <c r="L416" s="71" t="str">
        <f t="shared" si="57"/>
        <v>V03AF07_nr</v>
      </c>
      <c r="M416" s="154">
        <v>1.5</v>
      </c>
      <c r="N416" s="154" t="s">
        <v>186</v>
      </c>
      <c r="O416" s="154">
        <v>3</v>
      </c>
      <c r="P416" s="154" t="s">
        <v>6</v>
      </c>
      <c r="Q416" s="154">
        <v>1</v>
      </c>
      <c r="R416" s="154" t="s">
        <v>15</v>
      </c>
      <c r="S416" s="154" t="str">
        <f t="shared" si="59"/>
        <v>MG</v>
      </c>
      <c r="T416" s="154">
        <f t="shared" si="60"/>
        <v>0</v>
      </c>
      <c r="U416" s="154" t="str">
        <f t="shared" si="61"/>
        <v>mg</v>
      </c>
      <c r="V416" s="153">
        <f t="shared" si="62"/>
        <v>1</v>
      </c>
      <c r="W416" s="154">
        <f t="shared" si="63"/>
        <v>0</v>
      </c>
      <c r="X416" s="154">
        <f t="shared" si="64"/>
        <v>1</v>
      </c>
      <c r="Y416" s="154">
        <f t="shared" si="65"/>
        <v>0</v>
      </c>
      <c r="Z416" s="154" t="s">
        <v>2155</v>
      </c>
    </row>
    <row r="417" spans="1:26" s="35" customFormat="1" ht="15.6">
      <c r="A417" s="141"/>
      <c r="B417" s="154" t="s">
        <v>181</v>
      </c>
      <c r="C417" s="154" t="s">
        <v>182</v>
      </c>
      <c r="D417" s="154">
        <v>2823272</v>
      </c>
      <c r="E417" s="38">
        <v>7680557890045</v>
      </c>
      <c r="F417" s="154" t="s">
        <v>720</v>
      </c>
      <c r="G417" s="54"/>
      <c r="H417" s="236">
        <f t="shared" si="58"/>
        <v>0</v>
      </c>
      <c r="I417" s="238"/>
      <c r="J417" s="160"/>
      <c r="K417" s="209" t="s">
        <v>365</v>
      </c>
      <c r="L417" s="71" t="str">
        <f t="shared" si="57"/>
        <v>V03AF07_nr</v>
      </c>
      <c r="M417" s="154">
        <v>7.5</v>
      </c>
      <c r="N417" s="154" t="s">
        <v>186</v>
      </c>
      <c r="O417" s="154">
        <v>1</v>
      </c>
      <c r="P417" s="154" t="s">
        <v>6</v>
      </c>
      <c r="Q417" s="154">
        <v>1</v>
      </c>
      <c r="R417" s="154" t="s">
        <v>15</v>
      </c>
      <c r="S417" s="154" t="str">
        <f t="shared" si="59"/>
        <v>MG</v>
      </c>
      <c r="T417" s="154">
        <f t="shared" si="60"/>
        <v>0</v>
      </c>
      <c r="U417" s="154" t="str">
        <f t="shared" si="61"/>
        <v>mg</v>
      </c>
      <c r="V417" s="153">
        <f t="shared" si="62"/>
        <v>1</v>
      </c>
      <c r="W417" s="154">
        <f t="shared" si="63"/>
        <v>0</v>
      </c>
      <c r="X417" s="154">
        <f t="shared" si="64"/>
        <v>1</v>
      </c>
      <c r="Y417" s="154">
        <f t="shared" si="65"/>
        <v>0</v>
      </c>
      <c r="Z417" s="154" t="s">
        <v>2156</v>
      </c>
    </row>
    <row r="418" spans="1:26" s="142" customFormat="1" ht="15.6">
      <c r="A418" s="141"/>
      <c r="B418" s="166"/>
      <c r="C418" s="166"/>
      <c r="D418" s="166"/>
      <c r="E418" s="239"/>
      <c r="F418" s="166"/>
      <c r="G418" s="240"/>
      <c r="H418" s="240"/>
      <c r="I418" s="241"/>
      <c r="J418" s="160"/>
      <c r="K418" s="160"/>
      <c r="M418" s="166"/>
      <c r="N418" s="166"/>
      <c r="O418" s="166"/>
      <c r="P418" s="166"/>
      <c r="Q418" s="166"/>
      <c r="R418" s="166"/>
      <c r="S418" s="166"/>
      <c r="T418" s="166"/>
      <c r="U418" s="166"/>
      <c r="V418" s="166"/>
      <c r="W418" s="166"/>
      <c r="X418" s="166"/>
      <c r="Y418" s="166"/>
    </row>
    <row r="419" spans="1:26" s="142" customFormat="1" ht="15.6">
      <c r="A419" s="141"/>
      <c r="B419" s="166" t="s">
        <v>1685</v>
      </c>
      <c r="C419" s="166"/>
      <c r="D419" s="166"/>
      <c r="E419" s="239"/>
      <c r="F419" s="166"/>
      <c r="G419" s="240"/>
      <c r="H419" s="242"/>
      <c r="I419" s="241"/>
      <c r="J419" s="160"/>
      <c r="K419" s="160"/>
      <c r="M419" s="166"/>
      <c r="N419" s="166"/>
      <c r="O419" s="166"/>
      <c r="P419" s="166"/>
      <c r="Q419" s="166"/>
      <c r="R419" s="166"/>
      <c r="S419" s="166"/>
      <c r="T419" s="166"/>
      <c r="U419" s="166"/>
      <c r="V419" s="166"/>
      <c r="W419" s="166"/>
      <c r="X419" s="166"/>
      <c r="Y419" s="166"/>
    </row>
    <row r="420" spans="1:26" s="142" customFormat="1" ht="18"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row>
    <row r="421" spans="1:26" s="141" customFormat="1" hidden="1"/>
    <row r="422" spans="1:26" s="141" customFormat="1" hidden="1"/>
    <row r="423" spans="1:26" s="141" customFormat="1" hidden="1"/>
    <row r="424" spans="1:26" s="141" customFormat="1" hidden="1"/>
    <row r="425" spans="1:26" s="141" customFormat="1" hidden="1"/>
    <row r="426" spans="1:26" s="141" customFormat="1" hidden="1"/>
    <row r="427" spans="1:26" s="141" customFormat="1" hidden="1"/>
    <row r="428" spans="1:26" s="141" customFormat="1" hidden="1"/>
    <row r="429" spans="1:26" s="141" customFormat="1" hidden="1"/>
    <row r="430" spans="1:26" s="141" customFormat="1" hidden="1"/>
    <row r="431" spans="1:26" s="141" customFormat="1" hidden="1"/>
    <row r="432" spans="1:26" s="141" customFormat="1" hidden="1"/>
    <row r="433" s="141" customFormat="1" hidden="1"/>
    <row r="434" s="141" customFormat="1" hidden="1"/>
    <row r="435" s="141" customFormat="1" hidden="1"/>
    <row r="436" s="141" customFormat="1" hidden="1"/>
    <row r="437" s="141" customFormat="1" hidden="1"/>
    <row r="438" s="141" customFormat="1" hidden="1"/>
    <row r="439" s="141" customFormat="1" hidden="1"/>
    <row r="440" s="141" customFormat="1" hidden="1"/>
    <row r="441" s="141" customFormat="1" hidden="1"/>
    <row r="442" s="141" customFormat="1" hidden="1"/>
    <row r="443" s="141" customFormat="1" hidden="1"/>
    <row r="444" s="141" customFormat="1" hidden="1"/>
    <row r="445" s="141" customFormat="1" hidden="1"/>
    <row r="446" s="141" customFormat="1" hidden="1"/>
    <row r="447" s="141" customFormat="1" hidden="1"/>
    <row r="448" s="141" customFormat="1" hidden="1"/>
    <row r="449" s="141" customFormat="1" hidden="1"/>
    <row r="450" s="141" customFormat="1" hidden="1"/>
    <row r="451" s="141" customFormat="1" hidden="1"/>
    <row r="452" s="141" customFormat="1" hidden="1"/>
    <row r="453" s="141" customFormat="1" hidden="1"/>
    <row r="454" s="141" customFormat="1" hidden="1"/>
    <row r="455" s="141" customFormat="1" hidden="1"/>
    <row r="456" s="141" customFormat="1" hidden="1"/>
    <row r="457" s="141" customFormat="1" hidden="1"/>
    <row r="458" s="141" customFormat="1" hidden="1"/>
    <row r="459" s="141" customFormat="1" hidden="1"/>
    <row r="460" s="141" customFormat="1" hidden="1"/>
    <row r="461" s="141" customFormat="1" hidden="1"/>
    <row r="462" s="141" customFormat="1" hidden="1"/>
    <row r="463" s="141" customFormat="1" hidden="1"/>
    <row r="464" s="141" customFormat="1" hidden="1"/>
    <row r="465" s="141" customFormat="1" hidden="1"/>
    <row r="466" s="141" customFormat="1" hidden="1"/>
    <row r="467" s="141" customFormat="1" hidden="1"/>
    <row r="468" s="141" customFormat="1" hidden="1"/>
    <row r="469" s="141" customFormat="1" hidden="1"/>
    <row r="470" s="141" customFormat="1" hidden="1"/>
    <row r="471" s="141" customFormat="1" hidden="1"/>
    <row r="472" s="141" customFormat="1" hidden="1"/>
    <row r="473" s="141" customFormat="1" hidden="1"/>
    <row r="474" s="141" customFormat="1" hidden="1"/>
    <row r="475" s="141" customFormat="1" hidden="1"/>
    <row r="476" s="141" customFormat="1" hidden="1"/>
    <row r="477" s="141" customFormat="1" hidden="1"/>
    <row r="478" s="141" customFormat="1" hidden="1"/>
    <row r="479" s="141" customFormat="1" hidden="1"/>
    <row r="480" s="141" customFormat="1" hidden="1"/>
    <row r="481" s="141" customFormat="1" hidden="1"/>
    <row r="482" s="141" customFormat="1" hidden="1"/>
    <row r="483" s="141" customFormat="1" hidden="1"/>
    <row r="484" s="141" customFormat="1" hidden="1"/>
    <row r="485" s="141" customFormat="1" hidden="1"/>
    <row r="486" s="141" customFormat="1" hidden="1"/>
    <row r="487" s="141" customFormat="1" hidden="1"/>
    <row r="488" s="141" customFormat="1" hidden="1"/>
    <row r="489" s="141" customFormat="1" hidden="1"/>
    <row r="490" s="141" customFormat="1" hidden="1"/>
    <row r="491" s="141" customFormat="1" hidden="1"/>
    <row r="492" s="141" customFormat="1" hidden="1"/>
    <row r="493" s="141" customFormat="1" hidden="1"/>
    <row r="494" s="141" customFormat="1" hidden="1"/>
    <row r="495" s="141" customFormat="1" hidden="1"/>
    <row r="496" s="141" customFormat="1" hidden="1"/>
    <row r="497" s="141" customFormat="1" hidden="1"/>
    <row r="498" s="141" customFormat="1" hidden="1"/>
    <row r="499" s="141" customFormat="1" hidden="1"/>
    <row r="500" s="141" customFormat="1" hidden="1"/>
    <row r="501" s="141" customFormat="1" hidden="1"/>
    <row r="502" s="141" customFormat="1" hidden="1"/>
    <row r="503" s="141" customFormat="1" hidden="1"/>
    <row r="504" s="141" customFormat="1" hidden="1"/>
    <row r="505" s="141" customFormat="1" hidden="1"/>
    <row r="506" s="141" customFormat="1" hidden="1"/>
    <row r="507" s="141" customFormat="1" hidden="1"/>
    <row r="508" s="141" customFormat="1" hidden="1"/>
    <row r="509" s="141" customFormat="1" hidden="1"/>
    <row r="510" s="141" customFormat="1" hidden="1"/>
    <row r="511" s="141" customFormat="1" hidden="1"/>
    <row r="512" s="141" customFormat="1" hidden="1"/>
    <row r="513" s="141" customFormat="1" hidden="1"/>
    <row r="514" s="141" customFormat="1" hidden="1"/>
    <row r="515" s="141" customFormat="1" hidden="1"/>
    <row r="516" s="141" customFormat="1" hidden="1"/>
    <row r="517" s="141" customFormat="1" hidden="1"/>
    <row r="518" s="141" customFormat="1" hidden="1"/>
    <row r="519" s="141" customFormat="1" hidden="1"/>
    <row r="520" s="141" customFormat="1" hidden="1"/>
    <row r="521" s="141" customFormat="1" hidden="1"/>
    <row r="522" s="141" customFormat="1" hidden="1"/>
    <row r="523" s="141" customFormat="1" hidden="1"/>
    <row r="524" s="141" customFormat="1" hidden="1"/>
    <row r="525" s="141" customFormat="1" hidden="1"/>
    <row r="526" s="141" customFormat="1" hidden="1"/>
    <row r="527" s="141" customFormat="1" hidden="1"/>
    <row r="528" s="141" customFormat="1" hidden="1"/>
    <row r="529" s="141" customFormat="1" hidden="1"/>
    <row r="530" s="141" customFormat="1" hidden="1"/>
    <row r="531" s="141" customFormat="1" hidden="1"/>
    <row r="532" s="141" customFormat="1" hidden="1"/>
    <row r="533" s="141" customFormat="1" hidden="1"/>
    <row r="534" s="141" customFormat="1" hidden="1"/>
    <row r="535" s="141" customFormat="1" hidden="1"/>
    <row r="536" s="141" customFormat="1" hidden="1"/>
    <row r="537" s="141" customFormat="1" hidden="1"/>
    <row r="538" s="141" customFormat="1" hidden="1"/>
    <row r="539" s="141" customFormat="1" hidden="1"/>
    <row r="540" s="141" customFormat="1" hidden="1"/>
    <row r="541" s="141" customFormat="1" hidden="1"/>
    <row r="542" s="141" customFormat="1" hidden="1"/>
    <row r="543" s="141" customFormat="1" hidden="1"/>
    <row r="544" s="141" customFormat="1" hidden="1"/>
    <row r="545" s="141" customFormat="1" hidden="1"/>
    <row r="546" s="141" customFormat="1" hidden="1"/>
    <row r="547" s="141" customFormat="1" hidden="1"/>
    <row r="548" s="141" customFormat="1" hidden="1"/>
    <row r="549" s="141" customFormat="1" hidden="1"/>
    <row r="550" s="141" customFormat="1" hidden="1"/>
    <row r="551" s="141" customFormat="1" hidden="1"/>
    <row r="552" s="141" customFormat="1" hidden="1"/>
    <row r="553" s="141" customFormat="1" hidden="1"/>
    <row r="554" s="141" customFormat="1" hidden="1"/>
    <row r="555" s="141" customFormat="1" hidden="1"/>
    <row r="556" s="141" customFormat="1" hidden="1"/>
    <row r="557" s="141" customFormat="1" hidden="1"/>
    <row r="558" s="141" customFormat="1" hidden="1"/>
    <row r="559" s="141" customFormat="1" hidden="1"/>
    <row r="560" s="141" customFormat="1" hidden="1"/>
    <row r="561" s="141" customFormat="1" hidden="1"/>
    <row r="562" s="141" customFormat="1" hidden="1"/>
    <row r="563" s="141" customFormat="1" hidden="1"/>
    <row r="564" s="141" customFormat="1" hidden="1"/>
    <row r="565" s="141" customFormat="1" hidden="1"/>
    <row r="566" s="141" customFormat="1" hidden="1"/>
    <row r="567" s="141" customFormat="1" hidden="1"/>
    <row r="568" s="141" customFormat="1" hidden="1"/>
    <row r="569" s="141" customFormat="1" hidden="1"/>
    <row r="570" s="141" customFormat="1" hidden="1"/>
    <row r="571" s="141" customFormat="1" hidden="1"/>
    <row r="572" s="141" customFormat="1" hidden="1"/>
    <row r="573" s="141" customFormat="1" hidden="1"/>
    <row r="574" s="141" customFormat="1" hidden="1"/>
    <row r="575" s="141" customFormat="1" hidden="1"/>
    <row r="576" s="141" customFormat="1" hidden="1"/>
    <row r="577" s="141" customFormat="1" hidden="1"/>
    <row r="578" s="141" customFormat="1" hidden="1"/>
    <row r="579" s="141" customFormat="1" hidden="1"/>
    <row r="580" s="141" customFormat="1" hidden="1"/>
    <row r="581" s="141" customFormat="1" hidden="1"/>
  </sheetData>
  <sheetProtection password="E067" sheet="1" objects="1" scenarios="1" formatCells="0" sort="0" autoFilter="0"/>
  <autoFilter ref="B19:E417"/>
  <conditionalFormatting sqref="O20:Q32">
    <cfRule type="expression" dxfId="1491" priority="1">
      <formula>MitFormel2</formula>
    </cfRule>
  </conditionalFormatting>
  <dataValidations count="2">
    <dataValidation type="decimal" allowBlank="1" showInputMessage="1" showErrorMessage="1" errorTitle="EP Pro Packung" error="Bitte geben Sie einen gültigen Einstandspreis zwischen 0 und 1'000'000 CHF ein." sqref="G418:G419">
      <formula1>0</formula1>
      <formula2>1000000</formula2>
    </dataValidation>
    <dataValidation type="decimal" allowBlank="1" showInputMessage="1" showErrorMessage="1" errorTitle="PA par emballage" error="Veuillez saisir un prix d'achat valable entre 0 et 1'000'000 CHF" sqref="G20:G417">
      <formula1>0</formula1>
      <formula2>1000000</formula2>
    </dataValidation>
  </dataValidations>
  <hyperlinks>
    <hyperlink ref="I14" location="'Médicaments manquants'!A1" display="--&gt; tableau"/>
  </hyperlinks>
  <pageMargins left="0.7" right="0.7" top="0.78740157499999996" bottom="0.78740157499999996"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showZeros="0" workbookViewId="0"/>
  </sheetViews>
  <sheetFormatPr baseColWidth="10" defaultColWidth="0" defaultRowHeight="14.4" zeroHeight="1"/>
  <cols>
    <col min="1" max="1" width="4.6640625" style="35" customWidth="1"/>
    <col min="2" max="2" width="11.5546875" style="35" bestFit="1" customWidth="1"/>
    <col min="3" max="3" width="23.88671875" style="69" customWidth="1"/>
    <col min="4" max="4" width="14.5546875" style="35" customWidth="1"/>
    <col min="5" max="5" width="17.44140625" style="35" customWidth="1"/>
    <col min="6" max="6" width="49.33203125" style="35" bestFit="1" customWidth="1"/>
    <col min="7" max="7" width="17.33203125" style="35" bestFit="1" customWidth="1"/>
    <col min="8" max="8" width="16.5546875" style="35" customWidth="1"/>
    <col min="9" max="9" width="16.5546875" style="69" customWidth="1"/>
    <col min="10" max="10" width="29.109375" style="35" customWidth="1"/>
    <col min="11" max="11" width="4.6640625" style="35" customWidth="1"/>
    <col min="12" max="16384" width="11.44140625" style="35" hidden="1"/>
  </cols>
  <sheetData>
    <row r="1" spans="1:14">
      <c r="A1"/>
      <c r="B1"/>
      <c r="C1" s="60"/>
      <c r="D1"/>
      <c r="E1"/>
      <c r="F1"/>
      <c r="G1"/>
      <c r="H1"/>
      <c r="I1" s="60"/>
      <c r="J1"/>
      <c r="K1"/>
    </row>
    <row r="2" spans="1:14" ht="21">
      <c r="A2"/>
      <c r="B2" s="66" t="s">
        <v>844</v>
      </c>
      <c r="C2"/>
      <c r="D2"/>
      <c r="E2"/>
      <c r="F2"/>
      <c r="G2"/>
      <c r="H2"/>
      <c r="I2" s="60"/>
      <c r="J2"/>
      <c r="K2"/>
    </row>
    <row r="3" spans="1:14" ht="21">
      <c r="A3" s="60"/>
      <c r="B3" s="65" t="s">
        <v>759</v>
      </c>
      <c r="C3" s="66"/>
      <c r="D3" s="60"/>
      <c r="E3" s="60"/>
      <c r="F3" s="60"/>
      <c r="G3" s="60"/>
      <c r="H3" s="60"/>
      <c r="I3" s="60"/>
      <c r="J3" s="60"/>
      <c r="K3" s="60"/>
    </row>
    <row r="4" spans="1:14" s="132" customFormat="1" ht="15.6">
      <c r="A4" s="21"/>
      <c r="B4" s="21"/>
      <c r="C4" s="3"/>
      <c r="D4" s="21"/>
      <c r="E4" s="21"/>
      <c r="F4" s="21"/>
      <c r="G4" s="21"/>
      <c r="H4" s="21"/>
      <c r="I4" s="21"/>
      <c r="J4" s="21"/>
      <c r="K4" s="21"/>
    </row>
    <row r="5" spans="1:14" s="132" customFormat="1" ht="15.6">
      <c r="A5" s="21"/>
      <c r="B5" s="36" t="s">
        <v>846</v>
      </c>
      <c r="C5" s="3"/>
      <c r="D5" s="21"/>
      <c r="E5" s="21"/>
      <c r="F5" s="21"/>
      <c r="G5" s="21"/>
      <c r="H5" s="21"/>
      <c r="I5" s="21"/>
      <c r="J5" s="21"/>
      <c r="K5" s="21"/>
    </row>
    <row r="6" spans="1:14" s="134" customFormat="1">
      <c r="A6" s="122"/>
      <c r="B6" s="122"/>
      <c r="C6" s="2"/>
      <c r="D6" s="122"/>
      <c r="E6" s="122"/>
      <c r="F6" s="122"/>
      <c r="G6" s="122"/>
      <c r="H6" s="122"/>
      <c r="I6" s="122"/>
      <c r="J6" s="122"/>
      <c r="K6" s="126"/>
      <c r="L6" s="133"/>
      <c r="M6" s="133"/>
      <c r="N6" s="133"/>
    </row>
    <row r="7" spans="1:14" s="134" customFormat="1">
      <c r="A7" s="122"/>
      <c r="B7" s="13" t="s">
        <v>409</v>
      </c>
      <c r="C7" s="123"/>
      <c r="D7" s="124"/>
      <c r="E7" s="124"/>
      <c r="F7" s="124"/>
      <c r="G7" s="124"/>
      <c r="H7" s="124"/>
      <c r="I7" s="124"/>
      <c r="J7" s="125"/>
      <c r="K7" s="126"/>
      <c r="L7" s="133"/>
      <c r="M7" s="133"/>
      <c r="N7" s="133"/>
    </row>
    <row r="8" spans="1:14">
      <c r="A8" s="69"/>
      <c r="B8" s="214" t="s">
        <v>1063</v>
      </c>
      <c r="C8" s="62"/>
      <c r="D8" s="8"/>
      <c r="E8" s="8"/>
      <c r="F8" s="8"/>
      <c r="G8" s="8"/>
      <c r="H8" s="8"/>
      <c r="I8" s="8"/>
      <c r="J8" s="49"/>
      <c r="K8" s="62"/>
      <c r="L8" s="39"/>
      <c r="M8" s="39"/>
      <c r="N8" s="39"/>
    </row>
    <row r="9" spans="1:14">
      <c r="A9" s="69"/>
      <c r="B9" s="64" t="s">
        <v>410</v>
      </c>
      <c r="C9" s="62"/>
      <c r="D9" s="8"/>
      <c r="E9" s="8"/>
      <c r="F9" s="8"/>
      <c r="G9" s="8"/>
      <c r="H9" s="8"/>
      <c r="I9" s="8"/>
      <c r="J9" s="49"/>
      <c r="K9" s="62"/>
      <c r="L9" s="39"/>
      <c r="M9" s="39"/>
      <c r="N9" s="39"/>
    </row>
    <row r="10" spans="1:14">
      <c r="A10" s="69"/>
      <c r="B10" s="63" t="s">
        <v>406</v>
      </c>
      <c r="C10" s="39"/>
      <c r="D10" s="39"/>
      <c r="E10" s="39"/>
      <c r="F10" s="39"/>
      <c r="G10" s="39"/>
      <c r="H10" s="39"/>
      <c r="I10" s="39"/>
      <c r="J10" s="49"/>
      <c r="K10" s="62"/>
      <c r="L10" s="39"/>
      <c r="M10" s="39"/>
      <c r="N10" s="39"/>
    </row>
    <row r="11" spans="1:14">
      <c r="A11" s="69"/>
      <c r="B11" s="135" t="s">
        <v>407</v>
      </c>
      <c r="C11" s="62"/>
      <c r="D11" s="8"/>
      <c r="E11" s="8"/>
      <c r="F11" s="8"/>
      <c r="G11" s="8"/>
      <c r="H11" s="8"/>
      <c r="I11" s="8"/>
      <c r="J11" s="61"/>
      <c r="K11" s="62"/>
      <c r="L11" s="39"/>
      <c r="M11" s="39"/>
      <c r="N11" s="39"/>
    </row>
    <row r="12" spans="1:14">
      <c r="A12" s="69"/>
      <c r="B12" s="63" t="s">
        <v>408</v>
      </c>
      <c r="C12" s="62"/>
      <c r="D12" s="8"/>
      <c r="E12" s="8"/>
      <c r="F12" s="8"/>
      <c r="G12" s="8"/>
      <c r="H12" s="8"/>
      <c r="I12" s="8"/>
      <c r="J12" s="61"/>
      <c r="K12" s="62"/>
      <c r="L12" s="39"/>
      <c r="M12" s="39"/>
      <c r="N12" s="39"/>
    </row>
    <row r="13" spans="1:14">
      <c r="A13" s="69"/>
      <c r="B13" s="136" t="s">
        <v>771</v>
      </c>
      <c r="C13" s="25"/>
      <c r="D13" s="16"/>
      <c r="E13" s="16"/>
      <c r="F13" s="16"/>
      <c r="G13" s="16"/>
      <c r="H13" s="16"/>
      <c r="I13" s="16"/>
      <c r="J13" s="26"/>
      <c r="K13" s="62"/>
      <c r="L13" s="39"/>
      <c r="M13" s="39"/>
      <c r="N13" s="39"/>
    </row>
    <row r="14" spans="1:14">
      <c r="A14" s="69"/>
      <c r="C14" s="35"/>
      <c r="I14" s="35"/>
      <c r="K14" s="62"/>
      <c r="L14" s="39"/>
      <c r="M14" s="39"/>
      <c r="N14" s="39"/>
    </row>
    <row r="15" spans="1:14">
      <c r="A15"/>
      <c r="B15" s="4" t="s">
        <v>846</v>
      </c>
      <c r="C15"/>
      <c r="D15"/>
      <c r="E15"/>
      <c r="F15"/>
      <c r="G15"/>
      <c r="H15"/>
      <c r="I15" s="60"/>
      <c r="J15"/>
      <c r="K15"/>
    </row>
    <row r="16" spans="1:14">
      <c r="A16"/>
      <c r="B16" s="127" t="s">
        <v>748</v>
      </c>
      <c r="C16" s="127" t="s">
        <v>749</v>
      </c>
      <c r="D16" s="127" t="s">
        <v>0</v>
      </c>
      <c r="E16" s="127" t="s">
        <v>249</v>
      </c>
      <c r="F16" s="127" t="s">
        <v>775</v>
      </c>
      <c r="G16" s="127" t="s">
        <v>776</v>
      </c>
      <c r="H16" s="127" t="s">
        <v>777</v>
      </c>
      <c r="I16" s="127" t="s">
        <v>778</v>
      </c>
      <c r="J16" s="127" t="s">
        <v>751</v>
      </c>
      <c r="K16"/>
    </row>
    <row r="17" spans="1:11">
      <c r="A17" s="69"/>
      <c r="B17" s="130"/>
      <c r="C17" s="367">
        <f>IFERROR(VLOOKUP(fehlende_Medikamente[Code ATC],Mediliste!A:C,3,FALSE),0)</f>
        <v>0</v>
      </c>
      <c r="D17" s="130"/>
      <c r="E17" s="131"/>
      <c r="F17" s="130"/>
      <c r="G17" s="368"/>
      <c r="H17" s="130"/>
      <c r="I17" s="367">
        <f>IFERROR(VLOOKUP(fehlende_Medikamente[Code ATC],Mediliste!A:F,6,FALSE),0)</f>
        <v>0</v>
      </c>
      <c r="J17" s="130"/>
      <c r="K17" s="69"/>
    </row>
    <row r="18" spans="1:11">
      <c r="A18" s="69"/>
      <c r="B18" s="130"/>
      <c r="C18" s="367">
        <f>IFERROR(VLOOKUP(fehlende_Medikamente[Code ATC],Mediliste!A:C,3,FALSE),0)</f>
        <v>0</v>
      </c>
      <c r="D18" s="130"/>
      <c r="G18" s="368"/>
      <c r="I18" s="367">
        <f>IFERROR(VLOOKUP(fehlende_Medikamente[Code ATC],Mediliste!A:F,6,FALSE),0)</f>
        <v>0</v>
      </c>
      <c r="K18" s="69"/>
    </row>
    <row r="19" spans="1:11">
      <c r="A19" s="69"/>
      <c r="B19" s="130"/>
      <c r="C19" s="367">
        <f>IFERROR(VLOOKUP(fehlende_Medikamente[Code ATC],Mediliste!A:C,3,FALSE),0)</f>
        <v>0</v>
      </c>
      <c r="D19" s="130"/>
      <c r="G19" s="369"/>
      <c r="I19" s="367">
        <f>IFERROR(VLOOKUP(fehlende_Medikamente[Code ATC],Mediliste!A:F,6,FALSE),0)</f>
        <v>0</v>
      </c>
      <c r="K19" s="69"/>
    </row>
    <row r="20" spans="1:11">
      <c r="A20" s="69"/>
      <c r="B20" s="130"/>
      <c r="C20" s="367">
        <f>IFERROR(VLOOKUP(fehlende_Medikamente[Code ATC],Mediliste!A:C,3,FALSE),0)</f>
        <v>0</v>
      </c>
      <c r="D20" s="130"/>
      <c r="G20" s="368"/>
      <c r="I20" s="367">
        <f>IFERROR(VLOOKUP(fehlende_Medikamente[Code ATC],Mediliste!A:F,6,FALSE),0)</f>
        <v>0</v>
      </c>
      <c r="K20" s="69"/>
    </row>
    <row r="21" spans="1:11">
      <c r="A21" s="69"/>
      <c r="B21" s="130"/>
      <c r="C21" s="367">
        <f>IFERROR(VLOOKUP(fehlende_Medikamente[Code ATC],Mediliste!A:C,3,FALSE),0)</f>
        <v>0</v>
      </c>
      <c r="D21" s="130"/>
      <c r="G21" s="368"/>
      <c r="I21" s="367">
        <f>IFERROR(VLOOKUP(fehlende_Medikamente[Code ATC],Mediliste!A:F,6,FALSE),0)</f>
        <v>0</v>
      </c>
      <c r="K21" s="69"/>
    </row>
    <row r="22" spans="1:11">
      <c r="A22" s="69"/>
      <c r="B22" s="130"/>
      <c r="C22" s="367">
        <f>IFERROR(VLOOKUP(fehlende_Medikamente[Code ATC],Mediliste!A:C,3,FALSE),0)</f>
        <v>0</v>
      </c>
      <c r="D22" s="130"/>
      <c r="G22" s="368"/>
      <c r="I22" s="367">
        <f>IFERROR(VLOOKUP(fehlende_Medikamente[Code ATC],Mediliste!A:F,6,FALSE),0)</f>
        <v>0</v>
      </c>
      <c r="K22" s="69"/>
    </row>
    <row r="23" spans="1:11">
      <c r="A23" s="69"/>
      <c r="B23" s="130"/>
      <c r="C23" s="367">
        <f>IFERROR(VLOOKUP(fehlende_Medikamente[Code ATC],Mediliste!A:C,3,FALSE),0)</f>
        <v>0</v>
      </c>
      <c r="D23" s="130"/>
      <c r="G23" s="368"/>
      <c r="I23" s="367">
        <f>IFERROR(VLOOKUP(fehlende_Medikamente[Code ATC],Mediliste!A:F,6,FALSE),0)</f>
        <v>0</v>
      </c>
      <c r="K23" s="69"/>
    </row>
    <row r="24" spans="1:11">
      <c r="A24" s="69"/>
      <c r="B24" s="130"/>
      <c r="C24" s="367">
        <f>IFERROR(VLOOKUP(fehlende_Medikamente[Code ATC],Mediliste!A:C,3,FALSE),0)</f>
        <v>0</v>
      </c>
      <c r="D24" s="130"/>
      <c r="G24" s="368"/>
      <c r="I24" s="367">
        <f>IFERROR(VLOOKUP(fehlende_Medikamente[Code ATC],Mediliste!A:F,6,FALSE),0)</f>
        <v>0</v>
      </c>
      <c r="K24" s="69"/>
    </row>
    <row r="25" spans="1:11">
      <c r="A25" s="69"/>
      <c r="B25" s="130"/>
      <c r="C25" s="367">
        <f>IFERROR(VLOOKUP(fehlende_Medikamente[Code ATC],Mediliste!A:C,3,FALSE),0)</f>
        <v>0</v>
      </c>
      <c r="D25" s="130"/>
      <c r="G25" s="368"/>
      <c r="I25" s="367">
        <f>IFERROR(VLOOKUP(fehlende_Medikamente[Code ATC],Mediliste!A:F,6,FALSE),0)</f>
        <v>0</v>
      </c>
      <c r="K25" s="69"/>
    </row>
    <row r="26" spans="1:11">
      <c r="A26" s="69"/>
      <c r="B26" s="130"/>
      <c r="C26" s="367">
        <f>IFERROR(VLOOKUP(fehlende_Medikamente[Code ATC],Mediliste!A:C,3,FALSE),0)</f>
        <v>0</v>
      </c>
      <c r="D26" s="130"/>
      <c r="G26" s="368"/>
      <c r="I26" s="367">
        <f>IFERROR(VLOOKUP(fehlende_Medikamente[Code ATC],Mediliste!A:F,6,FALSE),0)</f>
        <v>0</v>
      </c>
      <c r="K26" s="69"/>
    </row>
    <row r="27" spans="1:11">
      <c r="A27" s="69"/>
      <c r="B27" s="130"/>
      <c r="C27" s="367">
        <f>IFERROR(VLOOKUP(fehlende_Medikamente[Code ATC],Mediliste!A:C,3,FALSE),0)</f>
        <v>0</v>
      </c>
      <c r="D27" s="130"/>
      <c r="G27" s="368"/>
      <c r="I27" s="367">
        <f>IFERROR(VLOOKUP(fehlende_Medikamente[Code ATC],Mediliste!A:F,6,FALSE),0)</f>
        <v>0</v>
      </c>
      <c r="K27" s="69"/>
    </row>
    <row r="28" spans="1:11">
      <c r="A28" s="69"/>
      <c r="B28" s="130"/>
      <c r="C28" s="367">
        <f>IFERROR(VLOOKUP(fehlende_Medikamente[Code ATC],Mediliste!A:C,3,FALSE),0)</f>
        <v>0</v>
      </c>
      <c r="D28" s="130"/>
      <c r="G28" s="368"/>
      <c r="I28" s="367">
        <f>IFERROR(VLOOKUP(fehlende_Medikamente[Code ATC],Mediliste!A:F,6,FALSE),0)</f>
        <v>0</v>
      </c>
      <c r="K28" s="69"/>
    </row>
    <row r="29" spans="1:11">
      <c r="A29" s="69"/>
      <c r="B29" s="130"/>
      <c r="C29" s="367">
        <f>IFERROR(VLOOKUP(fehlende_Medikamente[Code ATC],Mediliste!A:C,3,FALSE),0)</f>
        <v>0</v>
      </c>
      <c r="D29" s="130"/>
      <c r="G29" s="368"/>
      <c r="I29" s="367">
        <f>IFERROR(VLOOKUP(fehlende_Medikamente[Code ATC],Mediliste!A:F,6,FALSE),0)</f>
        <v>0</v>
      </c>
      <c r="K29" s="69"/>
    </row>
    <row r="30" spans="1:11">
      <c r="A30" s="69"/>
      <c r="B30" s="130"/>
      <c r="C30" s="367">
        <f>IFERROR(VLOOKUP(fehlende_Medikamente[Code ATC],Mediliste!A:C,3,FALSE),0)</f>
        <v>0</v>
      </c>
      <c r="D30" s="130"/>
      <c r="G30" s="368"/>
      <c r="I30" s="367">
        <f>IFERROR(VLOOKUP(fehlende_Medikamente[Code ATC],Mediliste!A:F,6,FALSE),0)</f>
        <v>0</v>
      </c>
      <c r="K30" s="69"/>
    </row>
    <row r="31" spans="1:11">
      <c r="A31" s="69"/>
      <c r="B31" s="130"/>
      <c r="C31" s="367">
        <f>IFERROR(VLOOKUP(fehlende_Medikamente[Code ATC],Mediliste!A:C,3,FALSE),0)</f>
        <v>0</v>
      </c>
      <c r="D31" s="130"/>
      <c r="G31" s="368"/>
      <c r="I31" s="367">
        <f>IFERROR(VLOOKUP(fehlende_Medikamente[Code ATC],Mediliste!A:F,6,FALSE),0)</f>
        <v>0</v>
      </c>
      <c r="K31" s="69"/>
    </row>
    <row r="32" spans="1:11">
      <c r="A32" s="69"/>
      <c r="B32" s="130"/>
      <c r="C32" s="367">
        <f>IFERROR(VLOOKUP(fehlende_Medikamente[Code ATC],Mediliste!A:C,3,FALSE),0)</f>
        <v>0</v>
      </c>
      <c r="D32" s="130"/>
      <c r="G32" s="368"/>
      <c r="I32" s="367">
        <f>IFERROR(VLOOKUP(fehlende_Medikamente[Code ATC],Mediliste!A:F,6,FALSE),0)</f>
        <v>0</v>
      </c>
      <c r="K32" s="69"/>
    </row>
    <row r="33" spans="1:11">
      <c r="A33" s="69"/>
      <c r="B33" s="130"/>
      <c r="C33" s="367">
        <f>IFERROR(VLOOKUP(fehlende_Medikamente[Code ATC],Mediliste!A:C,3,FALSE),0)</f>
        <v>0</v>
      </c>
      <c r="D33" s="130"/>
      <c r="G33" s="368"/>
      <c r="I33" s="367">
        <f>IFERROR(VLOOKUP(fehlende_Medikamente[Code ATC],Mediliste!A:F,6,FALSE),0)</f>
        <v>0</v>
      </c>
      <c r="K33" s="69"/>
    </row>
    <row r="34" spans="1:11">
      <c r="A34" s="69"/>
      <c r="B34" s="130"/>
      <c r="C34" s="367">
        <f>IFERROR(VLOOKUP(fehlende_Medikamente[Code ATC],Mediliste!A:C,3,FALSE),0)</f>
        <v>0</v>
      </c>
      <c r="D34" s="130"/>
      <c r="G34" s="368"/>
      <c r="I34" s="367">
        <f>IFERROR(VLOOKUP(fehlende_Medikamente[Code ATC],Mediliste!A:F,6,FALSE),0)</f>
        <v>0</v>
      </c>
      <c r="K34" s="69"/>
    </row>
    <row r="35" spans="1:11">
      <c r="A35" s="69"/>
      <c r="B35" s="130"/>
      <c r="C35" s="367">
        <f>IFERROR(VLOOKUP(fehlende_Medikamente[Code ATC],Mediliste!A:C,3,FALSE),0)</f>
        <v>0</v>
      </c>
      <c r="D35" s="130"/>
      <c r="G35" s="368"/>
      <c r="I35" s="367">
        <f>IFERROR(VLOOKUP(fehlende_Medikamente[Code ATC],Mediliste!A:F,6,FALSE),0)</f>
        <v>0</v>
      </c>
      <c r="K35" s="69"/>
    </row>
    <row r="36" spans="1:11">
      <c r="A36" s="69"/>
      <c r="B36" s="130"/>
      <c r="C36" s="367">
        <f>IFERROR(VLOOKUP(fehlende_Medikamente[Code ATC],Mediliste!A:C,3,FALSE),0)</f>
        <v>0</v>
      </c>
      <c r="D36" s="130"/>
      <c r="G36" s="368"/>
      <c r="I36" s="367">
        <f>IFERROR(VLOOKUP(fehlende_Medikamente[Code ATC],Mediliste!A:F,6,FALSE),0)</f>
        <v>0</v>
      </c>
      <c r="K36" s="69"/>
    </row>
    <row r="37" spans="1:11">
      <c r="A37" s="69"/>
      <c r="B37" s="130"/>
      <c r="C37" s="367">
        <f>IFERROR(VLOOKUP(fehlende_Medikamente[Code ATC],Mediliste!A:C,3,FALSE),0)</f>
        <v>0</v>
      </c>
      <c r="D37" s="130"/>
      <c r="G37" s="368"/>
      <c r="I37" s="367">
        <f>IFERROR(VLOOKUP(fehlende_Medikamente[Code ATC],Mediliste!A:F,6,FALSE),0)</f>
        <v>0</v>
      </c>
      <c r="K37" s="69"/>
    </row>
    <row r="38" spans="1:11">
      <c r="A38" s="69"/>
      <c r="B38" s="130"/>
      <c r="C38" s="367">
        <f>IFERROR(VLOOKUP(fehlende_Medikamente[Code ATC],Mediliste!A:C,3,FALSE),0)</f>
        <v>0</v>
      </c>
      <c r="D38" s="130"/>
      <c r="G38" s="368"/>
      <c r="I38" s="367">
        <f>IFERROR(VLOOKUP(fehlende_Medikamente[Code ATC],Mediliste!A:F,6,FALSE),0)</f>
        <v>0</v>
      </c>
      <c r="K38" s="69"/>
    </row>
    <row r="39" spans="1:11">
      <c r="A39" s="69"/>
      <c r="B39" s="130"/>
      <c r="C39" s="367">
        <f>IFERROR(VLOOKUP(fehlende_Medikamente[Code ATC],Mediliste!A:C,3,FALSE),0)</f>
        <v>0</v>
      </c>
      <c r="D39" s="130"/>
      <c r="G39" s="368"/>
      <c r="I39" s="367">
        <f>IFERROR(VLOOKUP(fehlende_Medikamente[Code ATC],Mediliste!A:F,6,FALSE),0)</f>
        <v>0</v>
      </c>
      <c r="K39" s="69"/>
    </row>
    <row r="40" spans="1:11">
      <c r="A40" s="69"/>
      <c r="B40" s="130"/>
      <c r="C40" s="367">
        <f>IFERROR(VLOOKUP(fehlende_Medikamente[Code ATC],Mediliste!A:C,3,FALSE),0)</f>
        <v>0</v>
      </c>
      <c r="D40" s="130"/>
      <c r="G40" s="368"/>
      <c r="I40" s="367">
        <f>IFERROR(VLOOKUP(fehlende_Medikamente[Code ATC],Mediliste!A:F,6,FALSE),0)</f>
        <v>0</v>
      </c>
      <c r="K40" s="69"/>
    </row>
    <row r="41" spans="1:11">
      <c r="A41" s="69"/>
      <c r="B41" s="130"/>
      <c r="C41" s="367">
        <f>IFERROR(VLOOKUP(fehlende_Medikamente[Code ATC],Mediliste!A:C,3,FALSE),0)</f>
        <v>0</v>
      </c>
      <c r="D41" s="130"/>
      <c r="G41" s="368"/>
      <c r="I41" s="367">
        <f>IFERROR(VLOOKUP(fehlende_Medikamente[Code ATC],Mediliste!A:F,6,FALSE),0)</f>
        <v>0</v>
      </c>
      <c r="K41" s="69"/>
    </row>
    <row r="42" spans="1:11">
      <c r="A42" s="69"/>
      <c r="B42" s="130"/>
      <c r="C42" s="367">
        <f>IFERROR(VLOOKUP(fehlende_Medikamente[Code ATC],Mediliste!A:C,3,FALSE),0)</f>
        <v>0</v>
      </c>
      <c r="D42" s="130"/>
      <c r="G42" s="368"/>
      <c r="I42" s="367">
        <f>IFERROR(VLOOKUP(fehlende_Medikamente[Code ATC],Mediliste!A:F,6,FALSE),0)</f>
        <v>0</v>
      </c>
      <c r="K42" s="69"/>
    </row>
    <row r="43" spans="1:11">
      <c r="A43" s="69"/>
      <c r="B43" s="130"/>
      <c r="C43" s="367">
        <f>IFERROR(VLOOKUP(fehlende_Medikamente[Code ATC],Mediliste!A:C,3,FALSE),0)</f>
        <v>0</v>
      </c>
      <c r="D43" s="130"/>
      <c r="G43" s="368"/>
      <c r="I43" s="367">
        <f>IFERROR(VLOOKUP(fehlende_Medikamente[Code ATC],Mediliste!A:F,6,FALSE),0)</f>
        <v>0</v>
      </c>
      <c r="K43" s="69"/>
    </row>
    <row r="44" spans="1:11">
      <c r="A44" s="69"/>
      <c r="B44" s="130"/>
      <c r="C44" s="367">
        <f>IFERROR(VLOOKUP(fehlende_Medikamente[Code ATC],Mediliste!A:C,3,FALSE),0)</f>
        <v>0</v>
      </c>
      <c r="D44" s="130"/>
      <c r="G44" s="368"/>
      <c r="I44" s="367">
        <f>IFERROR(VLOOKUP(fehlende_Medikamente[Code ATC],Mediliste!A:F,6,FALSE),0)</f>
        <v>0</v>
      </c>
      <c r="K44" s="69"/>
    </row>
    <row r="45" spans="1:11">
      <c r="A45" s="69"/>
      <c r="B45" s="130"/>
      <c r="C45" s="367">
        <f>IFERROR(VLOOKUP(fehlende_Medikamente[Code ATC],Mediliste!A:C,3,FALSE),0)</f>
        <v>0</v>
      </c>
      <c r="D45" s="130"/>
      <c r="G45" s="368"/>
      <c r="I45" s="367">
        <f>IFERROR(VLOOKUP(fehlende_Medikamente[Code ATC],Mediliste!A:F,6,FALSE),0)</f>
        <v>0</v>
      </c>
      <c r="K45" s="69"/>
    </row>
    <row r="46" spans="1:11">
      <c r="A46" s="69"/>
      <c r="B46" s="130"/>
      <c r="C46" s="367">
        <f>IFERROR(VLOOKUP(fehlende_Medikamente[Code ATC],Mediliste!A:C,3,FALSE),0)</f>
        <v>0</v>
      </c>
      <c r="D46" s="130"/>
      <c r="G46" s="368"/>
      <c r="I46" s="367">
        <f>IFERROR(VLOOKUP(fehlende_Medikamente[Code ATC],Mediliste!A:F,6,FALSE),0)</f>
        <v>0</v>
      </c>
      <c r="K46" s="69"/>
    </row>
    <row r="47" spans="1:11">
      <c r="A47" s="69"/>
      <c r="B47" s="130"/>
      <c r="C47" s="367">
        <f>IFERROR(VLOOKUP(fehlende_Medikamente[Code ATC],Mediliste!A:C,3,FALSE),0)</f>
        <v>0</v>
      </c>
      <c r="D47" s="130"/>
      <c r="G47" s="368"/>
      <c r="I47" s="367">
        <f>IFERROR(VLOOKUP(fehlende_Medikamente[Code ATC],Mediliste!A:F,6,FALSE),0)</f>
        <v>0</v>
      </c>
      <c r="K47" s="69"/>
    </row>
    <row r="48" spans="1:11">
      <c r="A48" s="69"/>
      <c r="B48" s="130"/>
      <c r="C48" s="367">
        <f>IFERROR(VLOOKUP(fehlende_Medikamente[Code ATC],Mediliste!A:C,3,FALSE),0)</f>
        <v>0</v>
      </c>
      <c r="D48" s="130"/>
      <c r="G48" s="368"/>
      <c r="I48" s="367">
        <f>IFERROR(VLOOKUP(fehlende_Medikamente[Code ATC],Mediliste!A:F,6,FALSE),0)</f>
        <v>0</v>
      </c>
      <c r="K48" s="69"/>
    </row>
    <row r="49" spans="1:14">
      <c r="A49" s="69"/>
      <c r="B49" s="130"/>
      <c r="C49" s="367">
        <f>IFERROR(VLOOKUP(fehlende_Medikamente[Code ATC],Mediliste!A:C,3,FALSE),0)</f>
        <v>0</v>
      </c>
      <c r="D49" s="130"/>
      <c r="G49" s="368"/>
      <c r="I49" s="367">
        <f>IFERROR(VLOOKUP(fehlende_Medikamente[Code ATC],Mediliste!A:F,6,FALSE),0)</f>
        <v>0</v>
      </c>
      <c r="K49" s="69"/>
    </row>
    <row r="50" spans="1:14">
      <c r="B50" s="130"/>
      <c r="C50" s="367">
        <f>IFERROR(VLOOKUP(fehlende_Medikamente[Code ATC],Mediliste!A:C,3,FALSE),0)</f>
        <v>0</v>
      </c>
      <c r="G50" s="368"/>
      <c r="I50" s="367">
        <f>IFERROR(VLOOKUP(fehlende_Medikamente[Code ATC],Mediliste!A:F,6,FALSE),0)</f>
        <v>0</v>
      </c>
    </row>
    <row r="51" spans="1:14">
      <c r="B51" s="130"/>
      <c r="C51" s="367">
        <f>IFERROR(VLOOKUP(fehlende_Medikamente[Code ATC],Mediliste!A:C,3,FALSE),0)</f>
        <v>0</v>
      </c>
      <c r="G51" s="368"/>
      <c r="I51" s="367">
        <f>IFERROR(VLOOKUP(fehlende_Medikamente[Code ATC],Mediliste!A:F,6,FALSE),0)</f>
        <v>0</v>
      </c>
    </row>
    <row r="52" spans="1:14" ht="18" customHeight="1"/>
    <row r="53" spans="1:14" hidden="1">
      <c r="N53" s="35" t="s">
        <v>60</v>
      </c>
    </row>
    <row r="54" spans="1:14" hidden="1">
      <c r="N54" s="35" t="s">
        <v>61</v>
      </c>
    </row>
    <row r="55" spans="1:14" hidden="1">
      <c r="N55" s="35" t="s">
        <v>61</v>
      </c>
    </row>
    <row r="56" spans="1:14" hidden="1">
      <c r="N56" s="35" t="s">
        <v>62</v>
      </c>
    </row>
    <row r="57" spans="1:14" hidden="1">
      <c r="N57" s="35" t="s">
        <v>63</v>
      </c>
    </row>
    <row r="58" spans="1:14" hidden="1">
      <c r="N58" s="35" t="s">
        <v>64</v>
      </c>
    </row>
    <row r="59" spans="1:14" hidden="1">
      <c r="N59" s="35" t="s">
        <v>66</v>
      </c>
    </row>
    <row r="60" spans="1:14" hidden="1">
      <c r="N60" s="35" t="s">
        <v>338</v>
      </c>
    </row>
    <row r="61" spans="1:14" hidden="1">
      <c r="N61" s="35" t="s">
        <v>67</v>
      </c>
    </row>
    <row r="62" spans="1:14" hidden="1">
      <c r="N62" s="35" t="s">
        <v>69</v>
      </c>
    </row>
    <row r="63" spans="1:14" hidden="1">
      <c r="N63" s="35" t="s">
        <v>70</v>
      </c>
    </row>
    <row r="64" spans="1:14" hidden="1">
      <c r="N64" s="35" t="s">
        <v>72</v>
      </c>
    </row>
    <row r="65" spans="14:14" hidden="1">
      <c r="N65" s="35" t="s">
        <v>339</v>
      </c>
    </row>
    <row r="66" spans="14:14" hidden="1">
      <c r="N66" s="35" t="s">
        <v>73</v>
      </c>
    </row>
    <row r="67" spans="14:14" hidden="1">
      <c r="N67" s="35" t="s">
        <v>74</v>
      </c>
    </row>
    <row r="68" spans="14:14" hidden="1">
      <c r="N68" s="35" t="s">
        <v>75</v>
      </c>
    </row>
    <row r="69" spans="14:14" hidden="1">
      <c r="N69" s="35" t="s">
        <v>77</v>
      </c>
    </row>
    <row r="70" spans="14:14" hidden="1">
      <c r="N70" s="35" t="s">
        <v>79</v>
      </c>
    </row>
    <row r="71" spans="14:14" hidden="1">
      <c r="N71" s="35" t="s">
        <v>340</v>
      </c>
    </row>
    <row r="72" spans="14:14" hidden="1">
      <c r="N72" s="35" t="s">
        <v>341</v>
      </c>
    </row>
    <row r="73" spans="14:14" hidden="1">
      <c r="N73" s="35" t="s">
        <v>80</v>
      </c>
    </row>
    <row r="74" spans="14:14" hidden="1">
      <c r="N74" s="35" t="s">
        <v>82</v>
      </c>
    </row>
    <row r="75" spans="14:14" hidden="1">
      <c r="N75" s="35" t="s">
        <v>83</v>
      </c>
    </row>
    <row r="76" spans="14:14" hidden="1">
      <c r="N76" s="35" t="s">
        <v>84</v>
      </c>
    </row>
    <row r="77" spans="14:14" hidden="1">
      <c r="N77" s="35" t="s">
        <v>85</v>
      </c>
    </row>
    <row r="78" spans="14:14" hidden="1">
      <c r="N78" s="35" t="s">
        <v>342</v>
      </c>
    </row>
    <row r="79" spans="14:14" hidden="1">
      <c r="N79" s="35" t="s">
        <v>86</v>
      </c>
    </row>
    <row r="80" spans="14:14" hidden="1">
      <c r="N80" s="35" t="s">
        <v>88</v>
      </c>
    </row>
    <row r="81" spans="14:14" hidden="1">
      <c r="N81" s="35" t="s">
        <v>90</v>
      </c>
    </row>
    <row r="82" spans="14:14" hidden="1">
      <c r="N82" s="35" t="s">
        <v>343</v>
      </c>
    </row>
    <row r="83" spans="14:14" hidden="1">
      <c r="N83" s="35" t="s">
        <v>344</v>
      </c>
    </row>
    <row r="84" spans="14:14" hidden="1">
      <c r="N84" s="35" t="s">
        <v>91</v>
      </c>
    </row>
    <row r="85" spans="14:14" hidden="1">
      <c r="N85" s="35" t="s">
        <v>91</v>
      </c>
    </row>
    <row r="86" spans="14:14" hidden="1">
      <c r="N86" s="35" t="s">
        <v>93</v>
      </c>
    </row>
    <row r="87" spans="14:14" hidden="1">
      <c r="N87" s="35" t="s">
        <v>93</v>
      </c>
    </row>
    <row r="88" spans="14:14" hidden="1">
      <c r="N88" s="35" t="s">
        <v>96</v>
      </c>
    </row>
    <row r="89" spans="14:14" hidden="1">
      <c r="N89" s="35" t="s">
        <v>98</v>
      </c>
    </row>
    <row r="90" spans="14:14" hidden="1">
      <c r="N90" s="35" t="s">
        <v>100</v>
      </c>
    </row>
    <row r="91" spans="14:14" hidden="1">
      <c r="N91" s="35" t="s">
        <v>102</v>
      </c>
    </row>
    <row r="92" spans="14:14" hidden="1">
      <c r="N92" s="35" t="s">
        <v>345</v>
      </c>
    </row>
    <row r="93" spans="14:14" hidden="1">
      <c r="N93" s="35" t="s">
        <v>104</v>
      </c>
    </row>
    <row r="94" spans="14:14" hidden="1">
      <c r="N94" s="35" t="s">
        <v>106</v>
      </c>
    </row>
    <row r="95" spans="14:14" hidden="1">
      <c r="N95" s="35" t="s">
        <v>108</v>
      </c>
    </row>
    <row r="96" spans="14:14" hidden="1">
      <c r="N96" s="35" t="s">
        <v>346</v>
      </c>
    </row>
    <row r="97" spans="14:14" hidden="1">
      <c r="N97" s="35" t="s">
        <v>110</v>
      </c>
    </row>
    <row r="98" spans="14:14" hidden="1">
      <c r="N98" s="35" t="s">
        <v>112</v>
      </c>
    </row>
    <row r="99" spans="14:14" hidden="1">
      <c r="N99" s="35" t="s">
        <v>114</v>
      </c>
    </row>
    <row r="100" spans="14:14" hidden="1">
      <c r="N100" s="35" t="s">
        <v>116</v>
      </c>
    </row>
    <row r="101" spans="14:14" hidden="1">
      <c r="N101" s="35" t="s">
        <v>118</v>
      </c>
    </row>
    <row r="102" spans="14:14" hidden="1">
      <c r="N102" s="35" t="s">
        <v>120</v>
      </c>
    </row>
    <row r="103" spans="14:14" hidden="1">
      <c r="N103" s="35" t="s">
        <v>122</v>
      </c>
    </row>
    <row r="104" spans="14:14" hidden="1">
      <c r="N104" s="35" t="s">
        <v>124</v>
      </c>
    </row>
    <row r="105" spans="14:14" hidden="1">
      <c r="N105" s="35" t="s">
        <v>347</v>
      </c>
    </row>
    <row r="106" spans="14:14" hidden="1">
      <c r="N106" s="35" t="s">
        <v>348</v>
      </c>
    </row>
    <row r="107" spans="14:14" hidden="1">
      <c r="N107" s="35" t="s">
        <v>126</v>
      </c>
    </row>
    <row r="108" spans="14:14" hidden="1">
      <c r="N108" s="35" t="s">
        <v>128</v>
      </c>
    </row>
    <row r="109" spans="14:14" hidden="1">
      <c r="N109" s="35" t="s">
        <v>130</v>
      </c>
    </row>
    <row r="110" spans="14:14" hidden="1">
      <c r="N110" s="35" t="s">
        <v>131</v>
      </c>
    </row>
    <row r="111" spans="14:14" hidden="1">
      <c r="N111" s="35" t="s">
        <v>133</v>
      </c>
    </row>
    <row r="112" spans="14:14" hidden="1">
      <c r="N112" s="35" t="s">
        <v>134</v>
      </c>
    </row>
    <row r="113" spans="14:14" hidden="1">
      <c r="N113" s="35" t="s">
        <v>135</v>
      </c>
    </row>
    <row r="114" spans="14:14" hidden="1">
      <c r="N114" s="35" t="s">
        <v>349</v>
      </c>
    </row>
    <row r="115" spans="14:14" hidden="1">
      <c r="N115" s="35" t="s">
        <v>137</v>
      </c>
    </row>
    <row r="116" spans="14:14" hidden="1">
      <c r="N116" s="35" t="s">
        <v>139</v>
      </c>
    </row>
    <row r="117" spans="14:14" hidden="1">
      <c r="N117" s="35" t="s">
        <v>141</v>
      </c>
    </row>
    <row r="118" spans="14:14" hidden="1">
      <c r="N118" s="35" t="s">
        <v>142</v>
      </c>
    </row>
    <row r="119" spans="14:14" hidden="1">
      <c r="N119" s="35" t="s">
        <v>143</v>
      </c>
    </row>
    <row r="120" spans="14:14" hidden="1">
      <c r="N120" s="35" t="s">
        <v>144</v>
      </c>
    </row>
    <row r="121" spans="14:14" hidden="1">
      <c r="N121" s="35" t="s">
        <v>350</v>
      </c>
    </row>
    <row r="122" spans="14:14" hidden="1">
      <c r="N122" s="35" t="s">
        <v>351</v>
      </c>
    </row>
    <row r="123" spans="14:14" hidden="1">
      <c r="N123" s="35" t="s">
        <v>352</v>
      </c>
    </row>
    <row r="124" spans="14:14" hidden="1">
      <c r="N124" s="35" t="s">
        <v>353</v>
      </c>
    </row>
    <row r="125" spans="14:14" hidden="1">
      <c r="N125" s="35" t="s">
        <v>354</v>
      </c>
    </row>
    <row r="126" spans="14:14" hidden="1">
      <c r="N126" s="35" t="s">
        <v>355</v>
      </c>
    </row>
    <row r="127" spans="14:14" hidden="1">
      <c r="N127" s="35" t="s">
        <v>356</v>
      </c>
    </row>
    <row r="128" spans="14:14" hidden="1">
      <c r="N128" s="35" t="s">
        <v>146</v>
      </c>
    </row>
    <row r="129" spans="14:14" hidden="1">
      <c r="N129" s="35" t="s">
        <v>148</v>
      </c>
    </row>
    <row r="130" spans="14:14" hidden="1">
      <c r="N130" s="35" t="s">
        <v>149</v>
      </c>
    </row>
    <row r="131" spans="14:14" hidden="1">
      <c r="N131" s="35" t="s">
        <v>150</v>
      </c>
    </row>
    <row r="132" spans="14:14" hidden="1">
      <c r="N132" s="35" t="s">
        <v>152</v>
      </c>
    </row>
    <row r="133" spans="14:14" hidden="1">
      <c r="N133" s="35" t="s">
        <v>152</v>
      </c>
    </row>
    <row r="134" spans="14:14" hidden="1">
      <c r="N134" s="35" t="s">
        <v>154</v>
      </c>
    </row>
    <row r="135" spans="14:14" hidden="1">
      <c r="N135" s="35" t="s">
        <v>357</v>
      </c>
    </row>
    <row r="136" spans="14:14" hidden="1">
      <c r="N136" s="35" t="s">
        <v>253</v>
      </c>
    </row>
    <row r="137" spans="14:14" hidden="1">
      <c r="N137" s="35" t="s">
        <v>156</v>
      </c>
    </row>
    <row r="138" spans="14:14" hidden="1">
      <c r="N138" s="35" t="s">
        <v>158</v>
      </c>
    </row>
    <row r="139" spans="14:14" hidden="1">
      <c r="N139" s="35" t="s">
        <v>160</v>
      </c>
    </row>
    <row r="140" spans="14:14" hidden="1">
      <c r="N140" s="35" t="s">
        <v>162</v>
      </c>
    </row>
    <row r="141" spans="14:14" hidden="1">
      <c r="N141" s="35" t="s">
        <v>164</v>
      </c>
    </row>
    <row r="142" spans="14:14" hidden="1">
      <c r="N142" s="35" t="s">
        <v>358</v>
      </c>
    </row>
    <row r="143" spans="14:14" hidden="1">
      <c r="N143" s="35" t="s">
        <v>166</v>
      </c>
    </row>
    <row r="144" spans="14:14" hidden="1">
      <c r="N144" s="35" t="s">
        <v>168</v>
      </c>
    </row>
    <row r="145" spans="14:14" hidden="1">
      <c r="N145" s="35" t="s">
        <v>170</v>
      </c>
    </row>
    <row r="146" spans="14:14" hidden="1">
      <c r="N146" s="35" t="s">
        <v>359</v>
      </c>
    </row>
    <row r="147" spans="14:14" hidden="1">
      <c r="N147" s="35" t="s">
        <v>172</v>
      </c>
    </row>
    <row r="148" spans="14:14" hidden="1">
      <c r="N148" s="35" t="s">
        <v>174</v>
      </c>
    </row>
    <row r="149" spans="14:14" hidden="1">
      <c r="N149" s="35" t="s">
        <v>175</v>
      </c>
    </row>
    <row r="150" spans="14:14" hidden="1">
      <c r="N150" s="35" t="s">
        <v>360</v>
      </c>
    </row>
    <row r="151" spans="14:14" hidden="1">
      <c r="N151" s="35" t="s">
        <v>177</v>
      </c>
    </row>
    <row r="152" spans="14:14" hidden="1">
      <c r="N152" s="35" t="s">
        <v>179</v>
      </c>
    </row>
    <row r="153" spans="14:14" hidden="1">
      <c r="N153" s="35" t="s">
        <v>181</v>
      </c>
    </row>
    <row r="154" spans="14:14" hidden="1">
      <c r="N154" s="35" t="s">
        <v>361</v>
      </c>
    </row>
    <row r="155" spans="14:14" hidden="1">
      <c r="N155" s="35" t="s">
        <v>362</v>
      </c>
    </row>
  </sheetData>
  <sheetProtection password="E067" sheet="1" objects="1" scenarios="1" sort="0" autoFilter="0"/>
  <dataValidations count="2">
    <dataValidation type="decimal" allowBlank="1" showInputMessage="1" showErrorMessage="1" errorTitle="Prix par unité" error="Veuillez saisir un montant entre 0 et 1'000'000 CHF" sqref="H17:H51">
      <formula1>1</formula1>
      <formula2>1000000</formula2>
    </dataValidation>
    <dataValidation type="decimal" allowBlank="1" showInputMessage="1" showErrorMessage="1" errorTitle="EP par Emballage" error="Veuillez saisir un montant entre 0 et 1'000'000 CHF" sqref="G17:G51">
      <formula1>1</formula1>
      <formula2>1000000</formula2>
    </dataValidation>
  </dataValidations>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custom" allowBlank="1" showInputMessage="1" showErrorMessage="1" errorTitle="GTIN" error="Ce GTIN se trouve déjà dans la liste des médicaments. Veuillez y saisir le prix. Si vous n'êtes pas d'accord avec l'entrée, veuillez y utiliser la colonne &quot;Commentaire&quot; pour le raison.   _x000a_">
          <x14:formula1>
            <xm:f>ISNA(VLOOKUP(E17,Médicaments!$E$20:$E$417,1,FALSE))</xm:f>
          </x14:formula1>
          <xm:sqref>E17:E51</xm:sqref>
        </x14:dataValidation>
        <x14:dataValidation type="list" allowBlank="1" showInputMessage="1" showErrorMessage="1" error="Veuillez chosir un code ATC de la liste Dropdown">
          <x14:formula1>
            <xm:f>Mediliste!$K$7:$K$121</xm:f>
          </x14:formula1>
          <xm:sqref>B17:B51</xm:sqref>
        </x14:dataValidation>
        <x14:dataValidation type="custom" allowBlank="1" showInputMessage="1" showErrorMessage="1" errorTitle="Pharmacode" error="Ce Pharmacode se trouve déjà dans la liste des médicaments. Veuillez y saisir le prix. Si vous n'êtes pas d'accord avec l'entrée, veuillez y utiliser la colonne &quot;Commentaire&quot; pour le raison.   ">
          <x14:formula1>
            <xm:f>ISNA(VLOOKUP(D17,Médicaments!$D$20:$D$417,1,FALSE))</xm:f>
          </x14:formula1>
          <xm:sqref>D17:D51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54"/>
  <sheetViews>
    <sheetView workbookViewId="0"/>
  </sheetViews>
  <sheetFormatPr baseColWidth="10" defaultRowHeight="14.4"/>
  <cols>
    <col min="1" max="1" width="11.5546875" style="209"/>
    <col min="3" max="3" width="11.5546875" style="209"/>
    <col min="4" max="4" width="14" style="209" bestFit="1" customWidth="1"/>
    <col min="6" max="6" width="32" customWidth="1"/>
    <col min="7" max="7" width="43.88671875" style="60" customWidth="1"/>
    <col min="9" max="9" width="13.33203125" style="209" bestFit="1" customWidth="1"/>
  </cols>
  <sheetData>
    <row r="1" spans="1:12">
      <c r="A1" s="209" t="s">
        <v>1755</v>
      </c>
      <c r="B1" t="s">
        <v>327</v>
      </c>
      <c r="C1" s="209" t="s">
        <v>0</v>
      </c>
      <c r="D1" s="209" t="s">
        <v>249</v>
      </c>
      <c r="E1" t="s">
        <v>322</v>
      </c>
      <c r="F1" t="s">
        <v>847</v>
      </c>
      <c r="G1" s="60" t="s">
        <v>848</v>
      </c>
      <c r="H1" t="s">
        <v>323</v>
      </c>
      <c r="I1" s="209" t="s">
        <v>1756</v>
      </c>
      <c r="J1" t="s">
        <v>325</v>
      </c>
      <c r="K1" t="s">
        <v>326</v>
      </c>
      <c r="L1" t="s">
        <v>1754</v>
      </c>
    </row>
    <row r="2" spans="1:12">
      <c r="A2" s="209">
        <f>+'Page d''accueil'!$C$20</f>
        <v>0</v>
      </c>
      <c r="B2" t="str">
        <f>+Médicaments!L20</f>
        <v>A07AA12_nr</v>
      </c>
      <c r="C2" s="209">
        <f>+Médicaments!D20</f>
        <v>6008296</v>
      </c>
      <c r="D2" s="244">
        <f>+Médicaments!E20</f>
        <v>7680629570011</v>
      </c>
      <c r="E2" s="209" t="str">
        <f>+Médicaments!B20</f>
        <v>A07AA12</v>
      </c>
      <c r="F2" s="209" t="str">
        <f>+VLOOKUP(E2,Mediliste!A:B,2,FALSE)</f>
        <v>Fidaxomicin</v>
      </c>
      <c r="G2" s="209" t="str">
        <f>+Médicaments!Z20</f>
        <v>DIFICLIR Filmtabl 200 mg 20 Stk</v>
      </c>
      <c r="H2" s="60" t="str">
        <f>+Médicaments!R20</f>
        <v>mg</v>
      </c>
      <c r="I2" s="209">
        <f>+Médicaments!G20</f>
        <v>0</v>
      </c>
      <c r="J2" s="379">
        <f>+Médicaments!H20</f>
        <v>0</v>
      </c>
      <c r="K2" s="60">
        <f>+Médicaments!I20</f>
        <v>0</v>
      </c>
      <c r="L2">
        <f>+IF(E2="B02BD09",1,IF(ISNA(VLOOKUP(E2,Mediliste!N:N,1,FALSE)),0,1))</f>
        <v>1</v>
      </c>
    </row>
    <row r="3" spans="1:12">
      <c r="A3" s="209">
        <f>+'Page d''accueil'!$C$20</f>
        <v>0</v>
      </c>
      <c r="B3" s="209" t="str">
        <f>+Médicaments!L21</f>
        <v>B01AB02_nr</v>
      </c>
      <c r="C3" s="209">
        <f>+Médicaments!D21</f>
        <v>5771558</v>
      </c>
      <c r="D3" s="244">
        <f>+Médicaments!E21</f>
        <v>7680476040408</v>
      </c>
      <c r="E3" s="209" t="str">
        <f>+Médicaments!B21</f>
        <v>B01AB02</v>
      </c>
      <c r="F3" s="209" t="str">
        <f>+VLOOKUP(E3,Mediliste!A:B,2,FALSE)</f>
        <v>Antithrombin III</v>
      </c>
      <c r="G3" s="209" t="str">
        <f>+Médicaments!Z21</f>
        <v>ATENATIV Trockensub 500 IE c Solv Fl</v>
      </c>
      <c r="H3" s="209" t="str">
        <f>+Médicaments!R21</f>
        <v>U</v>
      </c>
      <c r="I3" s="209">
        <f>+Médicaments!G21</f>
        <v>0</v>
      </c>
      <c r="J3" s="379">
        <f>+Médicaments!H21</f>
        <v>0</v>
      </c>
      <c r="K3" s="209">
        <f>+Médicaments!I21</f>
        <v>0</v>
      </c>
      <c r="L3" s="209">
        <f>+IF(E3="B02BD09",1,IF(ISNA(VLOOKUP(E3,Mediliste!N:N,1,FALSE)),0,1))</f>
        <v>1</v>
      </c>
    </row>
    <row r="4" spans="1:12">
      <c r="A4" s="209">
        <f>+'Page d''accueil'!$C$20</f>
        <v>0</v>
      </c>
      <c r="B4" s="209" t="str">
        <f>+Médicaments!L22</f>
        <v>B01AB02_nr</v>
      </c>
      <c r="C4" s="209">
        <f>+Médicaments!D22</f>
        <v>2599366</v>
      </c>
      <c r="D4" s="244">
        <f>+Médicaments!E22</f>
        <v>7680469280248</v>
      </c>
      <c r="E4" s="209" t="str">
        <f>+Médicaments!B22</f>
        <v>B01AB02</v>
      </c>
      <c r="F4" s="209" t="str">
        <f>+VLOOKUP(E4,Mediliste!A:B,2,FALSE)</f>
        <v>Antithrombin III</v>
      </c>
      <c r="G4" s="209" t="str">
        <f>+Médicaments!Z22</f>
        <v>KYBERNIN P Trockensub 1000 IE c Solv Fl</v>
      </c>
      <c r="H4" s="209" t="str">
        <f>+Médicaments!R22</f>
        <v>U</v>
      </c>
      <c r="I4" s="209">
        <f>+Médicaments!G22</f>
        <v>0</v>
      </c>
      <c r="J4" s="379">
        <f>+Médicaments!H22</f>
        <v>0</v>
      </c>
      <c r="K4" s="209">
        <f>+Médicaments!I22</f>
        <v>0</v>
      </c>
      <c r="L4" s="209">
        <f>+IF(E4="B02BD09",1,IF(ISNA(VLOOKUP(E4,Mediliste!N:N,1,FALSE)),0,1))</f>
        <v>1</v>
      </c>
    </row>
    <row r="5" spans="1:12">
      <c r="A5" s="209">
        <f>+'Page d''accueil'!$C$20</f>
        <v>0</v>
      </c>
      <c r="B5" s="209" t="str">
        <f>+Médicaments!L23</f>
        <v>B01AB02_nr</v>
      </c>
      <c r="C5" s="209">
        <f>+Médicaments!D23</f>
        <v>2599343</v>
      </c>
      <c r="D5" s="244">
        <f>+Médicaments!E23</f>
        <v>7680469280163</v>
      </c>
      <c r="E5" s="209" t="str">
        <f>+Médicaments!B23</f>
        <v>B01AB02</v>
      </c>
      <c r="F5" s="209" t="str">
        <f>+VLOOKUP(E5,Mediliste!A:B,2,FALSE)</f>
        <v>Antithrombin III</v>
      </c>
      <c r="G5" s="209" t="str">
        <f>+Médicaments!Z23</f>
        <v>KYBERNIN P Trockensub 500 IE c Solv Fl</v>
      </c>
      <c r="H5" s="209" t="str">
        <f>+Médicaments!R23</f>
        <v>U</v>
      </c>
      <c r="I5" s="209">
        <f>+Médicaments!G23</f>
        <v>0</v>
      </c>
      <c r="J5" s="379">
        <f>+Médicaments!H23</f>
        <v>0</v>
      </c>
      <c r="K5" s="209">
        <f>+Médicaments!I23</f>
        <v>0</v>
      </c>
      <c r="L5" s="209">
        <f>+IF(E5="B02BD09",1,IF(ISNA(VLOOKUP(E5,Mediliste!N:N,1,FALSE)),0,1))</f>
        <v>1</v>
      </c>
    </row>
    <row r="6" spans="1:12">
      <c r="A6" s="209">
        <f>+'Page d''accueil'!$C$20</f>
        <v>0</v>
      </c>
      <c r="B6" s="209" t="str">
        <f>+Médicaments!L24</f>
        <v>B01AB09_nr</v>
      </c>
      <c r="C6" s="209">
        <f>+Médicaments!D24</f>
        <v>2626034</v>
      </c>
      <c r="D6" s="244">
        <f>+Médicaments!E24</f>
        <v>7680518090170</v>
      </c>
      <c r="E6" s="209" t="str">
        <f>+Médicaments!B24</f>
        <v>B01AB09</v>
      </c>
      <c r="F6" s="209" t="str">
        <f>+VLOOKUP(E6,Mediliste!A:B,2,FALSE)</f>
        <v xml:space="preserve">Danaparoid </v>
      </c>
      <c r="G6" s="209" t="str">
        <f>+Médicaments!Z24</f>
        <v>ORGARAN Inj Lös 750 E/0.6ml 10 Amp 0.6 ml</v>
      </c>
      <c r="H6" s="209" t="str">
        <f>+Médicaments!R24</f>
        <v>U</v>
      </c>
      <c r="I6" s="209">
        <f>+Médicaments!G24</f>
        <v>0</v>
      </c>
      <c r="J6" s="379">
        <f>+Médicaments!H24</f>
        <v>0</v>
      </c>
      <c r="K6" s="209">
        <f>+Médicaments!I24</f>
        <v>0</v>
      </c>
      <c r="L6" s="209">
        <f>+IF(E6="B02BD09",1,IF(ISNA(VLOOKUP(E6,Mediliste!N:N,1,FALSE)),0,1))</f>
        <v>0</v>
      </c>
    </row>
    <row r="7" spans="1:12">
      <c r="A7" s="209">
        <f>+'Page d''accueil'!$C$20</f>
        <v>0</v>
      </c>
      <c r="B7" s="209" t="str">
        <f>+Médicaments!L25</f>
        <v>B01AC11_nr</v>
      </c>
      <c r="C7" s="209">
        <f>+Médicaments!D25</f>
        <v>2343715</v>
      </c>
      <c r="D7" s="244">
        <f>+Médicaments!E25</f>
        <v>7680500640505</v>
      </c>
      <c r="E7" s="209" t="str">
        <f>+Médicaments!B25</f>
        <v>B01AC11</v>
      </c>
      <c r="F7" s="209" t="str">
        <f>+VLOOKUP(E7,Mediliste!A:B,2,FALSE)</f>
        <v>Iloprost</v>
      </c>
      <c r="G7" s="209" t="str">
        <f>+Médicaments!Z25</f>
        <v>ILOMEDIN Inf Konz 20 mcg/ml i.v. Amp 1 ml</v>
      </c>
      <c r="H7" s="209" t="str">
        <f>+Médicaments!R25</f>
        <v>mcg</v>
      </c>
      <c r="I7" s="209">
        <f>+Médicaments!G25</f>
        <v>0</v>
      </c>
      <c r="J7" s="379">
        <f>+Médicaments!H25</f>
        <v>0</v>
      </c>
      <c r="K7" s="209">
        <f>+Médicaments!I25</f>
        <v>0</v>
      </c>
      <c r="L7" s="209">
        <f>+IF(E7="B02BD09",1,IF(ISNA(VLOOKUP(E7,Mediliste!N:N,1,FALSE)),0,1))</f>
        <v>1</v>
      </c>
    </row>
    <row r="8" spans="1:12">
      <c r="A8" s="209">
        <f>+'Page d''accueil'!$C$20</f>
        <v>0</v>
      </c>
      <c r="B8" s="209" t="str">
        <f>+Médicaments!L26</f>
        <v>B01AC11_nr</v>
      </c>
      <c r="C8" s="209">
        <f>+Médicaments!D26</f>
        <v>2343721</v>
      </c>
      <c r="D8" s="244">
        <f>+Médicaments!E26</f>
        <v>7680500640932</v>
      </c>
      <c r="E8" s="209" t="str">
        <f>+Médicaments!B26</f>
        <v>B01AC11</v>
      </c>
      <c r="F8" s="209" t="str">
        <f>+VLOOKUP(E8,Mediliste!A:B,2,FALSE)</f>
        <v>Iloprost</v>
      </c>
      <c r="G8" s="209" t="str">
        <f>+Médicaments!Z26</f>
        <v>ILOMEDIN Inf Konz 50 mcg/2.5ml i.v. Amp 2.5 ml</v>
      </c>
      <c r="H8" s="209" t="str">
        <f>+Médicaments!R26</f>
        <v>mcg</v>
      </c>
      <c r="I8" s="209">
        <f>+Médicaments!G26</f>
        <v>0</v>
      </c>
      <c r="J8" s="379">
        <f>+Médicaments!H26</f>
        <v>0</v>
      </c>
      <c r="K8" s="209">
        <f>+Médicaments!I26</f>
        <v>0</v>
      </c>
      <c r="L8" s="209">
        <f>+IF(E8="B02BD09",1,IF(ISNA(VLOOKUP(E8,Mediliste!N:N,1,FALSE)),0,1))</f>
        <v>1</v>
      </c>
    </row>
    <row r="9" spans="1:12">
      <c r="A9" s="209">
        <f>+'Page d''accueil'!$C$20</f>
        <v>0</v>
      </c>
      <c r="B9" s="209" t="str">
        <f>+Médicaments!L27</f>
        <v>B01AC11_nr</v>
      </c>
      <c r="C9" s="209">
        <f>+Médicaments!D27</f>
        <v>5234524</v>
      </c>
      <c r="D9" s="244">
        <f>+Médicaments!E27</f>
        <v>7680562130082</v>
      </c>
      <c r="E9" s="209" t="str">
        <f>+Médicaments!B27</f>
        <v>B01AC11</v>
      </c>
      <c r="F9" s="209" t="str">
        <f>+VLOOKUP(E9,Mediliste!A:B,2,FALSE)</f>
        <v>Iloprost</v>
      </c>
      <c r="G9" s="209" t="str">
        <f>+Médicaments!Z27</f>
        <v>VENTAVIS Inhal Lös 20 mcg/2ml 2 ml Amp 10 x 30 Stk</v>
      </c>
      <c r="H9" s="209" t="str">
        <f>+Médicaments!R27</f>
        <v>mcg</v>
      </c>
      <c r="I9" s="209">
        <f>+Médicaments!G27</f>
        <v>0</v>
      </c>
      <c r="J9" s="379">
        <f>+Médicaments!H27</f>
        <v>0</v>
      </c>
      <c r="K9" s="209">
        <f>+Médicaments!I27</f>
        <v>0</v>
      </c>
      <c r="L9" s="209">
        <f>+IF(E9="B02BD09",1,IF(ISNA(VLOOKUP(E9,Mediliste!N:N,1,FALSE)),0,1))</f>
        <v>1</v>
      </c>
    </row>
    <row r="10" spans="1:12">
      <c r="A10" s="209">
        <f>+'Page d''accueil'!$C$20</f>
        <v>0</v>
      </c>
      <c r="B10" s="209" t="str">
        <f>+Médicaments!L28</f>
        <v>B01AC11_nr</v>
      </c>
      <c r="C10" s="209">
        <f>+Médicaments!D28</f>
        <v>3729351</v>
      </c>
      <c r="D10" s="244">
        <f>+Médicaments!E28</f>
        <v>7680562130020</v>
      </c>
      <c r="E10" s="209" t="str">
        <f>+Médicaments!B28</f>
        <v>B01AC11</v>
      </c>
      <c r="F10" s="209" t="str">
        <f>+VLOOKUP(E10,Mediliste!A:B,2,FALSE)</f>
        <v>Iloprost</v>
      </c>
      <c r="G10" s="209" t="str">
        <f>+Médicaments!Z28</f>
        <v>VENTAVIS Inhal Lös 20 mcg/2ml 2 ml Amp 30 Stk</v>
      </c>
      <c r="H10" s="209" t="str">
        <f>+Médicaments!R28</f>
        <v>mcg</v>
      </c>
      <c r="I10" s="209">
        <f>+Médicaments!G28</f>
        <v>0</v>
      </c>
      <c r="J10" s="379">
        <f>+Médicaments!H28</f>
        <v>0</v>
      </c>
      <c r="K10" s="209">
        <f>+Médicaments!I28</f>
        <v>0</v>
      </c>
      <c r="L10" s="209">
        <f>+IF(E10="B02BD09",1,IF(ISNA(VLOOKUP(E10,Mediliste!N:N,1,FALSE)),0,1))</f>
        <v>1</v>
      </c>
    </row>
    <row r="11" spans="1:12">
      <c r="A11" s="209">
        <f>+'Page d''accueil'!$C$20</f>
        <v>0</v>
      </c>
      <c r="B11" s="209" t="str">
        <f>+Médicaments!L29</f>
        <v>B01AC13_nr</v>
      </c>
      <c r="C11" s="209">
        <f>+Médicaments!D29</f>
        <v>1826601</v>
      </c>
      <c r="D11" s="244">
        <f>+Médicaments!E29</f>
        <v>7680530180170</v>
      </c>
      <c r="E11" s="209" t="str">
        <f>+Médicaments!B29</f>
        <v>B01AC13</v>
      </c>
      <c r="F11" s="209" t="str">
        <f>+VLOOKUP(E11,Mediliste!A:B,2,FALSE)</f>
        <v>Abciximab</v>
      </c>
      <c r="G11" s="209" t="str">
        <f>+Médicaments!Z29</f>
        <v>REOPRO Inj Lös 10 mg/5ml Amp 5 ml</v>
      </c>
      <c r="H11" s="209" t="str">
        <f>+Médicaments!R29</f>
        <v>mg</v>
      </c>
      <c r="I11" s="209">
        <f>+Médicaments!G29</f>
        <v>0</v>
      </c>
      <c r="J11" s="379">
        <f>+Médicaments!H29</f>
        <v>0</v>
      </c>
      <c r="K11" s="209">
        <f>+Médicaments!I29</f>
        <v>0</v>
      </c>
      <c r="L11" s="209">
        <f>+IF(E11="B02BD09",1,IF(ISNA(VLOOKUP(E11,Mediliste!N:N,1,FALSE)),0,1))</f>
        <v>0</v>
      </c>
    </row>
    <row r="12" spans="1:12">
      <c r="A12" s="209">
        <f>+'Page d''accueil'!$C$20</f>
        <v>0</v>
      </c>
      <c r="B12" s="209" t="str">
        <f>+Médicaments!L30</f>
        <v>B01AC16_nr</v>
      </c>
      <c r="C12" s="209">
        <f>+Médicaments!D30</f>
        <v>1906731</v>
      </c>
      <c r="D12" s="244">
        <f>+Médicaments!E30</f>
        <v>7680540540179</v>
      </c>
      <c r="E12" s="209" t="str">
        <f>+Médicaments!B30</f>
        <v>B01AC16</v>
      </c>
      <c r="F12" s="209" t="str">
        <f>+VLOOKUP(E12,Mediliste!A:B,2,FALSE)</f>
        <v>Eptifibatid</v>
      </c>
      <c r="G12" s="209" t="str">
        <f>+Médicaments!Z30</f>
        <v>INTEGRILIN Inf Lös 75 mg/100ml Durchstf</v>
      </c>
      <c r="H12" s="209" t="str">
        <f>+Médicaments!R30</f>
        <v>mg</v>
      </c>
      <c r="I12" s="209">
        <f>+Médicaments!G30</f>
        <v>0</v>
      </c>
      <c r="J12" s="379">
        <f>+Médicaments!H30</f>
        <v>0</v>
      </c>
      <c r="K12" s="209">
        <f>+Médicaments!I30</f>
        <v>0</v>
      </c>
      <c r="L12" s="209">
        <f>+IF(E12="B02BD09",1,IF(ISNA(VLOOKUP(E12,Mediliste!N:N,1,FALSE)),0,1))</f>
        <v>0</v>
      </c>
    </row>
    <row r="13" spans="1:12">
      <c r="A13" s="209">
        <f>+'Page d''accueil'!$C$20</f>
        <v>0</v>
      </c>
      <c r="B13" s="209" t="str">
        <f>+Médicaments!L31</f>
        <v>B01AC16_nr</v>
      </c>
      <c r="C13" s="209">
        <f>+Médicaments!D31</f>
        <v>1906760</v>
      </c>
      <c r="D13" s="244">
        <f>+Médicaments!E31</f>
        <v>7680540500111</v>
      </c>
      <c r="E13" s="209" t="str">
        <f>+Médicaments!B31</f>
        <v>B01AC16</v>
      </c>
      <c r="F13" s="209" t="str">
        <f>+VLOOKUP(E13,Mediliste!A:B,2,FALSE)</f>
        <v>Eptifibatid</v>
      </c>
      <c r="G13" s="209" t="str">
        <f>+Médicaments!Z31</f>
        <v>INTEGRILIN Inj Lös 20 mg/10ml Durchstf</v>
      </c>
      <c r="H13" s="209" t="str">
        <f>+Médicaments!R31</f>
        <v>mg</v>
      </c>
      <c r="I13" s="209">
        <f>+Médicaments!G31</f>
        <v>0</v>
      </c>
      <c r="J13" s="379">
        <f>+Médicaments!H31</f>
        <v>0</v>
      </c>
      <c r="K13" s="209">
        <f>+Médicaments!I31</f>
        <v>0</v>
      </c>
      <c r="L13" s="209">
        <f>+IF(E13="B02BD09",1,IF(ISNA(VLOOKUP(E13,Mediliste!N:N,1,FALSE)),0,1))</f>
        <v>0</v>
      </c>
    </row>
    <row r="14" spans="1:12">
      <c r="A14" s="209">
        <f>+'Page d''accueil'!$C$20</f>
        <v>0</v>
      </c>
      <c r="B14" s="209" t="str">
        <f>+Médicaments!L32</f>
        <v>B01AC17_nr</v>
      </c>
      <c r="C14" s="209">
        <f>+Médicaments!D32</f>
        <v>2074267</v>
      </c>
      <c r="D14" s="244">
        <f>+Médicaments!E32</f>
        <v>0</v>
      </c>
      <c r="E14" s="209" t="str">
        <f>+Médicaments!B32</f>
        <v>B01AC17</v>
      </c>
      <c r="F14" s="209" t="str">
        <f>+VLOOKUP(E14,Mediliste!A:B,2,FALSE)</f>
        <v>Tirofiban</v>
      </c>
      <c r="G14" s="209" t="str">
        <f>+Médicaments!Z32</f>
        <v>AGGRASTAT Inf Konz 12.5 mg/50ml Durchstf 50 ml</v>
      </c>
      <c r="H14" s="209" t="str">
        <f>+Médicaments!R32</f>
        <v>mg</v>
      </c>
      <c r="I14" s="209">
        <f>+Médicaments!G32</f>
        <v>0</v>
      </c>
      <c r="J14" s="379">
        <f>+Médicaments!H32</f>
        <v>0</v>
      </c>
      <c r="K14" s="209">
        <f>+Médicaments!I32</f>
        <v>0</v>
      </c>
      <c r="L14" s="209">
        <f>+IF(E14="B02BD09",1,IF(ISNA(VLOOKUP(E14,Mediliste!N:N,1,FALSE)),0,1))</f>
        <v>0</v>
      </c>
    </row>
    <row r="15" spans="1:12">
      <c r="A15" s="209">
        <f>+'Page d''accueil'!$C$20</f>
        <v>0</v>
      </c>
      <c r="B15" s="209" t="str">
        <f>+Médicaments!L33</f>
        <v>B01AC17_nr</v>
      </c>
      <c r="C15" s="209">
        <f>+Médicaments!D33</f>
        <v>2534183</v>
      </c>
      <c r="D15" s="244">
        <f>+Médicaments!E33</f>
        <v>7680557380034</v>
      </c>
      <c r="E15" s="209" t="str">
        <f>+Médicaments!B33</f>
        <v>B01AC17</v>
      </c>
      <c r="F15" s="209" t="str">
        <f>+VLOOKUP(E15,Mediliste!A:B,2,FALSE)</f>
        <v>Tirofiban</v>
      </c>
      <c r="G15" s="209" t="str">
        <f>+Médicaments!Z33</f>
        <v>AGGRASTAT Inf Lös 12.5 mg/250ml Beutel 250 ml</v>
      </c>
      <c r="H15" s="209" t="str">
        <f>+Médicaments!R33</f>
        <v>mg</v>
      </c>
      <c r="I15" s="209">
        <f>+Médicaments!G33</f>
        <v>0</v>
      </c>
      <c r="J15" s="379">
        <f>+Médicaments!H33</f>
        <v>0</v>
      </c>
      <c r="K15" s="209">
        <f>+Médicaments!I33</f>
        <v>0</v>
      </c>
      <c r="L15" s="209">
        <f>+IF(E15="B02BD09",1,IF(ISNA(VLOOKUP(E15,Mediliste!N:N,1,FALSE)),0,1))</f>
        <v>0</v>
      </c>
    </row>
    <row r="16" spans="1:12">
      <c r="A16" s="209">
        <f>+'Page d''accueil'!$C$20</f>
        <v>0</v>
      </c>
      <c r="B16" s="209" t="str">
        <f>+Médicaments!L34</f>
        <v>B01AC21_nr</v>
      </c>
      <c r="C16" s="209">
        <f>+Médicaments!D34</f>
        <v>2927155</v>
      </c>
      <c r="D16" s="244">
        <f>+Médicaments!E34</f>
        <v>7680561200014</v>
      </c>
      <c r="E16" s="209" t="str">
        <f>+Médicaments!B34</f>
        <v>B01AC21</v>
      </c>
      <c r="F16" s="209" t="str">
        <f>+VLOOKUP(E16,Mediliste!A:B,2,FALSE)</f>
        <v>Treprostinil</v>
      </c>
      <c r="G16" s="209" t="str">
        <f>+Médicaments!Z34</f>
        <v>REMODULIN Inf Lös 1 mg/ml Vial 20 ml</v>
      </c>
      <c r="H16" s="209" t="str">
        <f>+Médicaments!R34</f>
        <v>mg</v>
      </c>
      <c r="I16" s="209">
        <f>+Médicaments!G34</f>
        <v>0</v>
      </c>
      <c r="J16" s="379">
        <f>+Médicaments!H34</f>
        <v>0</v>
      </c>
      <c r="K16" s="209">
        <f>+Médicaments!I34</f>
        <v>0</v>
      </c>
      <c r="L16" s="209">
        <f>+IF(E16="B02BD09",1,IF(ISNA(VLOOKUP(E16,Mediliste!N:N,1,FALSE)),0,1))</f>
        <v>1</v>
      </c>
    </row>
    <row r="17" spans="1:12">
      <c r="A17" s="209">
        <f>+'Page d''accueil'!$C$20</f>
        <v>0</v>
      </c>
      <c r="B17" s="209" t="str">
        <f>+Médicaments!L35</f>
        <v>B01AC21_nr</v>
      </c>
      <c r="C17" s="209">
        <f>+Médicaments!D35</f>
        <v>5311265</v>
      </c>
      <c r="D17" s="244">
        <f>+Médicaments!E35</f>
        <v>7680561200052</v>
      </c>
      <c r="E17" s="209" t="str">
        <f>+Médicaments!B35</f>
        <v>B01AC21</v>
      </c>
      <c r="F17" s="209" t="str">
        <f>+VLOOKUP(E17,Mediliste!A:B,2,FALSE)</f>
        <v>Treprostinil</v>
      </c>
      <c r="G17" s="209" t="str">
        <f>+Médicaments!Z35</f>
        <v>REMODULIN Inf Lös 10 mg/ml Vial 20 ml</v>
      </c>
      <c r="H17" s="209" t="str">
        <f>+Médicaments!R35</f>
        <v>mg</v>
      </c>
      <c r="I17" s="209">
        <f>+Médicaments!G35</f>
        <v>0</v>
      </c>
      <c r="J17" s="379">
        <f>+Médicaments!H35</f>
        <v>0</v>
      </c>
      <c r="K17" s="209">
        <f>+Médicaments!I35</f>
        <v>0</v>
      </c>
      <c r="L17" s="209">
        <f>+IF(E17="B02BD09",1,IF(ISNA(VLOOKUP(E17,Mediliste!N:N,1,FALSE)),0,1))</f>
        <v>1</v>
      </c>
    </row>
    <row r="18" spans="1:12">
      <c r="A18" s="209">
        <f>+'Page d''accueil'!$C$20</f>
        <v>0</v>
      </c>
      <c r="B18" s="209" t="str">
        <f>+Médicaments!L36</f>
        <v>B01AC21_nr</v>
      </c>
      <c r="C18" s="209">
        <f>+Médicaments!D36</f>
        <v>2927161</v>
      </c>
      <c r="D18" s="244">
        <f>+Médicaments!E36</f>
        <v>7680561200038</v>
      </c>
      <c r="E18" s="209" t="str">
        <f>+Médicaments!B36</f>
        <v>B01AC21</v>
      </c>
      <c r="F18" s="209" t="str">
        <f>+VLOOKUP(E18,Mediliste!A:B,2,FALSE)</f>
        <v>Treprostinil</v>
      </c>
      <c r="G18" s="209" t="str">
        <f>+Médicaments!Z36</f>
        <v>REMODULIN Inf Lös 2.5 mg/ml Vial 20 ml</v>
      </c>
      <c r="H18" s="209" t="str">
        <f>+Médicaments!R36</f>
        <v>mg</v>
      </c>
      <c r="I18" s="209">
        <f>+Médicaments!G36</f>
        <v>0</v>
      </c>
      <c r="J18" s="379">
        <f>+Médicaments!H36</f>
        <v>0</v>
      </c>
      <c r="K18" s="209">
        <f>+Médicaments!I36</f>
        <v>0</v>
      </c>
      <c r="L18" s="209">
        <f>+IF(E18="B02BD09",1,IF(ISNA(VLOOKUP(E18,Mediliste!N:N,1,FALSE)),0,1))</f>
        <v>1</v>
      </c>
    </row>
    <row r="19" spans="1:12">
      <c r="A19" s="209">
        <f>+'Page d''accueil'!$C$20</f>
        <v>0</v>
      </c>
      <c r="B19" s="209" t="str">
        <f>+Médicaments!L37</f>
        <v>B01AC21_nr</v>
      </c>
      <c r="C19" s="209">
        <f>+Médicaments!D37</f>
        <v>5311259</v>
      </c>
      <c r="D19" s="244">
        <f>+Médicaments!E37</f>
        <v>7680561200045</v>
      </c>
      <c r="E19" s="209" t="str">
        <f>+Médicaments!B37</f>
        <v>B01AC21</v>
      </c>
      <c r="F19" s="209" t="str">
        <f>+VLOOKUP(E19,Mediliste!A:B,2,FALSE)</f>
        <v>Treprostinil</v>
      </c>
      <c r="G19" s="209" t="str">
        <f>+Médicaments!Z37</f>
        <v>REMODULIN Inf Lös 5 mg/ml Vial 20 ml</v>
      </c>
      <c r="H19" s="209" t="str">
        <f>+Médicaments!R37</f>
        <v>mg</v>
      </c>
      <c r="I19" s="209">
        <f>+Médicaments!G37</f>
        <v>0</v>
      </c>
      <c r="J19" s="379">
        <f>+Médicaments!H37</f>
        <v>0</v>
      </c>
      <c r="K19" s="209">
        <f>+Médicaments!I37</f>
        <v>0</v>
      </c>
      <c r="L19" s="209">
        <f>+IF(E19="B02BD09",1,IF(ISNA(VLOOKUP(E19,Mediliste!N:N,1,FALSE)),0,1))</f>
        <v>1</v>
      </c>
    </row>
    <row r="20" spans="1:12">
      <c r="A20" s="209">
        <f>+'Page d''accueil'!$C$20</f>
        <v>0</v>
      </c>
      <c r="B20" s="209" t="str">
        <f>+Médicaments!L38</f>
        <v>B01AD11_nr</v>
      </c>
      <c r="C20" s="209">
        <f>+Médicaments!D38</f>
        <v>2748234</v>
      </c>
      <c r="D20" s="244">
        <f>+Médicaments!E38</f>
        <v>7680554180057</v>
      </c>
      <c r="E20" s="209" t="str">
        <f>+Médicaments!B38</f>
        <v>B01AD11</v>
      </c>
      <c r="F20" s="209" t="str">
        <f>+VLOOKUP(E20,Mediliste!A:B,2,FALSE)</f>
        <v>Tenecteplase</v>
      </c>
      <c r="G20" s="209" t="str">
        <f>+Médicaments!Z38</f>
        <v>METALYSE 10000 E c Solv (Fertspr 10ml) Durchstf</v>
      </c>
      <c r="H20" s="209" t="str">
        <f>+Médicaments!R38</f>
        <v>U</v>
      </c>
      <c r="I20" s="209">
        <f>+Médicaments!G38</f>
        <v>0</v>
      </c>
      <c r="J20" s="379">
        <f>+Médicaments!H38</f>
        <v>0</v>
      </c>
      <c r="K20" s="209">
        <f>+Médicaments!I38</f>
        <v>0</v>
      </c>
      <c r="L20" s="209">
        <f>+IF(E20="B02BD09",1,IF(ISNA(VLOOKUP(E20,Mediliste!N:N,1,FALSE)),0,1))</f>
        <v>0</v>
      </c>
    </row>
    <row r="21" spans="1:12">
      <c r="A21" s="209">
        <f>+'Page d''accueil'!$C$20</f>
        <v>0</v>
      </c>
      <c r="B21" s="209" t="str">
        <f>+Médicaments!L39</f>
        <v>B01AD11_nr</v>
      </c>
      <c r="C21" s="209">
        <f>+Médicaments!D39</f>
        <v>2748228</v>
      </c>
      <c r="D21" s="244">
        <f>+Médicaments!E39</f>
        <v>7680554180033</v>
      </c>
      <c r="E21" s="209" t="str">
        <f>+Médicaments!B39</f>
        <v>B01AD11</v>
      </c>
      <c r="F21" s="209" t="str">
        <f>+VLOOKUP(E21,Mediliste!A:B,2,FALSE)</f>
        <v>Tenecteplase</v>
      </c>
      <c r="G21" s="209" t="str">
        <f>+Médicaments!Z39</f>
        <v>METALYSE 8000 E c Solv (Fertspr 8ml) Durchstf</v>
      </c>
      <c r="H21" s="209" t="str">
        <f>+Médicaments!R39</f>
        <v>U</v>
      </c>
      <c r="I21" s="209">
        <f>+Médicaments!G39</f>
        <v>0</v>
      </c>
      <c r="J21" s="379">
        <f>+Médicaments!H39</f>
        <v>0</v>
      </c>
      <c r="K21" s="209">
        <f>+Médicaments!I39</f>
        <v>0</v>
      </c>
      <c r="L21" s="209">
        <f>+IF(E21="B02BD09",1,IF(ISNA(VLOOKUP(E21,Mediliste!N:N,1,FALSE)),0,1))</f>
        <v>0</v>
      </c>
    </row>
    <row r="22" spans="1:12">
      <c r="A22" s="209">
        <f>+'Page d''accueil'!$C$20</f>
        <v>0</v>
      </c>
      <c r="B22" s="209" t="str">
        <f>+Médicaments!L40</f>
        <v>B01AE03_nr</v>
      </c>
      <c r="C22" s="209">
        <f>+Médicaments!D40</f>
        <v>6031421</v>
      </c>
      <c r="D22" s="244">
        <f>+Médicaments!E40</f>
        <v>0</v>
      </c>
      <c r="E22" s="209" t="str">
        <f>+Médicaments!B40</f>
        <v>B01AE03</v>
      </c>
      <c r="F22" s="209" t="str">
        <f>+VLOOKUP(E22,Mediliste!A:B,2,FALSE)</f>
        <v>Argatroban</v>
      </c>
      <c r="G22" s="209" t="str">
        <f>+Médicaments!Z40</f>
        <v>ARGATRA MULTIDOSE (IMP D) 250 mg/2.5ml Durchstf</v>
      </c>
      <c r="H22" s="209" t="str">
        <f>+Médicaments!R40</f>
        <v>mg</v>
      </c>
      <c r="I22" s="209">
        <f>+Médicaments!G40</f>
        <v>0</v>
      </c>
      <c r="J22" s="379">
        <f>+Médicaments!H40</f>
        <v>0</v>
      </c>
      <c r="K22" s="209">
        <f>+Médicaments!I40</f>
        <v>0</v>
      </c>
      <c r="L22" s="209">
        <f>+IF(E22="B02BD09",1,IF(ISNA(VLOOKUP(E22,Mediliste!N:N,1,FALSE)),0,1))</f>
        <v>0</v>
      </c>
    </row>
    <row r="23" spans="1:12">
      <c r="A23" s="209">
        <f>+'Page d''accueil'!$C$20</f>
        <v>0</v>
      </c>
      <c r="B23" s="209" t="str">
        <f>+Médicaments!L41</f>
        <v>B02BB01_nr</v>
      </c>
      <c r="C23" s="209">
        <f>+Médicaments!D41</f>
        <v>3602001</v>
      </c>
      <c r="D23" s="244">
        <f>+Médicaments!E41</f>
        <v>7680502030182</v>
      </c>
      <c r="E23" s="209" t="str">
        <f>+Médicaments!B41</f>
        <v>B02BB01</v>
      </c>
      <c r="F23" s="209" t="str">
        <f>+VLOOKUP(E23,Mediliste!A:B,2,FALSE)</f>
        <v>Fibrinogen</v>
      </c>
      <c r="G23" s="209" t="str">
        <f>+Médicaments!Z41</f>
        <v>HAEMOCOMPLETTAN P Trockensub 1 g i.v. Fl</v>
      </c>
      <c r="H23" s="209" t="str">
        <f>+Médicaments!R41</f>
        <v>g</v>
      </c>
      <c r="I23" s="209">
        <f>+Médicaments!G41</f>
        <v>0</v>
      </c>
      <c r="J23" s="379">
        <f>+Médicaments!H41</f>
        <v>0</v>
      </c>
      <c r="K23" s="209">
        <f>+Médicaments!I41</f>
        <v>0</v>
      </c>
      <c r="L23" s="209">
        <f>+IF(E23="B02BD09",1,IF(ISNA(VLOOKUP(E23,Mediliste!N:N,1,FALSE)),0,1))</f>
        <v>1</v>
      </c>
    </row>
    <row r="24" spans="1:12">
      <c r="A24" s="209">
        <f>+'Page d''accueil'!$C$20</f>
        <v>0</v>
      </c>
      <c r="B24" s="209" t="str">
        <f>+Médicaments!L42</f>
        <v>B02BB01_nr</v>
      </c>
      <c r="C24" s="209">
        <f>+Médicaments!D42</f>
        <v>3602165</v>
      </c>
      <c r="D24" s="244">
        <f>+Médicaments!E42</f>
        <v>7680502030267</v>
      </c>
      <c r="E24" s="209" t="str">
        <f>+Médicaments!B42</f>
        <v>B02BB01</v>
      </c>
      <c r="F24" s="209" t="str">
        <f>+VLOOKUP(E24,Mediliste!A:B,2,FALSE)</f>
        <v>Fibrinogen</v>
      </c>
      <c r="G24" s="209" t="str">
        <f>+Médicaments!Z42</f>
        <v>HAEMOCOMPLETTAN P Trockensub 2 g i.v. Fl</v>
      </c>
      <c r="H24" s="209" t="str">
        <f>+Médicaments!R42</f>
        <v>g</v>
      </c>
      <c r="I24" s="209">
        <f>+Médicaments!G42</f>
        <v>0</v>
      </c>
      <c r="J24" s="379">
        <f>+Médicaments!H42</f>
        <v>0</v>
      </c>
      <c r="K24" s="209">
        <f>+Médicaments!I42</f>
        <v>0</v>
      </c>
      <c r="L24" s="209">
        <f>+IF(E24="B02BD09",1,IF(ISNA(VLOOKUP(E24,Mediliste!N:N,1,FALSE)),0,1))</f>
        <v>1</v>
      </c>
    </row>
    <row r="25" spans="1:12">
      <c r="A25" s="209">
        <f>+'Page d''accueil'!$C$20</f>
        <v>0</v>
      </c>
      <c r="B25" s="209" t="str">
        <f>+Médicaments!L43</f>
        <v>B02BD01_nr</v>
      </c>
      <c r="C25" s="209">
        <f>+Médicaments!D43</f>
        <v>5975120</v>
      </c>
      <c r="D25" s="244">
        <f>+Médicaments!E43</f>
        <v>7680006650022</v>
      </c>
      <c r="E25" s="209" t="str">
        <f>+Médicaments!B43</f>
        <v>B02BD01</v>
      </c>
      <c r="F25" s="209" t="str">
        <f>+VLOOKUP(E25,Mediliste!A:B,2,FALSE)</f>
        <v>Gerinnungsfaktoren II, VII IX und X in Kombination (Prothrombinkomplex)</v>
      </c>
      <c r="G25" s="209" t="str">
        <f>+Médicaments!Z43</f>
        <v>BERIPLEX P/N 1000 Trockensub mit Solv Durchstf</v>
      </c>
      <c r="H25" s="209" t="str">
        <f>+Médicaments!R43</f>
        <v>U</v>
      </c>
      <c r="I25" s="209">
        <f>+Médicaments!G43</f>
        <v>0</v>
      </c>
      <c r="J25" s="379">
        <f>+Médicaments!H43</f>
        <v>0</v>
      </c>
      <c r="K25" s="209">
        <f>+Médicaments!I43</f>
        <v>0</v>
      </c>
      <c r="L25" s="209">
        <f>+IF(E25="B02BD09",1,IF(ISNA(VLOOKUP(E25,Mediliste!N:N,1,FALSE)),0,1))</f>
        <v>1</v>
      </c>
    </row>
    <row r="26" spans="1:12">
      <c r="A26" s="209">
        <f>+'Page d''accueil'!$C$20</f>
        <v>0</v>
      </c>
      <c r="B26" s="209" t="str">
        <f>+Médicaments!L44</f>
        <v>B02BD01_nr</v>
      </c>
      <c r="C26" s="209">
        <f>+Médicaments!D44</f>
        <v>2986838</v>
      </c>
      <c r="D26" s="244">
        <f>+Médicaments!E44</f>
        <v>7680006650015</v>
      </c>
      <c r="E26" s="209" t="str">
        <f>+Médicaments!B44</f>
        <v>B02BD01</v>
      </c>
      <c r="F26" s="209" t="str">
        <f>+VLOOKUP(E26,Mediliste!A:B,2,FALSE)</f>
        <v>Gerinnungsfaktoren II, VII IX und X in Kombination (Prothrombinkomplex)</v>
      </c>
      <c r="G26" s="209" t="str">
        <f>+Médicaments!Z44</f>
        <v>BERIPLEX P/N 500 Trockensub mit Solv Fl 20 ml</v>
      </c>
      <c r="H26" s="209" t="str">
        <f>+Médicaments!R44</f>
        <v>U</v>
      </c>
      <c r="I26" s="209">
        <f>+Médicaments!G44</f>
        <v>0</v>
      </c>
      <c r="J26" s="379">
        <f>+Médicaments!H44</f>
        <v>0</v>
      </c>
      <c r="K26" s="209">
        <f>+Médicaments!I44</f>
        <v>0</v>
      </c>
      <c r="L26" s="209">
        <f>+IF(E26="B02BD09",1,IF(ISNA(VLOOKUP(E26,Mediliste!N:N,1,FALSE)),0,1))</f>
        <v>1</v>
      </c>
    </row>
    <row r="27" spans="1:12">
      <c r="A27" s="209">
        <f>+'Page d''accueil'!$C$20</f>
        <v>0</v>
      </c>
      <c r="B27" s="209" t="str">
        <f>+Médicaments!L45</f>
        <v>B02BD01_nr</v>
      </c>
      <c r="C27" s="209">
        <f>+Médicaments!D45</f>
        <v>6673378</v>
      </c>
      <c r="D27" s="244">
        <f>+Médicaments!E45</f>
        <v>7680579180032</v>
      </c>
      <c r="E27" s="209" t="str">
        <f>+Médicaments!B45</f>
        <v>B02BD01</v>
      </c>
      <c r="F27" s="209" t="str">
        <f>+VLOOKUP(E27,Mediliste!A:B,2,FALSE)</f>
        <v>Gerinnungsfaktoren II, VII IX und X in Kombination (Prothrombinkomplex)</v>
      </c>
      <c r="G27" s="209" t="str">
        <f>+Médicaments!Z45</f>
        <v>OCTAPLEX 1000 Trockensub c Solv Durchstf</v>
      </c>
      <c r="H27" s="209" t="str">
        <f>+Médicaments!R45</f>
        <v>U</v>
      </c>
      <c r="I27" s="209">
        <f>+Médicaments!G45</f>
        <v>0</v>
      </c>
      <c r="J27" s="379">
        <f>+Médicaments!H45</f>
        <v>0</v>
      </c>
      <c r="K27" s="209">
        <f>+Médicaments!I45</f>
        <v>0</v>
      </c>
      <c r="L27" s="209">
        <f>+IF(E27="B02BD09",1,IF(ISNA(VLOOKUP(E27,Mediliste!N:N,1,FALSE)),0,1))</f>
        <v>1</v>
      </c>
    </row>
    <row r="28" spans="1:12">
      <c r="A28" s="209">
        <f>+'Page d''accueil'!$C$20</f>
        <v>0</v>
      </c>
      <c r="B28" s="209" t="str">
        <f>+Médicaments!L46</f>
        <v>B02BD01_nr</v>
      </c>
      <c r="C28" s="209">
        <f>+Médicaments!D46</f>
        <v>6673361</v>
      </c>
      <c r="D28" s="244">
        <f>+Médicaments!E46</f>
        <v>7680579180025</v>
      </c>
      <c r="E28" s="209" t="str">
        <f>+Médicaments!B46</f>
        <v>B02BD01</v>
      </c>
      <c r="F28" s="209" t="str">
        <f>+VLOOKUP(E28,Mediliste!A:B,2,FALSE)</f>
        <v>Gerinnungsfaktoren II, VII IX und X in Kombination (Prothrombinkomplex)</v>
      </c>
      <c r="G28" s="209" t="str">
        <f>+Médicaments!Z46</f>
        <v>OCTAPLEX 500 Trockensub c Solv Durchstf</v>
      </c>
      <c r="H28" s="209" t="str">
        <f>+Médicaments!R46</f>
        <v>U</v>
      </c>
      <c r="I28" s="209">
        <f>+Médicaments!G46</f>
        <v>0</v>
      </c>
      <c r="J28" s="379">
        <f>+Médicaments!H46</f>
        <v>0</v>
      </c>
      <c r="K28" s="209">
        <f>+Médicaments!I46</f>
        <v>0</v>
      </c>
      <c r="L28" s="209">
        <f>+IF(E28="B02BD09",1,IF(ISNA(VLOOKUP(E28,Mediliste!N:N,1,FALSE)),0,1))</f>
        <v>1</v>
      </c>
    </row>
    <row r="29" spans="1:12">
      <c r="A29" s="209">
        <f>+'Page d''accueil'!$C$20</f>
        <v>0</v>
      </c>
      <c r="B29" s="209" t="str">
        <f>+Médicaments!L47</f>
        <v>B02BD01_nr</v>
      </c>
      <c r="C29" s="209">
        <f>+Médicaments!D47</f>
        <v>3973387</v>
      </c>
      <c r="D29" s="244">
        <f>+Médicaments!E47</f>
        <v>7680413300589</v>
      </c>
      <c r="E29" s="209" t="str">
        <f>+Médicaments!B47</f>
        <v>B02BD01</v>
      </c>
      <c r="F29" s="209" t="str">
        <f>+VLOOKUP(E29,Mediliste!A:B,2,FALSE)</f>
        <v>Gerinnungsfaktoren II, VII IX und X in Kombination (Prothrombinkomplex)</v>
      </c>
      <c r="G29" s="209" t="str">
        <f>+Médicaments!Z47</f>
        <v>PROTHROMPLEX NF 600 IE c Solv Durchstf 20 ml</v>
      </c>
      <c r="H29" s="209" t="str">
        <f>+Médicaments!R47</f>
        <v>U</v>
      </c>
      <c r="I29" s="209">
        <f>+Médicaments!G47</f>
        <v>0</v>
      </c>
      <c r="J29" s="379">
        <f>+Médicaments!H47</f>
        <v>0</v>
      </c>
      <c r="K29" s="209">
        <f>+Médicaments!I47</f>
        <v>0</v>
      </c>
      <c r="L29" s="209">
        <f>+IF(E29="B02BD09",1,IF(ISNA(VLOOKUP(E29,Mediliste!N:N,1,FALSE)),0,1))</f>
        <v>1</v>
      </c>
    </row>
    <row r="30" spans="1:12">
      <c r="A30" s="209">
        <f>+'Page d''accueil'!$C$20</f>
        <v>0</v>
      </c>
      <c r="B30" s="209" t="str">
        <f>+Médicaments!L48</f>
        <v>B02BD02_re</v>
      </c>
      <c r="C30" s="209">
        <f>+Médicaments!D48</f>
        <v>6477157</v>
      </c>
      <c r="D30" s="244">
        <f>+Médicaments!E48</f>
        <v>7680563520196</v>
      </c>
      <c r="E30" s="209" t="str">
        <f>+Médicaments!B48</f>
        <v>B02BD02</v>
      </c>
      <c r="F30" s="209" t="str">
        <f>+VLOOKUP(E30,Mediliste!A:B,2,FALSE)</f>
        <v>Gerinnungsfaktor VIII</v>
      </c>
      <c r="G30" s="209" t="str">
        <f>+Médicaments!Z48</f>
        <v>ADVATE Trockensub 1000 IE c Solv 2 ml Durchstf</v>
      </c>
      <c r="H30" s="209" t="str">
        <f>+Médicaments!R48</f>
        <v>U</v>
      </c>
      <c r="I30" s="209">
        <f>+Médicaments!G48</f>
        <v>0</v>
      </c>
      <c r="J30" s="379">
        <f>+Médicaments!H48</f>
        <v>0</v>
      </c>
      <c r="K30" s="209">
        <f>+Médicaments!I48</f>
        <v>0</v>
      </c>
      <c r="L30" s="209">
        <f>+IF(E30="B02BD09",1,IF(ISNA(VLOOKUP(E30,Mediliste!N:N,1,FALSE)),0,1))</f>
        <v>1</v>
      </c>
    </row>
    <row r="31" spans="1:12">
      <c r="A31" s="209">
        <f>+'Page d''accueil'!$C$20</f>
        <v>0</v>
      </c>
      <c r="B31" s="209" t="str">
        <f>+Médicaments!L49</f>
        <v>B02BD02_re</v>
      </c>
      <c r="C31" s="209">
        <f>+Médicaments!D49</f>
        <v>6477186</v>
      </c>
      <c r="D31" s="244">
        <f>+Médicaments!E49</f>
        <v>7680563520202</v>
      </c>
      <c r="E31" s="209" t="str">
        <f>+Médicaments!B49</f>
        <v>B02BD02</v>
      </c>
      <c r="F31" s="209" t="str">
        <f>+VLOOKUP(E31,Mediliste!A:B,2,FALSE)</f>
        <v>Gerinnungsfaktor VIII</v>
      </c>
      <c r="G31" s="209" t="str">
        <f>+Médicaments!Z49</f>
        <v>ADVATE Trockensub 1500 IE c Solv 2 ml Durchstf</v>
      </c>
      <c r="H31" s="209" t="str">
        <f>+Médicaments!R49</f>
        <v>U</v>
      </c>
      <c r="I31" s="209">
        <f>+Médicaments!G49</f>
        <v>0</v>
      </c>
      <c r="J31" s="379">
        <f>+Médicaments!H49</f>
        <v>0</v>
      </c>
      <c r="K31" s="209">
        <f>+Médicaments!I49</f>
        <v>0</v>
      </c>
      <c r="L31" s="209">
        <f>+IF(E31="B02BD09",1,IF(ISNA(VLOOKUP(E31,Mediliste!N:N,1,FALSE)),0,1))</f>
        <v>1</v>
      </c>
    </row>
    <row r="32" spans="1:12">
      <c r="A32" s="209">
        <f>+'Page d''accueil'!$C$20</f>
        <v>0</v>
      </c>
      <c r="B32" s="209" t="str">
        <f>+Médicaments!L50</f>
        <v>B02BD02_re</v>
      </c>
      <c r="C32" s="209">
        <f>+Médicaments!D50</f>
        <v>6477200</v>
      </c>
      <c r="D32" s="244">
        <f>+Médicaments!E50</f>
        <v>7680563520158</v>
      </c>
      <c r="E32" s="209" t="str">
        <f>+Médicaments!B50</f>
        <v>B02BD02</v>
      </c>
      <c r="F32" s="209" t="str">
        <f>+VLOOKUP(E32,Mediliste!A:B,2,FALSE)</f>
        <v>Gerinnungsfaktor VIII</v>
      </c>
      <c r="G32" s="209" t="str">
        <f>+Médicaments!Z50</f>
        <v>ADVATE Trockensub 2000 IE c Solv 5 ml Durchstf</v>
      </c>
      <c r="H32" s="209" t="str">
        <f>+Médicaments!R50</f>
        <v>U</v>
      </c>
      <c r="I32" s="209">
        <f>+Médicaments!G50</f>
        <v>0</v>
      </c>
      <c r="J32" s="379">
        <f>+Médicaments!H50</f>
        <v>0</v>
      </c>
      <c r="K32" s="209">
        <f>+Médicaments!I50</f>
        <v>0</v>
      </c>
      <c r="L32" s="209">
        <f>+IF(E32="B02BD09",1,IF(ISNA(VLOOKUP(E32,Mediliste!N:N,1,FALSE)),0,1))</f>
        <v>1</v>
      </c>
    </row>
    <row r="33" spans="1:12">
      <c r="A33" s="209">
        <f>+'Page d''accueil'!$C$20</f>
        <v>0</v>
      </c>
      <c r="B33" s="209" t="str">
        <f>+Médicaments!L51</f>
        <v>B02BD02_re</v>
      </c>
      <c r="C33" s="209">
        <f>+Médicaments!D51</f>
        <v>6477223</v>
      </c>
      <c r="D33" s="244">
        <f>+Médicaments!E51</f>
        <v>7680563520172</v>
      </c>
      <c r="E33" s="209" t="str">
        <f>+Médicaments!B51</f>
        <v>B02BD02</v>
      </c>
      <c r="F33" s="209" t="str">
        <f>+VLOOKUP(E33,Mediliste!A:B,2,FALSE)</f>
        <v>Gerinnungsfaktor VIII</v>
      </c>
      <c r="G33" s="209" t="str">
        <f>+Médicaments!Z51</f>
        <v>ADVATE Trockensub 250 IE c Solv 2 ml Durchstf</v>
      </c>
      <c r="H33" s="209" t="str">
        <f>+Médicaments!R51</f>
        <v>U</v>
      </c>
      <c r="I33" s="209">
        <f>+Médicaments!G51</f>
        <v>0</v>
      </c>
      <c r="J33" s="379">
        <f>+Médicaments!H51</f>
        <v>0</v>
      </c>
      <c r="K33" s="209">
        <f>+Médicaments!I51</f>
        <v>0</v>
      </c>
      <c r="L33" s="209">
        <f>+IF(E33="B02BD09",1,IF(ISNA(VLOOKUP(E33,Mediliste!N:N,1,FALSE)),0,1))</f>
        <v>1</v>
      </c>
    </row>
    <row r="34" spans="1:12">
      <c r="A34" s="209">
        <f>+'Page d''accueil'!$C$20</f>
        <v>0</v>
      </c>
      <c r="B34" s="209" t="str">
        <f>+Médicaments!L52</f>
        <v>B02BD02_re</v>
      </c>
      <c r="C34" s="209">
        <f>+Médicaments!D52</f>
        <v>6477252</v>
      </c>
      <c r="D34" s="244">
        <f>+Médicaments!E52</f>
        <v>7680563520165</v>
      </c>
      <c r="E34" s="209" t="str">
        <f>+Médicaments!B52</f>
        <v>B02BD02</v>
      </c>
      <c r="F34" s="209" t="str">
        <f>+VLOOKUP(E34,Mediliste!A:B,2,FALSE)</f>
        <v>Gerinnungsfaktor VIII</v>
      </c>
      <c r="G34" s="209" t="str">
        <f>+Médicaments!Z52</f>
        <v>ADVATE Trockensub 3000 IE c Solv 5 ml Durchstf</v>
      </c>
      <c r="H34" s="209" t="str">
        <f>+Médicaments!R52</f>
        <v>U</v>
      </c>
      <c r="I34" s="209">
        <f>+Médicaments!G52</f>
        <v>0</v>
      </c>
      <c r="J34" s="379">
        <f>+Médicaments!H52</f>
        <v>0</v>
      </c>
      <c r="K34" s="209">
        <f>+Médicaments!I52</f>
        <v>0</v>
      </c>
      <c r="L34" s="209">
        <f>+IF(E34="B02BD09",1,IF(ISNA(VLOOKUP(E34,Mediliste!N:N,1,FALSE)),0,1))</f>
        <v>1</v>
      </c>
    </row>
    <row r="35" spans="1:12">
      <c r="A35" s="209">
        <f>+'Page d''accueil'!$C$20</f>
        <v>0</v>
      </c>
      <c r="B35" s="209" t="str">
        <f>+Médicaments!L53</f>
        <v>B02BD02_re</v>
      </c>
      <c r="C35" s="209">
        <f>+Médicaments!D53</f>
        <v>6477275</v>
      </c>
      <c r="D35" s="244">
        <f>+Médicaments!E53</f>
        <v>7680563520189</v>
      </c>
      <c r="E35" s="209" t="str">
        <f>+Médicaments!B53</f>
        <v>B02BD02</v>
      </c>
      <c r="F35" s="209" t="str">
        <f>+VLOOKUP(E35,Mediliste!A:B,2,FALSE)</f>
        <v>Gerinnungsfaktor VIII</v>
      </c>
      <c r="G35" s="209" t="str">
        <f>+Médicaments!Z53</f>
        <v>ADVATE Trockensub 500 IE c Solv 2 ml Durchstf</v>
      </c>
      <c r="H35" s="209" t="str">
        <f>+Médicaments!R53</f>
        <v>U</v>
      </c>
      <c r="I35" s="209">
        <f>+Médicaments!G53</f>
        <v>0</v>
      </c>
      <c r="J35" s="379">
        <f>+Médicaments!H53</f>
        <v>0</v>
      </c>
      <c r="K35" s="209">
        <f>+Médicaments!I53</f>
        <v>0</v>
      </c>
      <c r="L35" s="209">
        <f>+IF(E35="B02BD09",1,IF(ISNA(VLOOKUP(E35,Mediliste!N:N,1,FALSE)),0,1))</f>
        <v>1</v>
      </c>
    </row>
    <row r="36" spans="1:12">
      <c r="A36" s="209">
        <f>+'Page d''accueil'!$C$20</f>
        <v>0</v>
      </c>
      <c r="B36" s="209" t="str">
        <f>+Médicaments!L54</f>
        <v>B02BD02_pl</v>
      </c>
      <c r="C36" s="209">
        <f>+Médicaments!D54</f>
        <v>5212273</v>
      </c>
      <c r="D36" s="244">
        <f>+Médicaments!E54</f>
        <v>7680548240347</v>
      </c>
      <c r="E36" s="209" t="str">
        <f>+Médicaments!B54</f>
        <v>B02BD02</v>
      </c>
      <c r="F36" s="209" t="str">
        <f>+VLOOKUP(E36,Mediliste!A:B,2,FALSE)</f>
        <v>Gerinnungsfaktor VIII</v>
      </c>
      <c r="G36" s="209" t="str">
        <f>+Médicaments!Z54</f>
        <v>BERIATE Trockensub 1000 IE c Solv Durchstf</v>
      </c>
      <c r="H36" s="209" t="str">
        <f>+Médicaments!R54</f>
        <v>U</v>
      </c>
      <c r="I36" s="209">
        <f>+Médicaments!G54</f>
        <v>0</v>
      </c>
      <c r="J36" s="379">
        <f>+Médicaments!H54</f>
        <v>0</v>
      </c>
      <c r="K36" s="209">
        <f>+Médicaments!I54</f>
        <v>0</v>
      </c>
      <c r="L36" s="209">
        <f>+IF(E36="B02BD09",1,IF(ISNA(VLOOKUP(E36,Mediliste!N:N,1,FALSE)),0,1))</f>
        <v>1</v>
      </c>
    </row>
    <row r="37" spans="1:12">
      <c r="A37" s="209">
        <f>+'Page d''accueil'!$C$20</f>
        <v>0</v>
      </c>
      <c r="B37" s="209" t="str">
        <f>+Médicaments!L55</f>
        <v>B02BD02_pl</v>
      </c>
      <c r="C37" s="209">
        <f>+Médicaments!D55</f>
        <v>5212250</v>
      </c>
      <c r="D37" s="244">
        <f>+Médicaments!E55</f>
        <v>7680548240187</v>
      </c>
      <c r="E37" s="209" t="str">
        <f>+Médicaments!B55</f>
        <v>B02BD02</v>
      </c>
      <c r="F37" s="209" t="str">
        <f>+VLOOKUP(E37,Mediliste!A:B,2,FALSE)</f>
        <v>Gerinnungsfaktor VIII</v>
      </c>
      <c r="G37" s="209" t="str">
        <f>+Médicaments!Z55</f>
        <v>BERIATE Trockensub 250 IE c Solv Durchstf</v>
      </c>
      <c r="H37" s="209" t="str">
        <f>+Médicaments!R55</f>
        <v>U</v>
      </c>
      <c r="I37" s="209">
        <f>+Médicaments!G55</f>
        <v>0</v>
      </c>
      <c r="J37" s="379">
        <f>+Médicaments!H55</f>
        <v>0</v>
      </c>
      <c r="K37" s="209">
        <f>+Médicaments!I55</f>
        <v>0</v>
      </c>
      <c r="L37" s="209">
        <f>+IF(E37="B02BD09",1,IF(ISNA(VLOOKUP(E37,Mediliste!N:N,1,FALSE)),0,1))</f>
        <v>1</v>
      </c>
    </row>
    <row r="38" spans="1:12">
      <c r="A38" s="209">
        <f>+'Page d''accueil'!$C$20</f>
        <v>0</v>
      </c>
      <c r="B38" s="209" t="str">
        <f>+Médicaments!L56</f>
        <v>B02BD02_pl</v>
      </c>
      <c r="C38" s="209">
        <f>+Médicaments!D56</f>
        <v>5212267</v>
      </c>
      <c r="D38" s="244">
        <f>+Médicaments!E56</f>
        <v>7680548240262</v>
      </c>
      <c r="E38" s="209" t="str">
        <f>+Médicaments!B56</f>
        <v>B02BD02</v>
      </c>
      <c r="F38" s="209" t="str">
        <f>+VLOOKUP(E38,Mediliste!A:B,2,FALSE)</f>
        <v>Gerinnungsfaktor VIII</v>
      </c>
      <c r="G38" s="209" t="str">
        <f>+Médicaments!Z56</f>
        <v>BERIATE Trockensub 500 IE c Solv Durchstf</v>
      </c>
      <c r="H38" s="209" t="str">
        <f>+Médicaments!R56</f>
        <v>U</v>
      </c>
      <c r="I38" s="209">
        <f>+Médicaments!G56</f>
        <v>0</v>
      </c>
      <c r="J38" s="379">
        <f>+Médicaments!H56</f>
        <v>0</v>
      </c>
      <c r="K38" s="209">
        <f>+Médicaments!I56</f>
        <v>0</v>
      </c>
      <c r="L38" s="209">
        <f>+IF(E38="B02BD09",1,IF(ISNA(VLOOKUP(E38,Mediliste!N:N,1,FALSE)),0,1))</f>
        <v>1</v>
      </c>
    </row>
    <row r="39" spans="1:12">
      <c r="A39" s="209">
        <f>+'Page d''accueil'!$C$20</f>
        <v>0</v>
      </c>
      <c r="B39" s="209" t="str">
        <f>+Médicaments!L57</f>
        <v>B02BD02_re</v>
      </c>
      <c r="C39" s="209">
        <f>+Médicaments!D57</f>
        <v>6747059</v>
      </c>
      <c r="D39" s="244">
        <f>+Médicaments!E57</f>
        <v>7680658430041</v>
      </c>
      <c r="E39" s="209" t="str">
        <f>+Médicaments!B57</f>
        <v>B02BD02</v>
      </c>
      <c r="F39" s="209" t="str">
        <f>+VLOOKUP(E39,Mediliste!A:B,2,FALSE)</f>
        <v>Gerinnungsfaktor VIII</v>
      </c>
      <c r="G39" s="209" t="str">
        <f>+Médicaments!Z57</f>
        <v>ELOCTA Trockensub 1000 IE c Solv Durchstf</v>
      </c>
      <c r="H39" s="209" t="str">
        <f>+Médicaments!R57</f>
        <v>U</v>
      </c>
      <c r="I39" s="209">
        <f>+Médicaments!G57</f>
        <v>0</v>
      </c>
      <c r="J39" s="379">
        <f>+Médicaments!H57</f>
        <v>0</v>
      </c>
      <c r="K39" s="209">
        <f>+Médicaments!I57</f>
        <v>0</v>
      </c>
      <c r="L39" s="209">
        <f>+IF(E39="B02BD09",1,IF(ISNA(VLOOKUP(E39,Mediliste!N:N,1,FALSE)),0,1))</f>
        <v>1</v>
      </c>
    </row>
    <row r="40" spans="1:12">
      <c r="A40" s="209">
        <f>+'Page d''accueil'!$C$20</f>
        <v>0</v>
      </c>
      <c r="B40" s="209" t="str">
        <f>+Médicaments!L58</f>
        <v>B02BD02_re</v>
      </c>
      <c r="C40" s="209">
        <f>+Médicaments!D58</f>
        <v>6747065</v>
      </c>
      <c r="D40" s="244">
        <f>+Médicaments!E58</f>
        <v>7680658430058</v>
      </c>
      <c r="E40" s="209" t="str">
        <f>+Médicaments!B58</f>
        <v>B02BD02</v>
      </c>
      <c r="F40" s="209" t="str">
        <f>+VLOOKUP(E40,Mediliste!A:B,2,FALSE)</f>
        <v>Gerinnungsfaktor VIII</v>
      </c>
      <c r="G40" s="209" t="str">
        <f>+Médicaments!Z58</f>
        <v>ELOCTA Trockensub 1500 IE c Solv Durchstf</v>
      </c>
      <c r="H40" s="209" t="str">
        <f>+Médicaments!R58</f>
        <v>U</v>
      </c>
      <c r="I40" s="209">
        <f>+Médicaments!G58</f>
        <v>0</v>
      </c>
      <c r="J40" s="379">
        <f>+Médicaments!H58</f>
        <v>0</v>
      </c>
      <c r="K40" s="209">
        <f>+Médicaments!I58</f>
        <v>0</v>
      </c>
      <c r="L40" s="209">
        <f>+IF(E40="B02BD09",1,IF(ISNA(VLOOKUP(E40,Mediliste!N:N,1,FALSE)),0,1))</f>
        <v>1</v>
      </c>
    </row>
    <row r="41" spans="1:12">
      <c r="A41" s="209">
        <f>+'Page d''accueil'!$C$20</f>
        <v>0</v>
      </c>
      <c r="B41" s="209" t="str">
        <f>+Médicaments!L59</f>
        <v>B02BD02_re</v>
      </c>
      <c r="C41" s="209">
        <f>+Médicaments!D59</f>
        <v>6747071</v>
      </c>
      <c r="D41" s="244">
        <f>+Médicaments!E59</f>
        <v>7680658430065</v>
      </c>
      <c r="E41" s="209" t="str">
        <f>+Médicaments!B59</f>
        <v>B02BD02</v>
      </c>
      <c r="F41" s="209" t="str">
        <f>+VLOOKUP(E41,Mediliste!A:B,2,FALSE)</f>
        <v>Gerinnungsfaktor VIII</v>
      </c>
      <c r="G41" s="209" t="str">
        <f>+Médicaments!Z59</f>
        <v>ELOCTA Trockensub 2000 IE c Solv Durchstf</v>
      </c>
      <c r="H41" s="209" t="str">
        <f>+Médicaments!R59</f>
        <v>U</v>
      </c>
      <c r="I41" s="209">
        <f>+Médicaments!G59</f>
        <v>0</v>
      </c>
      <c r="J41" s="379">
        <f>+Médicaments!H59</f>
        <v>0</v>
      </c>
      <c r="K41" s="209">
        <f>+Médicaments!I59</f>
        <v>0</v>
      </c>
      <c r="L41" s="209">
        <f>+IF(E41="B02BD09",1,IF(ISNA(VLOOKUP(E41,Mediliste!N:N,1,FALSE)),0,1))</f>
        <v>1</v>
      </c>
    </row>
    <row r="42" spans="1:12">
      <c r="A42" s="209">
        <f>+'Page d''accueil'!$C$20</f>
        <v>0</v>
      </c>
      <c r="B42" s="209" t="str">
        <f>+Médicaments!L60</f>
        <v>B02BD02_re</v>
      </c>
      <c r="C42" s="209">
        <f>+Médicaments!D60</f>
        <v>6747036</v>
      </c>
      <c r="D42" s="244">
        <f>+Médicaments!E60</f>
        <v>7680658430010</v>
      </c>
      <c r="E42" s="209" t="str">
        <f>+Médicaments!B60</f>
        <v>B02BD02</v>
      </c>
      <c r="F42" s="209" t="str">
        <f>+VLOOKUP(E42,Mediliste!A:B,2,FALSE)</f>
        <v>Gerinnungsfaktor VIII</v>
      </c>
      <c r="G42" s="209" t="str">
        <f>+Médicaments!Z60</f>
        <v>ELOCTA Trockensub 250 IE c Solv Durchstf</v>
      </c>
      <c r="H42" s="209" t="str">
        <f>+Médicaments!R60</f>
        <v>U</v>
      </c>
      <c r="I42" s="209">
        <f>+Médicaments!G60</f>
        <v>0</v>
      </c>
      <c r="J42" s="379">
        <f>+Médicaments!H60</f>
        <v>0</v>
      </c>
      <c r="K42" s="209">
        <f>+Médicaments!I60</f>
        <v>0</v>
      </c>
      <c r="L42" s="209">
        <f>+IF(E42="B02BD09",1,IF(ISNA(VLOOKUP(E42,Mediliste!N:N,1,FALSE)),0,1))</f>
        <v>1</v>
      </c>
    </row>
    <row r="43" spans="1:12">
      <c r="A43" s="209">
        <f>+'Page d''accueil'!$C$20</f>
        <v>0</v>
      </c>
      <c r="B43" s="209" t="str">
        <f>+Médicaments!L61</f>
        <v>B02BD02_re</v>
      </c>
      <c r="C43" s="209">
        <f>+Médicaments!D61</f>
        <v>6747088</v>
      </c>
      <c r="D43" s="244">
        <f>+Médicaments!E61</f>
        <v>7680658430072</v>
      </c>
      <c r="E43" s="209" t="str">
        <f>+Médicaments!B61</f>
        <v>B02BD02</v>
      </c>
      <c r="F43" s="209" t="str">
        <f>+VLOOKUP(E43,Mediliste!A:B,2,FALSE)</f>
        <v>Gerinnungsfaktor VIII</v>
      </c>
      <c r="G43" s="209" t="str">
        <f>+Médicaments!Z61</f>
        <v>ELOCTA Trockensub 3000 IE c Solv Durchstf</v>
      </c>
      <c r="H43" s="209" t="str">
        <f>+Médicaments!R61</f>
        <v>U</v>
      </c>
      <c r="I43" s="209">
        <f>+Médicaments!G61</f>
        <v>0</v>
      </c>
      <c r="J43" s="379">
        <f>+Médicaments!H61</f>
        <v>0</v>
      </c>
      <c r="K43" s="209">
        <f>+Médicaments!I61</f>
        <v>0</v>
      </c>
      <c r="L43" s="209">
        <f>+IF(E43="B02BD09",1,IF(ISNA(VLOOKUP(E43,Mediliste!N:N,1,FALSE)),0,1))</f>
        <v>1</v>
      </c>
    </row>
    <row r="44" spans="1:12">
      <c r="A44" s="209">
        <f>+'Page d''accueil'!$C$20</f>
        <v>0</v>
      </c>
      <c r="B44" s="209" t="str">
        <f>+Médicaments!L62</f>
        <v>B02BD02_re</v>
      </c>
      <c r="C44" s="209">
        <f>+Médicaments!D62</f>
        <v>6747042</v>
      </c>
      <c r="D44" s="244">
        <f>+Médicaments!E62</f>
        <v>7680658430027</v>
      </c>
      <c r="E44" s="209" t="str">
        <f>+Médicaments!B62</f>
        <v>B02BD02</v>
      </c>
      <c r="F44" s="209" t="str">
        <f>+VLOOKUP(E44,Mediliste!A:B,2,FALSE)</f>
        <v>Gerinnungsfaktor VIII</v>
      </c>
      <c r="G44" s="209" t="str">
        <f>+Médicaments!Z62</f>
        <v>ELOCTA Trockensub 500 IE c Solv Durchstf</v>
      </c>
      <c r="H44" s="209" t="str">
        <f>+Médicaments!R62</f>
        <v>U</v>
      </c>
      <c r="I44" s="209">
        <f>+Médicaments!G62</f>
        <v>0</v>
      </c>
      <c r="J44" s="379">
        <f>+Médicaments!H62</f>
        <v>0</v>
      </c>
      <c r="K44" s="209">
        <f>+Médicaments!I62</f>
        <v>0</v>
      </c>
      <c r="L44" s="209">
        <f>+IF(E44="B02BD09",1,IF(ISNA(VLOOKUP(E44,Mediliste!N:N,1,FALSE)),0,1))</f>
        <v>1</v>
      </c>
    </row>
    <row r="45" spans="1:12">
      <c r="A45" s="209">
        <f>+'Page d''accueil'!$C$20</f>
        <v>0</v>
      </c>
      <c r="B45" s="209" t="str">
        <f>+Médicaments!L63</f>
        <v>B02BD02_pl</v>
      </c>
      <c r="C45" s="209">
        <f>+Médicaments!D63</f>
        <v>4793724</v>
      </c>
      <c r="D45" s="244">
        <f>+Médicaments!E63</f>
        <v>7680600940031</v>
      </c>
      <c r="E45" s="209" t="str">
        <f>+Médicaments!B63</f>
        <v>B02BD02</v>
      </c>
      <c r="F45" s="209" t="str">
        <f>+VLOOKUP(E45,Mediliste!A:B,2,FALSE)</f>
        <v>Gerinnungsfaktor VIII</v>
      </c>
      <c r="G45" s="209" t="str">
        <f>+Médicaments!Z63</f>
        <v>HAEMOCTIN Trockensub 1000 IE c Solv Durchstf</v>
      </c>
      <c r="H45" s="209" t="str">
        <f>+Médicaments!R63</f>
        <v>U</v>
      </c>
      <c r="I45" s="209">
        <f>+Médicaments!G63</f>
        <v>0</v>
      </c>
      <c r="J45" s="379">
        <f>+Médicaments!H63</f>
        <v>0</v>
      </c>
      <c r="K45" s="209">
        <f>+Médicaments!I63</f>
        <v>0</v>
      </c>
      <c r="L45" s="209">
        <f>+IF(E45="B02BD09",1,IF(ISNA(VLOOKUP(E45,Mediliste!N:N,1,FALSE)),0,1))</f>
        <v>1</v>
      </c>
    </row>
    <row r="46" spans="1:12">
      <c r="A46" s="209">
        <f>+'Page d''accueil'!$C$20</f>
        <v>0</v>
      </c>
      <c r="B46" s="209" t="str">
        <f>+Médicaments!L64</f>
        <v>B02BD02_pl</v>
      </c>
      <c r="C46" s="209">
        <f>+Médicaments!D64</f>
        <v>4793701</v>
      </c>
      <c r="D46" s="244">
        <f>+Médicaments!E64</f>
        <v>7680600940017</v>
      </c>
      <c r="E46" s="209" t="str">
        <f>+Médicaments!B64</f>
        <v>B02BD02</v>
      </c>
      <c r="F46" s="209" t="str">
        <f>+VLOOKUP(E46,Mediliste!A:B,2,FALSE)</f>
        <v>Gerinnungsfaktor VIII</v>
      </c>
      <c r="G46" s="209" t="str">
        <f>+Médicaments!Z64</f>
        <v>HAEMOCTIN Trockensub 250 IE c Solv Durchstf</v>
      </c>
      <c r="H46" s="209" t="str">
        <f>+Médicaments!R64</f>
        <v>U</v>
      </c>
      <c r="I46" s="209">
        <f>+Médicaments!G64</f>
        <v>0</v>
      </c>
      <c r="J46" s="379">
        <f>+Médicaments!H64</f>
        <v>0</v>
      </c>
      <c r="K46" s="209">
        <f>+Médicaments!I64</f>
        <v>0</v>
      </c>
      <c r="L46" s="209">
        <f>+IF(E46="B02BD09",1,IF(ISNA(VLOOKUP(E46,Mediliste!N:N,1,FALSE)),0,1))</f>
        <v>1</v>
      </c>
    </row>
    <row r="47" spans="1:12">
      <c r="A47" s="209">
        <f>+'Page d''accueil'!$C$20</f>
        <v>0</v>
      </c>
      <c r="B47" s="209" t="str">
        <f>+Médicaments!L65</f>
        <v>B02BD02_pl</v>
      </c>
      <c r="C47" s="209">
        <f>+Médicaments!D65</f>
        <v>4793718</v>
      </c>
      <c r="D47" s="244">
        <f>+Médicaments!E65</f>
        <v>7680600940024</v>
      </c>
      <c r="E47" s="209" t="str">
        <f>+Médicaments!B65</f>
        <v>B02BD02</v>
      </c>
      <c r="F47" s="209" t="str">
        <f>+VLOOKUP(E47,Mediliste!A:B,2,FALSE)</f>
        <v>Gerinnungsfaktor VIII</v>
      </c>
      <c r="G47" s="209" t="str">
        <f>+Médicaments!Z65</f>
        <v>HAEMOCTIN Trockensub 500 IE c Solv Durchstf</v>
      </c>
      <c r="H47" s="209" t="str">
        <f>+Médicaments!R65</f>
        <v>U</v>
      </c>
      <c r="I47" s="209">
        <f>+Médicaments!G65</f>
        <v>0</v>
      </c>
      <c r="J47" s="379">
        <f>+Médicaments!H65</f>
        <v>0</v>
      </c>
      <c r="K47" s="209">
        <f>+Médicaments!I65</f>
        <v>0</v>
      </c>
      <c r="L47" s="209">
        <f>+IF(E47="B02BD09",1,IF(ISNA(VLOOKUP(E47,Mediliste!N:N,1,FALSE)),0,1))</f>
        <v>1</v>
      </c>
    </row>
    <row r="48" spans="1:12">
      <c r="A48" s="209">
        <f>+'Page d''accueil'!$C$20</f>
        <v>0</v>
      </c>
      <c r="B48" s="209" t="str">
        <f>+Médicaments!L66</f>
        <v>B02BD02_re</v>
      </c>
      <c r="C48" s="209">
        <f>+Médicaments!D66</f>
        <v>4128317</v>
      </c>
      <c r="D48" s="244">
        <f>+Médicaments!E66</f>
        <v>7680601810036</v>
      </c>
      <c r="E48" s="209" t="str">
        <f>+Médicaments!B66</f>
        <v>B02BD02</v>
      </c>
      <c r="F48" s="209" t="str">
        <f>+VLOOKUP(E48,Mediliste!A:B,2,FALSE)</f>
        <v>Gerinnungsfaktor VIII</v>
      </c>
      <c r="G48" s="209" t="str">
        <f>+Médicaments!Z66</f>
        <v>HELIXATE M2V Trockensub 1000 IE c Solv Durchstf</v>
      </c>
      <c r="H48" s="209" t="str">
        <f>+Médicaments!R66</f>
        <v>U</v>
      </c>
      <c r="I48" s="209">
        <f>+Médicaments!G66</f>
        <v>0</v>
      </c>
      <c r="J48" s="379">
        <f>+Médicaments!H66</f>
        <v>0</v>
      </c>
      <c r="K48" s="209">
        <f>+Médicaments!I66</f>
        <v>0</v>
      </c>
      <c r="L48" s="209">
        <f>+IF(E48="B02BD09",1,IF(ISNA(VLOOKUP(E48,Mediliste!N:N,1,FALSE)),0,1))</f>
        <v>1</v>
      </c>
    </row>
    <row r="49" spans="1:12">
      <c r="A49" s="209">
        <f>+'Page d''accueil'!$C$20</f>
        <v>0</v>
      </c>
      <c r="B49" s="209" t="str">
        <f>+Médicaments!L67</f>
        <v>B02BD02_re</v>
      </c>
      <c r="C49" s="209">
        <f>+Médicaments!D67</f>
        <v>4128346</v>
      </c>
      <c r="D49" s="244">
        <f>+Médicaments!E67</f>
        <v>7680601810043</v>
      </c>
      <c r="E49" s="209" t="str">
        <f>+Médicaments!B67</f>
        <v>B02BD02</v>
      </c>
      <c r="F49" s="209" t="str">
        <f>+VLOOKUP(E49,Mediliste!A:B,2,FALSE)</f>
        <v>Gerinnungsfaktor VIII</v>
      </c>
      <c r="G49" s="209" t="str">
        <f>+Médicaments!Z67</f>
        <v>HELIXATE M2V Trockensub 2000 IE c Solv Durchstf</v>
      </c>
      <c r="H49" s="209" t="str">
        <f>+Médicaments!R67</f>
        <v>U</v>
      </c>
      <c r="I49" s="209">
        <f>+Médicaments!G67</f>
        <v>0</v>
      </c>
      <c r="J49" s="379">
        <f>+Médicaments!H67</f>
        <v>0</v>
      </c>
      <c r="K49" s="209">
        <f>+Médicaments!I67</f>
        <v>0</v>
      </c>
      <c r="L49" s="209">
        <f>+IF(E49="B02BD09",1,IF(ISNA(VLOOKUP(E49,Mediliste!N:N,1,FALSE)),0,1))</f>
        <v>1</v>
      </c>
    </row>
    <row r="50" spans="1:12">
      <c r="A50" s="209">
        <f>+'Page d''accueil'!$C$20</f>
        <v>0</v>
      </c>
      <c r="B50" s="209" t="str">
        <f>+Médicaments!L68</f>
        <v>B02BD02_re</v>
      </c>
      <c r="C50" s="209">
        <f>+Médicaments!D68</f>
        <v>4128263</v>
      </c>
      <c r="D50" s="244">
        <f>+Médicaments!E68</f>
        <v>7680601810012</v>
      </c>
      <c r="E50" s="209" t="str">
        <f>+Médicaments!B68</f>
        <v>B02BD02</v>
      </c>
      <c r="F50" s="209" t="str">
        <f>+VLOOKUP(E50,Mediliste!A:B,2,FALSE)</f>
        <v>Gerinnungsfaktor VIII</v>
      </c>
      <c r="G50" s="209" t="str">
        <f>+Médicaments!Z68</f>
        <v>HELIXATE M2V Trockensub 250 IE c Solv Durchstf</v>
      </c>
      <c r="H50" s="209" t="str">
        <f>+Médicaments!R68</f>
        <v>U</v>
      </c>
      <c r="I50" s="209">
        <f>+Médicaments!G68</f>
        <v>0</v>
      </c>
      <c r="J50" s="379">
        <f>+Médicaments!H68</f>
        <v>0</v>
      </c>
      <c r="K50" s="209">
        <f>+Médicaments!I68</f>
        <v>0</v>
      </c>
      <c r="L50" s="209">
        <f>+IF(E50="B02BD09",1,IF(ISNA(VLOOKUP(E50,Mediliste!N:N,1,FALSE)),0,1))</f>
        <v>1</v>
      </c>
    </row>
    <row r="51" spans="1:12">
      <c r="A51" s="209">
        <f>+'Page d''accueil'!$C$20</f>
        <v>0</v>
      </c>
      <c r="B51" s="209" t="str">
        <f>+Médicaments!L69</f>
        <v>B02BD02_re</v>
      </c>
      <c r="C51" s="209">
        <f>+Médicaments!D69</f>
        <v>4128300</v>
      </c>
      <c r="D51" s="244">
        <f>+Médicaments!E69</f>
        <v>7680601810029</v>
      </c>
      <c r="E51" s="209" t="str">
        <f>+Médicaments!B69</f>
        <v>B02BD02</v>
      </c>
      <c r="F51" s="209" t="str">
        <f>+VLOOKUP(E51,Mediliste!A:B,2,FALSE)</f>
        <v>Gerinnungsfaktor VIII</v>
      </c>
      <c r="G51" s="209" t="str">
        <f>+Médicaments!Z69</f>
        <v>HELIXATE M2V Trockensub 500 IE c Solv Durchstf</v>
      </c>
      <c r="H51" s="209" t="str">
        <f>+Médicaments!R69</f>
        <v>U</v>
      </c>
      <c r="I51" s="209">
        <f>+Médicaments!G69</f>
        <v>0</v>
      </c>
      <c r="J51" s="379">
        <f>+Médicaments!H69</f>
        <v>0</v>
      </c>
      <c r="K51" s="209">
        <f>+Médicaments!I69</f>
        <v>0</v>
      </c>
      <c r="L51" s="209">
        <f>+IF(E51="B02BD09",1,IF(ISNA(VLOOKUP(E51,Mediliste!N:N,1,FALSE)),0,1))</f>
        <v>1</v>
      </c>
    </row>
    <row r="52" spans="1:12">
      <c r="A52" s="209">
        <f>+'Page d''accueil'!$C$20</f>
        <v>0</v>
      </c>
      <c r="B52" s="209" t="str">
        <f>+Médicaments!L70</f>
        <v>B02BD02_re</v>
      </c>
      <c r="C52" s="209">
        <f>+Médicaments!D70</f>
        <v>2874654</v>
      </c>
      <c r="D52" s="244">
        <f>+Médicaments!E70</f>
        <v>7680571950060</v>
      </c>
      <c r="E52" s="209" t="str">
        <f>+Médicaments!B70</f>
        <v>B02BD02</v>
      </c>
      <c r="F52" s="209" t="str">
        <f>+VLOOKUP(E52,Mediliste!A:B,2,FALSE)</f>
        <v>Gerinnungsfaktor VIII</v>
      </c>
      <c r="G52" s="209" t="str">
        <f>+Médicaments!Z70</f>
        <v>KOGENATE SF Bio-Set Trockensub 1000 IE c Solv Vial</v>
      </c>
      <c r="H52" s="209" t="str">
        <f>+Médicaments!R70</f>
        <v>U</v>
      </c>
      <c r="I52" s="209">
        <f>+Médicaments!G70</f>
        <v>0</v>
      </c>
      <c r="J52" s="379">
        <f>+Médicaments!H70</f>
        <v>0</v>
      </c>
      <c r="K52" s="209">
        <f>+Médicaments!I70</f>
        <v>0</v>
      </c>
      <c r="L52" s="209">
        <f>+IF(E52="B02BD09",1,IF(ISNA(VLOOKUP(E52,Mediliste!N:N,1,FALSE)),0,1))</f>
        <v>1</v>
      </c>
    </row>
    <row r="53" spans="1:12">
      <c r="A53" s="209">
        <f>+'Page d''accueil'!$C$20</f>
        <v>0</v>
      </c>
      <c r="B53" s="209" t="str">
        <f>+Médicaments!L71</f>
        <v>B02BD02_re</v>
      </c>
      <c r="C53" s="209">
        <f>+Médicaments!D71</f>
        <v>4067188</v>
      </c>
      <c r="D53" s="244">
        <f>+Médicaments!E71</f>
        <v>7680571950077</v>
      </c>
      <c r="E53" s="209" t="str">
        <f>+Médicaments!B71</f>
        <v>B02BD02</v>
      </c>
      <c r="F53" s="209" t="str">
        <f>+VLOOKUP(E53,Mediliste!A:B,2,FALSE)</f>
        <v>Gerinnungsfaktor VIII</v>
      </c>
      <c r="G53" s="209" t="str">
        <f>+Médicaments!Z71</f>
        <v>KOGENATE SF Bio-Set Trockensub 2000 IE c Solv Vial</v>
      </c>
      <c r="H53" s="209" t="str">
        <f>+Médicaments!R71</f>
        <v>U</v>
      </c>
      <c r="I53" s="209">
        <f>+Médicaments!G71</f>
        <v>0</v>
      </c>
      <c r="J53" s="379">
        <f>+Médicaments!H71</f>
        <v>0</v>
      </c>
      <c r="K53" s="209">
        <f>+Médicaments!I71</f>
        <v>0</v>
      </c>
      <c r="L53" s="209">
        <f>+IF(E53="B02BD09",1,IF(ISNA(VLOOKUP(E53,Mediliste!N:N,1,FALSE)),0,1))</f>
        <v>1</v>
      </c>
    </row>
    <row r="54" spans="1:12">
      <c r="A54" s="209">
        <f>+'Page d''accueil'!$C$20</f>
        <v>0</v>
      </c>
      <c r="B54" s="209" t="str">
        <f>+Médicaments!L72</f>
        <v>B02BD02_re</v>
      </c>
      <c r="C54" s="209">
        <f>+Médicaments!D72</f>
        <v>4067188</v>
      </c>
      <c r="D54" s="244">
        <f>+Médicaments!E72</f>
        <v>7680571950077</v>
      </c>
      <c r="E54" s="209" t="str">
        <f>+Médicaments!B72</f>
        <v>B02BD02</v>
      </c>
      <c r="F54" s="209" t="str">
        <f>+VLOOKUP(E54,Mediliste!A:B,2,FALSE)</f>
        <v>Gerinnungsfaktor VIII</v>
      </c>
      <c r="G54" s="209" t="str">
        <f>+Médicaments!Z72</f>
        <v>KOGENATE SF Bio-Set Trockensub 2000 IE c Solv Vial</v>
      </c>
      <c r="H54" s="209" t="str">
        <f>+Médicaments!R72</f>
        <v>U</v>
      </c>
      <c r="I54" s="209">
        <f>+Médicaments!G72</f>
        <v>0</v>
      </c>
      <c r="J54" s="379">
        <f>+Médicaments!H72</f>
        <v>0</v>
      </c>
      <c r="K54" s="209">
        <f>+Médicaments!I72</f>
        <v>0</v>
      </c>
      <c r="L54" s="209">
        <f>+IF(E54="B02BD09",1,IF(ISNA(VLOOKUP(E54,Mediliste!N:N,1,FALSE)),0,1))</f>
        <v>1</v>
      </c>
    </row>
    <row r="55" spans="1:12">
      <c r="A55" s="209">
        <f>+'Page d''accueil'!$C$20</f>
        <v>0</v>
      </c>
      <c r="B55" s="209" t="str">
        <f>+Médicaments!L73</f>
        <v>B02BD02_re</v>
      </c>
      <c r="C55" s="209">
        <f>+Médicaments!D73</f>
        <v>2874619</v>
      </c>
      <c r="D55" s="244">
        <f>+Médicaments!E73</f>
        <v>7680571950022</v>
      </c>
      <c r="E55" s="209" t="str">
        <f>+Médicaments!B73</f>
        <v>B02BD02</v>
      </c>
      <c r="F55" s="209" t="str">
        <f>+VLOOKUP(E55,Mediliste!A:B,2,FALSE)</f>
        <v>Gerinnungsfaktor VIII</v>
      </c>
      <c r="G55" s="209" t="str">
        <f>+Médicaments!Z73</f>
        <v>KOGENATE SF Bio-Set Trockensub 250 IE c Solv Vial</v>
      </c>
      <c r="H55" s="209" t="str">
        <f>+Médicaments!R73</f>
        <v>U</v>
      </c>
      <c r="I55" s="209">
        <f>+Médicaments!G73</f>
        <v>0</v>
      </c>
      <c r="J55" s="379">
        <f>+Médicaments!H73</f>
        <v>0</v>
      </c>
      <c r="K55" s="209">
        <f>+Médicaments!I73</f>
        <v>0</v>
      </c>
      <c r="L55" s="209">
        <f>+IF(E55="B02BD09",1,IF(ISNA(VLOOKUP(E55,Mediliste!N:N,1,FALSE)),0,1))</f>
        <v>1</v>
      </c>
    </row>
    <row r="56" spans="1:12">
      <c r="A56" s="209">
        <f>+'Page d''accueil'!$C$20</f>
        <v>0</v>
      </c>
      <c r="B56" s="209" t="str">
        <f>+Médicaments!L74</f>
        <v>B02BD02_re</v>
      </c>
      <c r="C56" s="209">
        <f>+Médicaments!D74</f>
        <v>2874648</v>
      </c>
      <c r="D56" s="244">
        <f>+Médicaments!E74</f>
        <v>7680571950046</v>
      </c>
      <c r="E56" s="209" t="str">
        <f>+Médicaments!B74</f>
        <v>B02BD02</v>
      </c>
      <c r="F56" s="209" t="str">
        <f>+VLOOKUP(E56,Mediliste!A:B,2,FALSE)</f>
        <v>Gerinnungsfaktor VIII</v>
      </c>
      <c r="G56" s="209" t="str">
        <f>+Médicaments!Z74</f>
        <v>KOGENATE SF Bio-Set Trockensub 500 IE c Solv Vial</v>
      </c>
      <c r="H56" s="209" t="str">
        <f>+Médicaments!R74</f>
        <v>U</v>
      </c>
      <c r="I56" s="209">
        <f>+Médicaments!G74</f>
        <v>0</v>
      </c>
      <c r="J56" s="379">
        <f>+Médicaments!H74</f>
        <v>0</v>
      </c>
      <c r="K56" s="209">
        <f>+Médicaments!I74</f>
        <v>0</v>
      </c>
      <c r="L56" s="209">
        <f>+IF(E56="B02BD09",1,IF(ISNA(VLOOKUP(E56,Mediliste!N:N,1,FALSE)),0,1))</f>
        <v>1</v>
      </c>
    </row>
    <row r="57" spans="1:12">
      <c r="A57" s="209">
        <f>+'Page d''accueil'!$C$20</f>
        <v>0</v>
      </c>
      <c r="B57" s="209" t="str">
        <f>+Médicaments!L75</f>
        <v>B02BD02_re</v>
      </c>
      <c r="C57" s="209">
        <f>+Médicaments!D75</f>
        <v>6776380</v>
      </c>
      <c r="D57" s="244">
        <f>+Médicaments!E75</f>
        <v>7680657730036</v>
      </c>
      <c r="E57" s="209" t="str">
        <f>+Médicaments!B75</f>
        <v>B02BD02</v>
      </c>
      <c r="F57" s="209" t="str">
        <f>+VLOOKUP(E57,Mediliste!A:B,2,FALSE)</f>
        <v>Gerinnungsfaktor VIII</v>
      </c>
      <c r="G57" s="209" t="str">
        <f>+Médicaments!Z75</f>
        <v>KOVALTRY Trockensub 1000 IE c Solv Durchstf</v>
      </c>
      <c r="H57" s="209" t="str">
        <f>+Médicaments!R75</f>
        <v>U</v>
      </c>
      <c r="I57" s="209">
        <f>+Médicaments!G75</f>
        <v>0</v>
      </c>
      <c r="J57" s="379">
        <f>+Médicaments!H75</f>
        <v>0</v>
      </c>
      <c r="K57" s="209">
        <f>+Médicaments!I75</f>
        <v>0</v>
      </c>
      <c r="L57" s="209">
        <f>+IF(E57="B02BD09",1,IF(ISNA(VLOOKUP(E57,Mediliste!N:N,1,FALSE)),0,1))</f>
        <v>1</v>
      </c>
    </row>
    <row r="58" spans="1:12">
      <c r="A58" s="209">
        <f>+'Page d''accueil'!$C$20</f>
        <v>0</v>
      </c>
      <c r="B58" s="209" t="str">
        <f>+Médicaments!L76</f>
        <v>B02BD02_re</v>
      </c>
      <c r="C58" s="209">
        <f>+Médicaments!D76</f>
        <v>6776397</v>
      </c>
      <c r="D58" s="244">
        <f>+Médicaments!E76</f>
        <v>7680657730043</v>
      </c>
      <c r="E58" s="209" t="str">
        <f>+Médicaments!B76</f>
        <v>B02BD02</v>
      </c>
      <c r="F58" s="209" t="str">
        <f>+VLOOKUP(E58,Mediliste!A:B,2,FALSE)</f>
        <v>Gerinnungsfaktor VIII</v>
      </c>
      <c r="G58" s="209" t="str">
        <f>+Médicaments!Z76</f>
        <v>KOVALTRY Trockensub 2000 IE c Solv Durchstf</v>
      </c>
      <c r="H58" s="209" t="str">
        <f>+Médicaments!R76</f>
        <v>U</v>
      </c>
      <c r="I58" s="209">
        <f>+Médicaments!G76</f>
        <v>0</v>
      </c>
      <c r="J58" s="379">
        <f>+Médicaments!H76</f>
        <v>0</v>
      </c>
      <c r="K58" s="209">
        <f>+Médicaments!I76</f>
        <v>0</v>
      </c>
      <c r="L58" s="209">
        <f>+IF(E58="B02BD09",1,IF(ISNA(VLOOKUP(E58,Mediliste!N:N,1,FALSE)),0,1))</f>
        <v>1</v>
      </c>
    </row>
    <row r="59" spans="1:12">
      <c r="A59" s="209">
        <f>+'Page d''accueil'!$C$20</f>
        <v>0</v>
      </c>
      <c r="B59" s="209" t="str">
        <f>+Médicaments!L77</f>
        <v>B02BD02_re</v>
      </c>
      <c r="C59" s="209">
        <f>+Médicaments!D77</f>
        <v>6776368</v>
      </c>
      <c r="D59" s="244">
        <f>+Médicaments!E77</f>
        <v>7680657730012</v>
      </c>
      <c r="E59" s="209" t="str">
        <f>+Médicaments!B77</f>
        <v>B02BD02</v>
      </c>
      <c r="F59" s="209" t="str">
        <f>+VLOOKUP(E59,Mediliste!A:B,2,FALSE)</f>
        <v>Gerinnungsfaktor VIII</v>
      </c>
      <c r="G59" s="209" t="str">
        <f>+Médicaments!Z77</f>
        <v>KOVALTRY Trockensub 250 IE c Solv Durchstf</v>
      </c>
      <c r="H59" s="209" t="str">
        <f>+Médicaments!R77</f>
        <v>U</v>
      </c>
      <c r="I59" s="209">
        <f>+Médicaments!G77</f>
        <v>0</v>
      </c>
      <c r="J59" s="379">
        <f>+Médicaments!H77</f>
        <v>0</v>
      </c>
      <c r="K59" s="209">
        <f>+Médicaments!I77</f>
        <v>0</v>
      </c>
      <c r="L59" s="209">
        <f>+IF(E59="B02BD09",1,IF(ISNA(VLOOKUP(E59,Mediliste!N:N,1,FALSE)),0,1))</f>
        <v>1</v>
      </c>
    </row>
    <row r="60" spans="1:12">
      <c r="A60" s="209">
        <f>+'Page d''accueil'!$C$20</f>
        <v>0</v>
      </c>
      <c r="B60" s="209" t="str">
        <f>+Médicaments!L78</f>
        <v>B02BD02_re</v>
      </c>
      <c r="C60" s="209">
        <f>+Médicaments!D78</f>
        <v>6776374</v>
      </c>
      <c r="D60" s="244">
        <f>+Médicaments!E78</f>
        <v>7680657730029</v>
      </c>
      <c r="E60" s="209" t="str">
        <f>+Médicaments!B78</f>
        <v>B02BD02</v>
      </c>
      <c r="F60" s="209" t="str">
        <f>+VLOOKUP(E60,Mediliste!A:B,2,FALSE)</f>
        <v>Gerinnungsfaktor VIII</v>
      </c>
      <c r="G60" s="209" t="str">
        <f>+Médicaments!Z78</f>
        <v>KOVALTRY Trockensub 500 IE c Solv Durchstf</v>
      </c>
      <c r="H60" s="209" t="str">
        <f>+Médicaments!R78</f>
        <v>U</v>
      </c>
      <c r="I60" s="209">
        <f>+Médicaments!G78</f>
        <v>0</v>
      </c>
      <c r="J60" s="379">
        <f>+Médicaments!H78</f>
        <v>0</v>
      </c>
      <c r="K60" s="209">
        <f>+Médicaments!I78</f>
        <v>0</v>
      </c>
      <c r="L60" s="209">
        <f>+IF(E60="B02BD09",1,IF(ISNA(VLOOKUP(E60,Mediliste!N:N,1,FALSE)),0,1))</f>
        <v>1</v>
      </c>
    </row>
    <row r="61" spans="1:12">
      <c r="A61" s="209">
        <f>+'Page d''accueil'!$C$20</f>
        <v>0</v>
      </c>
      <c r="B61" s="209" t="str">
        <f>+Médicaments!L79</f>
        <v>B02BD02_re</v>
      </c>
      <c r="C61" s="209">
        <f>+Médicaments!D79</f>
        <v>5943634</v>
      </c>
      <c r="D61" s="244">
        <f>+Médicaments!E79</f>
        <v>7680630140036</v>
      </c>
      <c r="E61" s="209" t="str">
        <f>+Médicaments!B79</f>
        <v>B02BD02</v>
      </c>
      <c r="F61" s="209" t="str">
        <f>+VLOOKUP(E61,Mediliste!A:B,2,FALSE)</f>
        <v>Gerinnungsfaktor VIII</v>
      </c>
      <c r="G61" s="209" t="str">
        <f>+Médicaments!Z79</f>
        <v>NOVOEIGHT Trockensub 1000 IE c Solv Durchstf</v>
      </c>
      <c r="H61" s="209" t="str">
        <f>+Médicaments!R79</f>
        <v>U</v>
      </c>
      <c r="I61" s="209">
        <f>+Médicaments!G79</f>
        <v>0</v>
      </c>
      <c r="J61" s="379">
        <f>+Médicaments!H79</f>
        <v>0</v>
      </c>
      <c r="K61" s="209">
        <f>+Médicaments!I79</f>
        <v>0</v>
      </c>
      <c r="L61" s="209">
        <f>+IF(E61="B02BD09",1,IF(ISNA(VLOOKUP(E61,Mediliste!N:N,1,FALSE)),0,1))</f>
        <v>1</v>
      </c>
    </row>
    <row r="62" spans="1:12">
      <c r="A62" s="209">
        <f>+'Page d''accueil'!$C$20</f>
        <v>0</v>
      </c>
      <c r="B62" s="209" t="str">
        <f>+Médicaments!L80</f>
        <v>B02BD02_re</v>
      </c>
      <c r="C62" s="209">
        <f>+Médicaments!D80</f>
        <v>5943640</v>
      </c>
      <c r="D62" s="244">
        <f>+Médicaments!E80</f>
        <v>7680630140043</v>
      </c>
      <c r="E62" s="209" t="str">
        <f>+Médicaments!B80</f>
        <v>B02BD02</v>
      </c>
      <c r="F62" s="209" t="str">
        <f>+VLOOKUP(E62,Mediliste!A:B,2,FALSE)</f>
        <v>Gerinnungsfaktor VIII</v>
      </c>
      <c r="G62" s="209" t="str">
        <f>+Médicaments!Z80</f>
        <v>NOVOEIGHT Trockensub 1500 IE c Solv Durchstf</v>
      </c>
      <c r="H62" s="209" t="str">
        <f>+Médicaments!R80</f>
        <v>U</v>
      </c>
      <c r="I62" s="209">
        <f>+Médicaments!G80</f>
        <v>0</v>
      </c>
      <c r="J62" s="379">
        <f>+Médicaments!H80</f>
        <v>0</v>
      </c>
      <c r="K62" s="209">
        <f>+Médicaments!I80</f>
        <v>0</v>
      </c>
      <c r="L62" s="209">
        <f>+IF(E62="B02BD09",1,IF(ISNA(VLOOKUP(E62,Mediliste!N:N,1,FALSE)),0,1))</f>
        <v>1</v>
      </c>
    </row>
    <row r="63" spans="1:12">
      <c r="A63" s="209">
        <f>+'Page d''accueil'!$C$20</f>
        <v>0</v>
      </c>
      <c r="B63" s="209" t="str">
        <f>+Médicaments!L81</f>
        <v>B02BD02_re</v>
      </c>
      <c r="C63" s="209">
        <f>+Médicaments!D81</f>
        <v>5943657</v>
      </c>
      <c r="D63" s="244">
        <f>+Médicaments!E81</f>
        <v>7680630140050</v>
      </c>
      <c r="E63" s="209" t="str">
        <f>+Médicaments!B81</f>
        <v>B02BD02</v>
      </c>
      <c r="F63" s="209" t="str">
        <f>+VLOOKUP(E63,Mediliste!A:B,2,FALSE)</f>
        <v>Gerinnungsfaktor VIII</v>
      </c>
      <c r="G63" s="209" t="str">
        <f>+Médicaments!Z81</f>
        <v>NOVOEIGHT Trockensub 2000 IE c Solv Durchstf</v>
      </c>
      <c r="H63" s="209" t="str">
        <f>+Médicaments!R81</f>
        <v>U</v>
      </c>
      <c r="I63" s="209">
        <f>+Médicaments!G81</f>
        <v>0</v>
      </c>
      <c r="J63" s="379">
        <f>+Médicaments!H81</f>
        <v>0</v>
      </c>
      <c r="K63" s="209">
        <f>+Médicaments!I81</f>
        <v>0</v>
      </c>
      <c r="L63" s="209">
        <f>+IF(E63="B02BD09",1,IF(ISNA(VLOOKUP(E63,Mediliste!N:N,1,FALSE)),0,1))</f>
        <v>1</v>
      </c>
    </row>
    <row r="64" spans="1:12">
      <c r="A64" s="209">
        <f>+'Page d''accueil'!$C$20</f>
        <v>0</v>
      </c>
      <c r="B64" s="209" t="str">
        <f>+Médicaments!L82</f>
        <v>B02BD02_re</v>
      </c>
      <c r="C64" s="209">
        <f>+Médicaments!D82</f>
        <v>5943611</v>
      </c>
      <c r="D64" s="244">
        <f>+Médicaments!E82</f>
        <v>7680630140012</v>
      </c>
      <c r="E64" s="209" t="str">
        <f>+Médicaments!B82</f>
        <v>B02BD02</v>
      </c>
      <c r="F64" s="209" t="str">
        <f>+VLOOKUP(E64,Mediliste!A:B,2,FALSE)</f>
        <v>Gerinnungsfaktor VIII</v>
      </c>
      <c r="G64" s="209" t="str">
        <f>+Médicaments!Z82</f>
        <v>NOVOEIGHT Trockensub 250 IE c Solv Durchstf</v>
      </c>
      <c r="H64" s="209" t="str">
        <f>+Médicaments!R82</f>
        <v>U</v>
      </c>
      <c r="I64" s="209">
        <f>+Médicaments!G82</f>
        <v>0</v>
      </c>
      <c r="J64" s="379">
        <f>+Médicaments!H82</f>
        <v>0</v>
      </c>
      <c r="K64" s="209">
        <f>+Médicaments!I82</f>
        <v>0</v>
      </c>
      <c r="L64" s="209">
        <f>+IF(E64="B02BD09",1,IF(ISNA(VLOOKUP(E64,Mediliste!N:N,1,FALSE)),0,1))</f>
        <v>1</v>
      </c>
    </row>
    <row r="65" spans="1:12">
      <c r="A65" s="209">
        <f>+'Page d''accueil'!$C$20</f>
        <v>0</v>
      </c>
      <c r="B65" s="209" t="str">
        <f>+Médicaments!L83</f>
        <v>B02BD02_re</v>
      </c>
      <c r="C65" s="209">
        <f>+Médicaments!D83</f>
        <v>5943663</v>
      </c>
      <c r="D65" s="244">
        <f>+Médicaments!E83</f>
        <v>7680630140067</v>
      </c>
      <c r="E65" s="209" t="str">
        <f>+Médicaments!B83</f>
        <v>B02BD02</v>
      </c>
      <c r="F65" s="209" t="str">
        <f>+VLOOKUP(E65,Mediliste!A:B,2,FALSE)</f>
        <v>Gerinnungsfaktor VIII</v>
      </c>
      <c r="G65" s="209" t="str">
        <f>+Médicaments!Z83</f>
        <v>NOVOEIGHT Trockensub 3000 IE c Solv Durchstf</v>
      </c>
      <c r="H65" s="209" t="str">
        <f>+Médicaments!R83</f>
        <v>U</v>
      </c>
      <c r="I65" s="209">
        <f>+Médicaments!G83</f>
        <v>0</v>
      </c>
      <c r="J65" s="379">
        <f>+Médicaments!H83</f>
        <v>0</v>
      </c>
      <c r="K65" s="209">
        <f>+Médicaments!I83</f>
        <v>0</v>
      </c>
      <c r="L65" s="209">
        <f>+IF(E65="B02BD09",1,IF(ISNA(VLOOKUP(E65,Mediliste!N:N,1,FALSE)),0,1))</f>
        <v>1</v>
      </c>
    </row>
    <row r="66" spans="1:12">
      <c r="A66" s="209">
        <f>+'Page d''accueil'!$C$20</f>
        <v>0</v>
      </c>
      <c r="B66" s="209" t="str">
        <f>+Médicaments!L84</f>
        <v>B02BD02_re</v>
      </c>
      <c r="C66" s="209">
        <f>+Médicaments!D84</f>
        <v>5943628</v>
      </c>
      <c r="D66" s="244">
        <f>+Médicaments!E84</f>
        <v>7680630140029</v>
      </c>
      <c r="E66" s="209" t="str">
        <f>+Médicaments!B84</f>
        <v>B02BD02</v>
      </c>
      <c r="F66" s="209" t="str">
        <f>+VLOOKUP(E66,Mediliste!A:B,2,FALSE)</f>
        <v>Gerinnungsfaktor VIII</v>
      </c>
      <c r="G66" s="209" t="str">
        <f>+Médicaments!Z84</f>
        <v>NOVOEIGHT Trockensub 500 IE c Solv Durchstf</v>
      </c>
      <c r="H66" s="209" t="str">
        <f>+Médicaments!R84</f>
        <v>U</v>
      </c>
      <c r="I66" s="209">
        <f>+Médicaments!G84</f>
        <v>0</v>
      </c>
      <c r="J66" s="379">
        <f>+Médicaments!H84</f>
        <v>0</v>
      </c>
      <c r="K66" s="209">
        <f>+Médicaments!I84</f>
        <v>0</v>
      </c>
      <c r="L66" s="209">
        <f>+IF(E66="B02BD09",1,IF(ISNA(VLOOKUP(E66,Mediliste!N:N,1,FALSE)),0,1))</f>
        <v>1</v>
      </c>
    </row>
    <row r="67" spans="1:12">
      <c r="A67" s="209">
        <f>+'Page d''accueil'!$C$20</f>
        <v>0</v>
      </c>
      <c r="B67" s="209" t="str">
        <f>+Médicaments!L85</f>
        <v>B02BD02_re</v>
      </c>
      <c r="C67" s="209">
        <f>+Médicaments!D85</f>
        <v>6708119</v>
      </c>
      <c r="D67" s="244">
        <f>+Médicaments!E85</f>
        <v>7680655510036</v>
      </c>
      <c r="E67" s="209" t="str">
        <f>+Médicaments!B85</f>
        <v>B02BD02</v>
      </c>
      <c r="F67" s="209" t="str">
        <f>+VLOOKUP(E67,Mediliste!A:B,2,FALSE)</f>
        <v>Gerinnungsfaktor VIII</v>
      </c>
      <c r="G67" s="209" t="str">
        <f>+Médicaments!Z85</f>
        <v>NUWIQ Trockensub 1000 IE c Solv Durchstf 2.5 ml</v>
      </c>
      <c r="H67" s="209" t="str">
        <f>+Médicaments!R85</f>
        <v>U</v>
      </c>
      <c r="I67" s="209">
        <f>+Médicaments!G85</f>
        <v>0</v>
      </c>
      <c r="J67" s="379">
        <f>+Médicaments!H85</f>
        <v>0</v>
      </c>
      <c r="K67" s="209">
        <f>+Médicaments!I85</f>
        <v>0</v>
      </c>
      <c r="L67" s="209">
        <f>+IF(E67="B02BD09",1,IF(ISNA(VLOOKUP(E67,Mediliste!N:N,1,FALSE)),0,1))</f>
        <v>1</v>
      </c>
    </row>
    <row r="68" spans="1:12">
      <c r="A68" s="209">
        <f>+'Page d''accueil'!$C$20</f>
        <v>0</v>
      </c>
      <c r="B68" s="209" t="str">
        <f>+Médicaments!L86</f>
        <v>B02BD02_re</v>
      </c>
      <c r="C68" s="209">
        <f>+Médicaments!D86</f>
        <v>6708125</v>
      </c>
      <c r="D68" s="244">
        <f>+Médicaments!E86</f>
        <v>7680655510043</v>
      </c>
      <c r="E68" s="209" t="str">
        <f>+Médicaments!B86</f>
        <v>B02BD02</v>
      </c>
      <c r="F68" s="209" t="str">
        <f>+VLOOKUP(E68,Mediliste!A:B,2,FALSE)</f>
        <v>Gerinnungsfaktor VIII</v>
      </c>
      <c r="G68" s="209" t="str">
        <f>+Médicaments!Z86</f>
        <v>NUWIQ Trockensub 2000 IE c Solv Durchstf 2.5 ml</v>
      </c>
      <c r="H68" s="209" t="str">
        <f>+Médicaments!R86</f>
        <v>U</v>
      </c>
      <c r="I68" s="209">
        <f>+Médicaments!G86</f>
        <v>0</v>
      </c>
      <c r="J68" s="379">
        <f>+Médicaments!H86</f>
        <v>0</v>
      </c>
      <c r="K68" s="209">
        <f>+Médicaments!I86</f>
        <v>0</v>
      </c>
      <c r="L68" s="209">
        <f>+IF(E68="B02BD09",1,IF(ISNA(VLOOKUP(E68,Mediliste!N:N,1,FALSE)),0,1))</f>
        <v>1</v>
      </c>
    </row>
    <row r="69" spans="1:12">
      <c r="A69" s="209">
        <f>+'Page d''accueil'!$C$20</f>
        <v>0</v>
      </c>
      <c r="B69" s="209" t="str">
        <f>+Médicaments!L87</f>
        <v>B02BD02_re</v>
      </c>
      <c r="C69" s="209">
        <f>+Médicaments!D87</f>
        <v>6708094</v>
      </c>
      <c r="D69" s="244">
        <f>+Médicaments!E87</f>
        <v>7680655510012</v>
      </c>
      <c r="E69" s="209" t="str">
        <f>+Médicaments!B87</f>
        <v>B02BD02</v>
      </c>
      <c r="F69" s="209" t="str">
        <f>+VLOOKUP(E69,Mediliste!A:B,2,FALSE)</f>
        <v>Gerinnungsfaktor VIII</v>
      </c>
      <c r="G69" s="209" t="str">
        <f>+Médicaments!Z87</f>
        <v>NUWIQ Trockensub 250 IE c Solv Durchstf 2.5 ml</v>
      </c>
      <c r="H69" s="209" t="str">
        <f>+Médicaments!R87</f>
        <v>U</v>
      </c>
      <c r="I69" s="209">
        <f>+Médicaments!G87</f>
        <v>0</v>
      </c>
      <c r="J69" s="379">
        <f>+Médicaments!H87</f>
        <v>0</v>
      </c>
      <c r="K69" s="209">
        <f>+Médicaments!I87</f>
        <v>0</v>
      </c>
      <c r="L69" s="209">
        <f>+IF(E69="B02BD09",1,IF(ISNA(VLOOKUP(E69,Mediliste!N:N,1,FALSE)),0,1))</f>
        <v>1</v>
      </c>
    </row>
    <row r="70" spans="1:12">
      <c r="A70" s="209">
        <f>+'Page d''accueil'!$C$20</f>
        <v>0</v>
      </c>
      <c r="B70" s="209" t="str">
        <f>+Médicaments!L88</f>
        <v>B02BD02_re</v>
      </c>
      <c r="C70" s="209">
        <f>+Médicaments!D88</f>
        <v>6708102</v>
      </c>
      <c r="D70" s="244">
        <f>+Médicaments!E88</f>
        <v>7680655510029</v>
      </c>
      <c r="E70" s="209" t="str">
        <f>+Médicaments!B88</f>
        <v>B02BD02</v>
      </c>
      <c r="F70" s="209" t="str">
        <f>+VLOOKUP(E70,Mediliste!A:B,2,FALSE)</f>
        <v>Gerinnungsfaktor VIII</v>
      </c>
      <c r="G70" s="209" t="str">
        <f>+Médicaments!Z88</f>
        <v>NUWIQ Trockensub 500 IE c Solv Durchstf 2.5 ml</v>
      </c>
      <c r="H70" s="209" t="str">
        <f>+Médicaments!R88</f>
        <v>U</v>
      </c>
      <c r="I70" s="209">
        <f>+Médicaments!G88</f>
        <v>0</v>
      </c>
      <c r="J70" s="379">
        <f>+Médicaments!H88</f>
        <v>0</v>
      </c>
      <c r="K70" s="209">
        <f>+Médicaments!I88</f>
        <v>0</v>
      </c>
      <c r="L70" s="209">
        <f>+IF(E70="B02BD09",1,IF(ISNA(VLOOKUP(E70,Mediliste!N:N,1,FALSE)),0,1))</f>
        <v>1</v>
      </c>
    </row>
    <row r="71" spans="1:12">
      <c r="A71" s="209">
        <f>+'Page d''accueil'!$C$20</f>
        <v>0</v>
      </c>
      <c r="B71" s="209" t="str">
        <f>+Médicaments!L89</f>
        <v>B02BD02_pl</v>
      </c>
      <c r="C71" s="209">
        <f>+Médicaments!D89</f>
        <v>2830964</v>
      </c>
      <c r="D71" s="244">
        <f>+Médicaments!E89</f>
        <v>7680006660038</v>
      </c>
      <c r="E71" s="209" t="str">
        <f>+Médicaments!B89</f>
        <v>B02BD02</v>
      </c>
      <c r="F71" s="209" t="str">
        <f>+VLOOKUP(E71,Mediliste!A:B,2,FALSE)</f>
        <v>Gerinnungsfaktor VIII</v>
      </c>
      <c r="G71" s="209" t="str">
        <f>+Médicaments!Z89</f>
        <v>OCTANATE Trockensub 1000 IE c Solv Durchstf</v>
      </c>
      <c r="H71" s="209" t="str">
        <f>+Médicaments!R89</f>
        <v>U</v>
      </c>
      <c r="I71" s="209">
        <f>+Médicaments!G89</f>
        <v>0</v>
      </c>
      <c r="J71" s="379">
        <f>+Médicaments!H89</f>
        <v>0</v>
      </c>
      <c r="K71" s="209">
        <f>+Médicaments!I89</f>
        <v>0</v>
      </c>
      <c r="L71" s="209">
        <f>+IF(E71="B02BD09",1,IF(ISNA(VLOOKUP(E71,Mediliste!N:N,1,FALSE)),0,1))</f>
        <v>1</v>
      </c>
    </row>
    <row r="72" spans="1:12">
      <c r="A72" s="209">
        <f>+'Page d''accueil'!$C$20</f>
        <v>0</v>
      </c>
      <c r="B72" s="209" t="str">
        <f>+Médicaments!L90</f>
        <v>B02BD02_pl</v>
      </c>
      <c r="C72" s="209">
        <f>+Médicaments!D90</f>
        <v>6656351</v>
      </c>
      <c r="D72" s="244">
        <f>+Médicaments!E90</f>
        <v>7680006660069</v>
      </c>
      <c r="E72" s="209" t="str">
        <f>+Médicaments!B90</f>
        <v>B02BD02</v>
      </c>
      <c r="F72" s="209" t="str">
        <f>+VLOOKUP(E72,Mediliste!A:B,2,FALSE)</f>
        <v>Gerinnungsfaktor VIII</v>
      </c>
      <c r="G72" s="209" t="str">
        <f>+Médicaments!Z90</f>
        <v>OCTANATE Trockensub 1000 IE c Solv+Applikationsset</v>
      </c>
      <c r="H72" s="209" t="str">
        <f>+Médicaments!R90</f>
        <v>U</v>
      </c>
      <c r="I72" s="209">
        <f>+Médicaments!G90</f>
        <v>0</v>
      </c>
      <c r="J72" s="379">
        <f>+Médicaments!H90</f>
        <v>0</v>
      </c>
      <c r="K72" s="209">
        <f>+Médicaments!I90</f>
        <v>0</v>
      </c>
      <c r="L72" s="209">
        <f>+IF(E72="B02BD09",1,IF(ISNA(VLOOKUP(E72,Mediliste!N:N,1,FALSE)),0,1))</f>
        <v>1</v>
      </c>
    </row>
    <row r="73" spans="1:12">
      <c r="A73" s="209">
        <f>+'Page d''accueil'!$C$20</f>
        <v>0</v>
      </c>
      <c r="B73" s="209" t="str">
        <f>+Médicaments!L91</f>
        <v>B02BD02_pl</v>
      </c>
      <c r="C73" s="209">
        <f>+Médicaments!D91</f>
        <v>6656339</v>
      </c>
      <c r="D73" s="244">
        <f>+Médicaments!E91</f>
        <v>7680006660045</v>
      </c>
      <c r="E73" s="209" t="str">
        <f>+Médicaments!B91</f>
        <v>B02BD02</v>
      </c>
      <c r="F73" s="209" t="str">
        <f>+VLOOKUP(E73,Mediliste!A:B,2,FALSE)</f>
        <v>Gerinnungsfaktor VIII</v>
      </c>
      <c r="G73" s="209" t="str">
        <f>+Médicaments!Z91</f>
        <v>OCTANATE Trockensub 250 IE c Solv+Applikationsset</v>
      </c>
      <c r="H73" s="209" t="str">
        <f>+Médicaments!R91</f>
        <v>U</v>
      </c>
      <c r="I73" s="209">
        <f>+Médicaments!G91</f>
        <v>0</v>
      </c>
      <c r="J73" s="379">
        <f>+Médicaments!H91</f>
        <v>0</v>
      </c>
      <c r="K73" s="209">
        <f>+Médicaments!I91</f>
        <v>0</v>
      </c>
      <c r="L73" s="209">
        <f>+IF(E73="B02BD09",1,IF(ISNA(VLOOKUP(E73,Mediliste!N:N,1,FALSE)),0,1))</f>
        <v>1</v>
      </c>
    </row>
    <row r="74" spans="1:12">
      <c r="A74" s="209">
        <f>+'Page d''accueil'!$C$20</f>
        <v>0</v>
      </c>
      <c r="B74" s="209" t="str">
        <f>+Médicaments!L92</f>
        <v>B02BD02_pl</v>
      </c>
      <c r="C74" s="209">
        <f>+Médicaments!D92</f>
        <v>2830941</v>
      </c>
      <c r="D74" s="244">
        <f>+Médicaments!E92</f>
        <v>7680006660021</v>
      </c>
      <c r="E74" s="209" t="str">
        <f>+Médicaments!B92</f>
        <v>B02BD02</v>
      </c>
      <c r="F74" s="209" t="str">
        <f>+VLOOKUP(E74,Mediliste!A:B,2,FALSE)</f>
        <v>Gerinnungsfaktor VIII</v>
      </c>
      <c r="G74" s="209" t="str">
        <f>+Médicaments!Z92</f>
        <v>OCTANATE Trockensub 500 IE c Solv Durchstf</v>
      </c>
      <c r="H74" s="209" t="str">
        <f>+Médicaments!R92</f>
        <v>U</v>
      </c>
      <c r="I74" s="209">
        <f>+Médicaments!G92</f>
        <v>0</v>
      </c>
      <c r="J74" s="379">
        <f>+Médicaments!H92</f>
        <v>0</v>
      </c>
      <c r="K74" s="209">
        <f>+Médicaments!I92</f>
        <v>0</v>
      </c>
      <c r="L74" s="209">
        <f>+IF(E74="B02BD09",1,IF(ISNA(VLOOKUP(E74,Mediliste!N:N,1,FALSE)),0,1))</f>
        <v>1</v>
      </c>
    </row>
    <row r="75" spans="1:12">
      <c r="A75" s="209">
        <f>+'Page d''accueil'!$C$20</f>
        <v>0</v>
      </c>
      <c r="B75" s="209" t="str">
        <f>+Médicaments!L93</f>
        <v>B02BD02_pl</v>
      </c>
      <c r="C75" s="209">
        <f>+Médicaments!D93</f>
        <v>6656345</v>
      </c>
      <c r="D75" s="244">
        <f>+Médicaments!E93</f>
        <v>7680006660052</v>
      </c>
      <c r="E75" s="209" t="str">
        <f>+Médicaments!B93</f>
        <v>B02BD02</v>
      </c>
      <c r="F75" s="209" t="str">
        <f>+VLOOKUP(E75,Mediliste!A:B,2,FALSE)</f>
        <v>Gerinnungsfaktor VIII</v>
      </c>
      <c r="G75" s="209" t="str">
        <f>+Médicaments!Z93</f>
        <v>OCTANATE Trockensub 500 IE c Solv+Applikationsset</v>
      </c>
      <c r="H75" s="209" t="str">
        <f>+Médicaments!R93</f>
        <v>U</v>
      </c>
      <c r="I75" s="209">
        <f>+Médicaments!G93</f>
        <v>0</v>
      </c>
      <c r="J75" s="379">
        <f>+Médicaments!H93</f>
        <v>0</v>
      </c>
      <c r="K75" s="209">
        <f>+Médicaments!I93</f>
        <v>0</v>
      </c>
      <c r="L75" s="209">
        <f>+IF(E75="B02BD09",1,IF(ISNA(VLOOKUP(E75,Mediliste!N:N,1,FALSE)),0,1))</f>
        <v>1</v>
      </c>
    </row>
    <row r="76" spans="1:12">
      <c r="A76" s="209">
        <f>+'Page d''accueil'!$C$20</f>
        <v>0</v>
      </c>
      <c r="B76" s="209" t="str">
        <f>+Médicaments!L94</f>
        <v>B02BD02_re</v>
      </c>
      <c r="C76" s="209">
        <f>+Médicaments!D94</f>
        <v>5295566</v>
      </c>
      <c r="D76" s="244">
        <f>+Médicaments!E94</f>
        <v>7680621460020</v>
      </c>
      <c r="E76" s="209" t="str">
        <f>+Médicaments!B94</f>
        <v>B02BD02</v>
      </c>
      <c r="F76" s="209" t="str">
        <f>+VLOOKUP(E76,Mediliste!A:B,2,FALSE)</f>
        <v>Gerinnungsfaktor VIII</v>
      </c>
      <c r="G76" s="209" t="str">
        <f>+Médicaments!Z94</f>
        <v>REFACTO AF FuseNGo 1000 IE c Solv Fertspr</v>
      </c>
      <c r="H76" s="209" t="str">
        <f>+Médicaments!R94</f>
        <v>U</v>
      </c>
      <c r="I76" s="209">
        <f>+Médicaments!G94</f>
        <v>0</v>
      </c>
      <c r="J76" s="379">
        <f>+Médicaments!H94</f>
        <v>0</v>
      </c>
      <c r="K76" s="209">
        <f>+Médicaments!I94</f>
        <v>0</v>
      </c>
      <c r="L76" s="209">
        <f>+IF(E76="B02BD09",1,IF(ISNA(VLOOKUP(E76,Mediliste!N:N,1,FALSE)),0,1))</f>
        <v>1</v>
      </c>
    </row>
    <row r="77" spans="1:12">
      <c r="A77" s="209">
        <f>+'Page d''accueil'!$C$20</f>
        <v>0</v>
      </c>
      <c r="B77" s="209" t="str">
        <f>+Médicaments!L95</f>
        <v>B02BD02_re</v>
      </c>
      <c r="C77" s="209">
        <f>+Médicaments!D95</f>
        <v>5295572</v>
      </c>
      <c r="D77" s="244">
        <f>+Médicaments!E95</f>
        <v>7680621460037</v>
      </c>
      <c r="E77" s="209" t="str">
        <f>+Médicaments!B95</f>
        <v>B02BD02</v>
      </c>
      <c r="F77" s="209" t="str">
        <f>+VLOOKUP(E77,Mediliste!A:B,2,FALSE)</f>
        <v>Gerinnungsfaktor VIII</v>
      </c>
      <c r="G77" s="209" t="str">
        <f>+Médicaments!Z95</f>
        <v>REFACTO AF FuseNGo 2000 IE c Solv Fertspr</v>
      </c>
      <c r="H77" s="209" t="str">
        <f>+Médicaments!R95</f>
        <v>U</v>
      </c>
      <c r="I77" s="209">
        <f>+Médicaments!G95</f>
        <v>0</v>
      </c>
      <c r="J77" s="379">
        <f>+Médicaments!H95</f>
        <v>0</v>
      </c>
      <c r="K77" s="209">
        <f>+Médicaments!I95</f>
        <v>0</v>
      </c>
      <c r="L77" s="209">
        <f>+IF(E77="B02BD09",1,IF(ISNA(VLOOKUP(E77,Mediliste!N:N,1,FALSE)),0,1))</f>
        <v>1</v>
      </c>
    </row>
    <row r="78" spans="1:12">
      <c r="A78" s="209">
        <f>+'Page d''accueil'!$C$20</f>
        <v>0</v>
      </c>
      <c r="B78" s="209" t="str">
        <f>+Médicaments!L96</f>
        <v>B02BD02_re</v>
      </c>
      <c r="C78" s="209">
        <f>+Médicaments!D96</f>
        <v>5760796</v>
      </c>
      <c r="D78" s="244">
        <f>+Médicaments!E96</f>
        <v>7680621460051</v>
      </c>
      <c r="E78" s="209" t="str">
        <f>+Médicaments!B96</f>
        <v>B02BD02</v>
      </c>
      <c r="F78" s="209" t="str">
        <f>+VLOOKUP(E78,Mediliste!A:B,2,FALSE)</f>
        <v>Gerinnungsfaktor VIII</v>
      </c>
      <c r="G78" s="209" t="str">
        <f>+Médicaments!Z96</f>
        <v>REFACTO AF FuseNGo 250 IE c Solv Fertspr</v>
      </c>
      <c r="H78" s="209" t="str">
        <f>+Médicaments!R96</f>
        <v>U</v>
      </c>
      <c r="I78" s="209">
        <f>+Médicaments!G96</f>
        <v>0</v>
      </c>
      <c r="J78" s="379">
        <f>+Médicaments!H96</f>
        <v>0</v>
      </c>
      <c r="K78" s="209">
        <f>+Médicaments!I96</f>
        <v>0</v>
      </c>
      <c r="L78" s="209">
        <f>+IF(E78="B02BD09",1,IF(ISNA(VLOOKUP(E78,Mediliste!N:N,1,FALSE)),0,1))</f>
        <v>1</v>
      </c>
    </row>
    <row r="79" spans="1:12">
      <c r="A79" s="209">
        <f>+'Page d''accueil'!$C$20</f>
        <v>0</v>
      </c>
      <c r="B79" s="209" t="str">
        <f>+Médicaments!L97</f>
        <v>B02BD02_re</v>
      </c>
      <c r="C79" s="209">
        <f>+Médicaments!D97</f>
        <v>5295589</v>
      </c>
      <c r="D79" s="244">
        <f>+Médicaments!E97</f>
        <v>7680621460044</v>
      </c>
      <c r="E79" s="209" t="str">
        <f>+Médicaments!B97</f>
        <v>B02BD02</v>
      </c>
      <c r="F79" s="209" t="str">
        <f>+VLOOKUP(E79,Mediliste!A:B,2,FALSE)</f>
        <v>Gerinnungsfaktor VIII</v>
      </c>
      <c r="G79" s="209" t="str">
        <f>+Médicaments!Z97</f>
        <v>REFACTO AF FuseNGo 3000 IE c Solv Fertspr</v>
      </c>
      <c r="H79" s="209" t="str">
        <f>+Médicaments!R97</f>
        <v>U</v>
      </c>
      <c r="I79" s="209">
        <f>+Médicaments!G97</f>
        <v>0</v>
      </c>
      <c r="J79" s="379">
        <f>+Médicaments!H97</f>
        <v>0</v>
      </c>
      <c r="K79" s="209">
        <f>+Médicaments!I97</f>
        <v>0</v>
      </c>
      <c r="L79" s="209">
        <f>+IF(E79="B02BD09",1,IF(ISNA(VLOOKUP(E79,Mediliste!N:N,1,FALSE)),0,1))</f>
        <v>1</v>
      </c>
    </row>
    <row r="80" spans="1:12">
      <c r="A80" s="209">
        <f>+'Page d''accueil'!$C$20</f>
        <v>0</v>
      </c>
      <c r="B80" s="209" t="str">
        <f>+Médicaments!L98</f>
        <v>B02BD02_re</v>
      </c>
      <c r="C80" s="209">
        <f>+Médicaments!D98</f>
        <v>5295543</v>
      </c>
      <c r="D80" s="244">
        <f>+Médicaments!E98</f>
        <v>7680621460013</v>
      </c>
      <c r="E80" s="209" t="str">
        <f>+Médicaments!B98</f>
        <v>B02BD02</v>
      </c>
      <c r="F80" s="209" t="str">
        <f>+VLOOKUP(E80,Mediliste!A:B,2,FALSE)</f>
        <v>Gerinnungsfaktor VIII</v>
      </c>
      <c r="G80" s="209" t="str">
        <f>+Médicaments!Z98</f>
        <v>REFACTO AF FuseNGo 500 IE c Solv Fertspr</v>
      </c>
      <c r="H80" s="209" t="str">
        <f>+Médicaments!R98</f>
        <v>U</v>
      </c>
      <c r="I80" s="209">
        <f>+Médicaments!G98</f>
        <v>0</v>
      </c>
      <c r="J80" s="379">
        <f>+Médicaments!H98</f>
        <v>0</v>
      </c>
      <c r="K80" s="209">
        <f>+Médicaments!I98</f>
        <v>0</v>
      </c>
      <c r="L80" s="209">
        <f>+IF(E80="B02BD09",1,IF(ISNA(VLOOKUP(E80,Mediliste!N:N,1,FALSE)),0,1))</f>
        <v>1</v>
      </c>
    </row>
    <row r="81" spans="1:12">
      <c r="A81" s="209">
        <f>+'Page d''accueil'!$C$20</f>
        <v>0</v>
      </c>
      <c r="B81" s="209" t="str">
        <f>+Médicaments!L99</f>
        <v>B02BD03_nr</v>
      </c>
      <c r="C81" s="209">
        <f>+Médicaments!D99</f>
        <v>3755986</v>
      </c>
      <c r="D81" s="244">
        <f>+Médicaments!E99</f>
        <v>7680413520352</v>
      </c>
      <c r="E81" s="209" t="str">
        <f>+Médicaments!B99</f>
        <v>B02BD03</v>
      </c>
      <c r="F81" s="209" t="str">
        <f>+VLOOKUP(E81,Mediliste!A:B,2,FALSE)</f>
        <v>Faktor VIII Inhibitor</v>
      </c>
      <c r="G81" s="209" t="str">
        <f>+Médicaments!Z99</f>
        <v>FEIBA NF Trockensub 1000 E c Solv Durchstf</v>
      </c>
      <c r="H81" s="209" t="str">
        <f>+Médicaments!R99</f>
        <v>U</v>
      </c>
      <c r="I81" s="209">
        <f>+Médicaments!G99</f>
        <v>0</v>
      </c>
      <c r="J81" s="379">
        <f>+Médicaments!H99</f>
        <v>0</v>
      </c>
      <c r="K81" s="209">
        <f>+Médicaments!I99</f>
        <v>0</v>
      </c>
      <c r="L81" s="209">
        <f>+IF(E81="B02BD09",1,IF(ISNA(VLOOKUP(E81,Mediliste!N:N,1,FALSE)),0,1))</f>
        <v>1</v>
      </c>
    </row>
    <row r="82" spans="1:12">
      <c r="A82" s="209">
        <f>+'Page d''accueil'!$C$20</f>
        <v>0</v>
      </c>
      <c r="B82" s="209" t="str">
        <f>+Médicaments!L100</f>
        <v>B02BD03_nr</v>
      </c>
      <c r="C82" s="209">
        <f>+Médicaments!D100</f>
        <v>4756700</v>
      </c>
      <c r="D82" s="244">
        <f>+Médicaments!E100</f>
        <v>7680413520369</v>
      </c>
      <c r="E82" s="209" t="str">
        <f>+Médicaments!B100</f>
        <v>B02BD03</v>
      </c>
      <c r="F82" s="209" t="str">
        <f>+VLOOKUP(E82,Mediliste!A:B,2,FALSE)</f>
        <v>Faktor VIII Inhibitor</v>
      </c>
      <c r="G82" s="209" t="str">
        <f>+Médicaments!Z100</f>
        <v>FEIBA NF Trockensub 2500 E c Solv Durchstf</v>
      </c>
      <c r="H82" s="209" t="str">
        <f>+Médicaments!R100</f>
        <v>U</v>
      </c>
      <c r="I82" s="209">
        <f>+Médicaments!G100</f>
        <v>0</v>
      </c>
      <c r="J82" s="379">
        <f>+Médicaments!H100</f>
        <v>0</v>
      </c>
      <c r="K82" s="209">
        <f>+Médicaments!I100</f>
        <v>0</v>
      </c>
      <c r="L82" s="209">
        <f>+IF(E82="B02BD09",1,IF(ISNA(VLOOKUP(E82,Mediliste!N:N,1,FALSE)),0,1))</f>
        <v>1</v>
      </c>
    </row>
    <row r="83" spans="1:12">
      <c r="A83" s="209">
        <f>+'Page d''accueil'!$C$20</f>
        <v>0</v>
      </c>
      <c r="B83" s="209" t="str">
        <f>+Médicaments!L101</f>
        <v>B02BD04_re</v>
      </c>
      <c r="C83" s="209">
        <f>+Médicaments!D101</f>
        <v>6850001</v>
      </c>
      <c r="D83" s="244">
        <f>+Médicaments!E101</f>
        <v>7680660390036</v>
      </c>
      <c r="E83" s="209" t="str">
        <f>+Médicaments!B101</f>
        <v>B02BD04</v>
      </c>
      <c r="F83" s="209" t="str">
        <f>+VLOOKUP(E83,Mediliste!A:B,2,FALSE)</f>
        <v>Gerinnungsfaktor IX</v>
      </c>
      <c r="G83" s="209" t="str">
        <f>+Médicaments!Z101</f>
        <v>ALPROLIX Trockensub 1000 IE cum Solv Durchstf</v>
      </c>
      <c r="H83" s="209" t="str">
        <f>+Médicaments!R101</f>
        <v>U</v>
      </c>
      <c r="I83" s="209">
        <f>+Médicaments!G101</f>
        <v>0</v>
      </c>
      <c r="J83" s="379">
        <f>+Médicaments!H101</f>
        <v>0</v>
      </c>
      <c r="K83" s="209">
        <f>+Médicaments!I101</f>
        <v>0</v>
      </c>
      <c r="L83" s="209">
        <f>+IF(E83="B02BD09",1,IF(ISNA(VLOOKUP(E83,Mediliste!N:N,1,FALSE)),0,1))</f>
        <v>1</v>
      </c>
    </row>
    <row r="84" spans="1:12">
      <c r="A84" s="209">
        <f>+'Page d''accueil'!$C$20</f>
        <v>0</v>
      </c>
      <c r="B84" s="209" t="str">
        <f>+Médicaments!L102</f>
        <v>B02BD04_re</v>
      </c>
      <c r="C84" s="209">
        <f>+Médicaments!D102</f>
        <v>6850018</v>
      </c>
      <c r="D84" s="244">
        <f>+Médicaments!E102</f>
        <v>7680660390043</v>
      </c>
      <c r="E84" s="209" t="str">
        <f>+Médicaments!B102</f>
        <v>B02BD04</v>
      </c>
      <c r="F84" s="209" t="str">
        <f>+VLOOKUP(E84,Mediliste!A:B,2,FALSE)</f>
        <v>Gerinnungsfaktor IX</v>
      </c>
      <c r="G84" s="209" t="str">
        <f>+Médicaments!Z102</f>
        <v>ALPROLIX Trockensub 2000 IE cum Solv Durchstf</v>
      </c>
      <c r="H84" s="209" t="str">
        <f>+Médicaments!R102</f>
        <v>U</v>
      </c>
      <c r="I84" s="209">
        <f>+Médicaments!G102</f>
        <v>0</v>
      </c>
      <c r="J84" s="379">
        <f>+Médicaments!H102</f>
        <v>0</v>
      </c>
      <c r="K84" s="209">
        <f>+Médicaments!I102</f>
        <v>0</v>
      </c>
      <c r="L84" s="209">
        <f>+IF(E84="B02BD09",1,IF(ISNA(VLOOKUP(E84,Mediliste!N:N,1,FALSE)),0,1))</f>
        <v>1</v>
      </c>
    </row>
    <row r="85" spans="1:12">
      <c r="A85" s="209">
        <f>+'Page d''accueil'!$C$20</f>
        <v>0</v>
      </c>
      <c r="B85" s="209" t="str">
        <f>+Médicaments!L103</f>
        <v>B02BD04_re</v>
      </c>
      <c r="C85" s="209">
        <f>+Médicaments!D103</f>
        <v>6849989</v>
      </c>
      <c r="D85" s="244">
        <f>+Médicaments!E103</f>
        <v>7680660390012</v>
      </c>
      <c r="E85" s="209" t="str">
        <f>+Médicaments!B103</f>
        <v>B02BD04</v>
      </c>
      <c r="F85" s="209" t="str">
        <f>+VLOOKUP(E85,Mediliste!A:B,2,FALSE)</f>
        <v>Gerinnungsfaktor IX</v>
      </c>
      <c r="G85" s="209" t="str">
        <f>+Médicaments!Z103</f>
        <v>ALPROLIX Trockensub 250 IE cum Solv Durchstf</v>
      </c>
      <c r="H85" s="209" t="str">
        <f>+Médicaments!R103</f>
        <v>U</v>
      </c>
      <c r="I85" s="209">
        <f>+Médicaments!G103</f>
        <v>0</v>
      </c>
      <c r="J85" s="379">
        <f>+Médicaments!H103</f>
        <v>0</v>
      </c>
      <c r="K85" s="209">
        <f>+Médicaments!I103</f>
        <v>0</v>
      </c>
      <c r="L85" s="209">
        <f>+IF(E85="B02BD09",1,IF(ISNA(VLOOKUP(E85,Mediliste!N:N,1,FALSE)),0,1))</f>
        <v>1</v>
      </c>
    </row>
    <row r="86" spans="1:12">
      <c r="A86" s="209">
        <f>+'Page d''accueil'!$C$20</f>
        <v>0</v>
      </c>
      <c r="B86" s="209" t="str">
        <f>+Médicaments!L104</f>
        <v>B02BD04_re</v>
      </c>
      <c r="C86" s="209">
        <f>+Médicaments!D104</f>
        <v>6850024</v>
      </c>
      <c r="D86" s="244">
        <f>+Médicaments!E104</f>
        <v>7680660390050</v>
      </c>
      <c r="E86" s="209" t="str">
        <f>+Médicaments!B104</f>
        <v>B02BD04</v>
      </c>
      <c r="F86" s="209" t="str">
        <f>+VLOOKUP(E86,Mediliste!A:B,2,FALSE)</f>
        <v>Gerinnungsfaktor IX</v>
      </c>
      <c r="G86" s="209" t="str">
        <f>+Médicaments!Z104</f>
        <v>ALPROLIX Trockensub 3000 IE cum Solv Durchstf</v>
      </c>
      <c r="H86" s="209" t="str">
        <f>+Médicaments!R104</f>
        <v>U</v>
      </c>
      <c r="I86" s="209">
        <f>+Médicaments!G104</f>
        <v>0</v>
      </c>
      <c r="J86" s="379">
        <f>+Médicaments!H104</f>
        <v>0</v>
      </c>
      <c r="K86" s="209">
        <f>+Médicaments!I104</f>
        <v>0</v>
      </c>
      <c r="L86" s="209">
        <f>+IF(E86="B02BD09",1,IF(ISNA(VLOOKUP(E86,Mediliste!N:N,1,FALSE)),0,1))</f>
        <v>1</v>
      </c>
    </row>
    <row r="87" spans="1:12">
      <c r="A87" s="209">
        <f>+'Page d''accueil'!$C$20</f>
        <v>0</v>
      </c>
      <c r="B87" s="209" t="str">
        <f>+Médicaments!L105</f>
        <v>B02BD04_re</v>
      </c>
      <c r="C87" s="209">
        <f>+Médicaments!D105</f>
        <v>6849995</v>
      </c>
      <c r="D87" s="244">
        <f>+Médicaments!E105</f>
        <v>7680660390029</v>
      </c>
      <c r="E87" s="209" t="str">
        <f>+Médicaments!B105</f>
        <v>B02BD04</v>
      </c>
      <c r="F87" s="209" t="str">
        <f>+VLOOKUP(E87,Mediliste!A:B,2,FALSE)</f>
        <v>Gerinnungsfaktor IX</v>
      </c>
      <c r="G87" s="209" t="str">
        <f>+Médicaments!Z105</f>
        <v>ALPROLIX Trockensub 500 IE cum Solv Durchstf</v>
      </c>
      <c r="H87" s="209" t="str">
        <f>+Médicaments!R105</f>
        <v>U</v>
      </c>
      <c r="I87" s="209">
        <f>+Médicaments!G105</f>
        <v>0</v>
      </c>
      <c r="J87" s="379">
        <f>+Médicaments!H105</f>
        <v>0</v>
      </c>
      <c r="K87" s="209">
        <f>+Médicaments!I105</f>
        <v>0</v>
      </c>
      <c r="L87" s="209">
        <f>+IF(E87="B02BD09",1,IF(ISNA(VLOOKUP(E87,Mediliste!N:N,1,FALSE)),0,1))</f>
        <v>1</v>
      </c>
    </row>
    <row r="88" spans="1:12">
      <c r="A88" s="209">
        <f>+'Page d''accueil'!$C$20</f>
        <v>0</v>
      </c>
      <c r="B88" s="209" t="str">
        <f>+Médicaments!L106</f>
        <v>B02BD04_pl</v>
      </c>
      <c r="C88" s="209">
        <f>+Médicaments!D106</f>
        <v>3599492</v>
      </c>
      <c r="D88" s="244">
        <f>+Médicaments!E106</f>
        <v>7680548090263</v>
      </c>
      <c r="E88" s="209" t="str">
        <f>+Médicaments!B106</f>
        <v>B02BD04</v>
      </c>
      <c r="F88" s="209" t="str">
        <f>+VLOOKUP(E88,Mediliste!A:B,2,FALSE)</f>
        <v>Gerinnungsfaktor IX</v>
      </c>
      <c r="G88" s="209" t="str">
        <f>+Médicaments!Z106</f>
        <v>BERININ P Trockensub 1200 IE mit Solv Amp</v>
      </c>
      <c r="H88" s="209" t="str">
        <f>+Médicaments!R106</f>
        <v>U</v>
      </c>
      <c r="I88" s="209">
        <f>+Médicaments!G106</f>
        <v>0</v>
      </c>
      <c r="J88" s="379">
        <f>+Médicaments!H106</f>
        <v>0</v>
      </c>
      <c r="K88" s="209">
        <f>+Médicaments!I106</f>
        <v>0</v>
      </c>
      <c r="L88" s="209">
        <f>+IF(E88="B02BD09",1,IF(ISNA(VLOOKUP(E88,Mediliste!N:N,1,FALSE)),0,1))</f>
        <v>1</v>
      </c>
    </row>
    <row r="89" spans="1:12">
      <c r="A89" s="209">
        <f>+'Page d''accueil'!$C$20</f>
        <v>0</v>
      </c>
      <c r="B89" s="209" t="str">
        <f>+Médicaments!L107</f>
        <v>B02BD04_pl</v>
      </c>
      <c r="C89" s="209">
        <f>+Médicaments!D107</f>
        <v>3599457</v>
      </c>
      <c r="D89" s="244">
        <f>+Médicaments!E107</f>
        <v>7680548090188</v>
      </c>
      <c r="E89" s="209" t="str">
        <f>+Médicaments!B107</f>
        <v>B02BD04</v>
      </c>
      <c r="F89" s="209" t="str">
        <f>+VLOOKUP(E89,Mediliste!A:B,2,FALSE)</f>
        <v>Gerinnungsfaktor IX</v>
      </c>
      <c r="G89" s="209" t="str">
        <f>+Médicaments!Z107</f>
        <v>BERININ P Trockensub 600 IE mit Solv Amp</v>
      </c>
      <c r="H89" s="209" t="str">
        <f>+Médicaments!R107</f>
        <v>U</v>
      </c>
      <c r="I89" s="209">
        <f>+Médicaments!G107</f>
        <v>0</v>
      </c>
      <c r="J89" s="379">
        <f>+Médicaments!H107</f>
        <v>0</v>
      </c>
      <c r="K89" s="209">
        <f>+Médicaments!I107</f>
        <v>0</v>
      </c>
      <c r="L89" s="209">
        <f>+IF(E89="B02BD09",1,IF(ISNA(VLOOKUP(E89,Mediliste!N:N,1,FALSE)),0,1))</f>
        <v>1</v>
      </c>
    </row>
    <row r="90" spans="1:12">
      <c r="A90" s="209">
        <f>+'Page d''accueil'!$C$20</f>
        <v>0</v>
      </c>
      <c r="B90" s="209" t="str">
        <f>+Médicaments!L108</f>
        <v>B02BD04_re</v>
      </c>
      <c r="C90" s="209">
        <f>+Médicaments!D108</f>
        <v>6794030</v>
      </c>
      <c r="D90" s="244">
        <f>+Médicaments!E108</f>
        <v>7680657430035</v>
      </c>
      <c r="E90" s="209" t="str">
        <f>+Médicaments!B108</f>
        <v>B02BD04</v>
      </c>
      <c r="F90" s="209" t="str">
        <f>+VLOOKUP(E90,Mediliste!A:B,2,FALSE)</f>
        <v>Gerinnungsfaktor IX</v>
      </c>
      <c r="G90" s="209" t="str">
        <f>+Médicaments!Z108</f>
        <v>IDELVION Trockensub 1000 IE cum Solv Durchstf</v>
      </c>
      <c r="H90" s="209" t="str">
        <f>+Médicaments!R108</f>
        <v>U</v>
      </c>
      <c r="I90" s="209">
        <f>+Médicaments!G108</f>
        <v>0</v>
      </c>
      <c r="J90" s="379">
        <f>+Médicaments!H108</f>
        <v>0</v>
      </c>
      <c r="K90" s="209">
        <f>+Médicaments!I108</f>
        <v>0</v>
      </c>
      <c r="L90" s="209">
        <f>+IF(E90="B02BD09",1,IF(ISNA(VLOOKUP(E90,Mediliste!N:N,1,FALSE)),0,1))</f>
        <v>1</v>
      </c>
    </row>
    <row r="91" spans="1:12">
      <c r="A91" s="209">
        <f>+'Page d''accueil'!$C$20</f>
        <v>0</v>
      </c>
      <c r="B91" s="209" t="str">
        <f>+Médicaments!L109</f>
        <v>B02BD04_re</v>
      </c>
      <c r="C91" s="209">
        <f>+Médicaments!D109</f>
        <v>6794047</v>
      </c>
      <c r="D91" s="244">
        <f>+Médicaments!E109</f>
        <v>7680657430042</v>
      </c>
      <c r="E91" s="209" t="str">
        <f>+Médicaments!B109</f>
        <v>B02BD04</v>
      </c>
      <c r="F91" s="209" t="str">
        <f>+VLOOKUP(E91,Mediliste!A:B,2,FALSE)</f>
        <v>Gerinnungsfaktor IX</v>
      </c>
      <c r="G91" s="209" t="str">
        <f>+Médicaments!Z109</f>
        <v>IDELVION Trockensub 2000 IE cum Solv Durchstf</v>
      </c>
      <c r="H91" s="209" t="str">
        <f>+Médicaments!R109</f>
        <v>U</v>
      </c>
      <c r="I91" s="209">
        <f>+Médicaments!G109</f>
        <v>0</v>
      </c>
      <c r="J91" s="379">
        <f>+Médicaments!H109</f>
        <v>0</v>
      </c>
      <c r="K91" s="209">
        <f>+Médicaments!I109</f>
        <v>0</v>
      </c>
      <c r="L91" s="209">
        <f>+IF(E91="B02BD09",1,IF(ISNA(VLOOKUP(E91,Mediliste!N:N,1,FALSE)),0,1))</f>
        <v>1</v>
      </c>
    </row>
    <row r="92" spans="1:12">
      <c r="A92" s="209">
        <f>+'Page d''accueil'!$C$20</f>
        <v>0</v>
      </c>
      <c r="B92" s="209" t="str">
        <f>+Médicaments!L110</f>
        <v>B02BD04_re</v>
      </c>
      <c r="C92" s="209">
        <f>+Médicaments!D110</f>
        <v>6794018</v>
      </c>
      <c r="D92" s="244">
        <f>+Médicaments!E110</f>
        <v>7680657430011</v>
      </c>
      <c r="E92" s="209" t="str">
        <f>+Médicaments!B110</f>
        <v>B02BD04</v>
      </c>
      <c r="F92" s="209" t="str">
        <f>+VLOOKUP(E92,Mediliste!A:B,2,FALSE)</f>
        <v>Gerinnungsfaktor IX</v>
      </c>
      <c r="G92" s="209" t="str">
        <f>+Médicaments!Z110</f>
        <v>IDELVION Trockensub 250 IE cum Solv Durchstf</v>
      </c>
      <c r="H92" s="209" t="str">
        <f>+Médicaments!R110</f>
        <v>U</v>
      </c>
      <c r="I92" s="209">
        <f>+Médicaments!G110</f>
        <v>0</v>
      </c>
      <c r="J92" s="379">
        <f>+Médicaments!H110</f>
        <v>0</v>
      </c>
      <c r="K92" s="209">
        <f>+Médicaments!I110</f>
        <v>0</v>
      </c>
      <c r="L92" s="209">
        <f>+IF(E92="B02BD09",1,IF(ISNA(VLOOKUP(E92,Mediliste!N:N,1,FALSE)),0,1))</f>
        <v>1</v>
      </c>
    </row>
    <row r="93" spans="1:12">
      <c r="A93" s="209">
        <f>+'Page d''accueil'!$C$20</f>
        <v>0</v>
      </c>
      <c r="B93" s="209" t="str">
        <f>+Médicaments!L111</f>
        <v>B02BD04_re</v>
      </c>
      <c r="C93" s="209">
        <f>+Médicaments!D111</f>
        <v>6794024</v>
      </c>
      <c r="D93" s="244">
        <f>+Médicaments!E111</f>
        <v>7680657430028</v>
      </c>
      <c r="E93" s="209" t="str">
        <f>+Médicaments!B111</f>
        <v>B02BD04</v>
      </c>
      <c r="F93" s="209" t="str">
        <f>+VLOOKUP(E93,Mediliste!A:B,2,FALSE)</f>
        <v>Gerinnungsfaktor IX</v>
      </c>
      <c r="G93" s="209" t="str">
        <f>+Médicaments!Z111</f>
        <v>IDELVION Trockensub 500 IE cum Solv Durchstf</v>
      </c>
      <c r="H93" s="209" t="str">
        <f>+Médicaments!R111</f>
        <v>U</v>
      </c>
      <c r="I93" s="209">
        <f>+Médicaments!G111</f>
        <v>0</v>
      </c>
      <c r="J93" s="379">
        <f>+Médicaments!H111</f>
        <v>0</v>
      </c>
      <c r="K93" s="209">
        <f>+Médicaments!I111</f>
        <v>0</v>
      </c>
      <c r="L93" s="209">
        <f>+IF(E93="B02BD09",1,IF(ISNA(VLOOKUP(E93,Mediliste!N:N,1,FALSE)),0,1))</f>
        <v>1</v>
      </c>
    </row>
    <row r="94" spans="1:12">
      <c r="A94" s="209">
        <f>+'Page d''accueil'!$C$20</f>
        <v>0</v>
      </c>
      <c r="B94" s="209" t="str">
        <f>+Médicaments!L112</f>
        <v>B02BD04_pl</v>
      </c>
      <c r="C94" s="209">
        <f>+Médicaments!D112</f>
        <v>1874445</v>
      </c>
      <c r="D94" s="244">
        <f>+Médicaments!E112</f>
        <v>7680524740434</v>
      </c>
      <c r="E94" s="209" t="str">
        <f>+Médicaments!B112</f>
        <v>B02BD04</v>
      </c>
      <c r="F94" s="209" t="str">
        <f>+VLOOKUP(E94,Mediliste!A:B,2,FALSE)</f>
        <v>Gerinnungsfaktor IX</v>
      </c>
      <c r="G94" s="209" t="str">
        <f>+Médicaments!Z112</f>
        <v>IMMUNINE STIM Plus Trockensub 1200 IE c S Durchstf</v>
      </c>
      <c r="H94" s="209" t="str">
        <f>+Médicaments!R112</f>
        <v>U</v>
      </c>
      <c r="I94" s="209">
        <f>+Médicaments!G112</f>
        <v>0</v>
      </c>
      <c r="J94" s="379">
        <f>+Médicaments!H112</f>
        <v>0</v>
      </c>
      <c r="K94" s="209">
        <f>+Médicaments!I112</f>
        <v>0</v>
      </c>
      <c r="L94" s="209">
        <f>+IF(E94="B02BD09",1,IF(ISNA(VLOOKUP(E94,Mediliste!N:N,1,FALSE)),0,1))</f>
        <v>1</v>
      </c>
    </row>
    <row r="95" spans="1:12">
      <c r="A95" s="209">
        <f>+'Page d''accueil'!$C$20</f>
        <v>0</v>
      </c>
      <c r="B95" s="209" t="str">
        <f>+Médicaments!L113</f>
        <v>B02BD04_pl</v>
      </c>
      <c r="C95" s="209">
        <f>+Médicaments!D113</f>
        <v>1874451</v>
      </c>
      <c r="D95" s="244">
        <f>+Médicaments!E113</f>
        <v>7680524740359</v>
      </c>
      <c r="E95" s="209" t="str">
        <f>+Médicaments!B113</f>
        <v>B02BD04</v>
      </c>
      <c r="F95" s="209" t="str">
        <f>+VLOOKUP(E95,Mediliste!A:B,2,FALSE)</f>
        <v>Gerinnungsfaktor IX</v>
      </c>
      <c r="G95" s="209" t="str">
        <f>+Médicaments!Z113</f>
        <v>IMMUNINE STIM Plus Trockensub 600 IE c S Durchstf</v>
      </c>
      <c r="H95" s="209" t="str">
        <f>+Médicaments!R113</f>
        <v>U</v>
      </c>
      <c r="I95" s="209">
        <f>+Médicaments!G113</f>
        <v>0</v>
      </c>
      <c r="J95" s="379">
        <f>+Médicaments!H113</f>
        <v>0</v>
      </c>
      <c r="K95" s="209">
        <f>+Médicaments!I113</f>
        <v>0</v>
      </c>
      <c r="L95" s="209">
        <f>+IF(E95="B02BD09",1,IF(ISNA(VLOOKUP(E95,Mediliste!N:N,1,FALSE)),0,1))</f>
        <v>1</v>
      </c>
    </row>
    <row r="96" spans="1:12">
      <c r="A96" s="209">
        <f>+'Page d''accueil'!$C$20</f>
        <v>0</v>
      </c>
      <c r="B96" s="209" t="str">
        <f>+Médicaments!L114</f>
        <v>B02BD04_re</v>
      </c>
      <c r="C96" s="209">
        <f>+Médicaments!D114</f>
        <v>6136516</v>
      </c>
      <c r="D96" s="244">
        <f>+Médicaments!E114</f>
        <v>7680631230033</v>
      </c>
      <c r="E96" s="209" t="str">
        <f>+Médicaments!B114</f>
        <v>B02BD04</v>
      </c>
      <c r="F96" s="209" t="str">
        <f>+VLOOKUP(E96,Mediliste!A:B,2,FALSE)</f>
        <v>Gerinnungsfaktor IX</v>
      </c>
      <c r="G96" s="209" t="str">
        <f>+Médicaments!Z114</f>
        <v>RIXUBIS Trockensub 1000 IE cum Solv</v>
      </c>
      <c r="H96" s="209" t="str">
        <f>+Médicaments!R114</f>
        <v>U</v>
      </c>
      <c r="I96" s="209">
        <f>+Médicaments!G114</f>
        <v>0</v>
      </c>
      <c r="J96" s="379">
        <f>+Médicaments!H114</f>
        <v>0</v>
      </c>
      <c r="K96" s="209">
        <f>+Médicaments!I114</f>
        <v>0</v>
      </c>
      <c r="L96" s="209">
        <f>+IF(E96="B02BD09",1,IF(ISNA(VLOOKUP(E96,Mediliste!N:N,1,FALSE)),0,1))</f>
        <v>1</v>
      </c>
    </row>
    <row r="97" spans="1:12">
      <c r="A97" s="209">
        <f>+'Page d''accueil'!$C$20</f>
        <v>0</v>
      </c>
      <c r="B97" s="209" t="str">
        <f>+Médicaments!L115</f>
        <v>B02BD04_re</v>
      </c>
      <c r="C97" s="209">
        <f>+Médicaments!D115</f>
        <v>6136522</v>
      </c>
      <c r="D97" s="244">
        <f>+Médicaments!E115</f>
        <v>7680631230040</v>
      </c>
      <c r="E97" s="209" t="str">
        <f>+Médicaments!B115</f>
        <v>B02BD04</v>
      </c>
      <c r="F97" s="209" t="str">
        <f>+VLOOKUP(E97,Mediliste!A:B,2,FALSE)</f>
        <v>Gerinnungsfaktor IX</v>
      </c>
      <c r="G97" s="209" t="str">
        <f>+Médicaments!Z115</f>
        <v>RIXUBIS Trockensub 2000 IE cum Solv</v>
      </c>
      <c r="H97" s="209" t="str">
        <f>+Médicaments!R115</f>
        <v>U</v>
      </c>
      <c r="I97" s="209">
        <f>+Médicaments!G115</f>
        <v>0</v>
      </c>
      <c r="J97" s="379">
        <f>+Médicaments!H115</f>
        <v>0</v>
      </c>
      <c r="K97" s="209">
        <f>+Médicaments!I115</f>
        <v>0</v>
      </c>
      <c r="L97" s="209">
        <f>+IF(E97="B02BD09",1,IF(ISNA(VLOOKUP(E97,Mediliste!N:N,1,FALSE)),0,1))</f>
        <v>1</v>
      </c>
    </row>
    <row r="98" spans="1:12">
      <c r="A98" s="209">
        <f>+'Page d''accueil'!$C$20</f>
        <v>0</v>
      </c>
      <c r="B98" s="209" t="str">
        <f>+Médicaments!L116</f>
        <v>B02BD04_re</v>
      </c>
      <c r="C98" s="209">
        <f>+Médicaments!D116</f>
        <v>6136485</v>
      </c>
      <c r="D98" s="244">
        <f>+Médicaments!E116</f>
        <v>7680631230019</v>
      </c>
      <c r="E98" s="209" t="str">
        <f>+Médicaments!B116</f>
        <v>B02BD04</v>
      </c>
      <c r="F98" s="209" t="str">
        <f>+VLOOKUP(E98,Mediliste!A:B,2,FALSE)</f>
        <v>Gerinnungsfaktor IX</v>
      </c>
      <c r="G98" s="209" t="str">
        <f>+Médicaments!Z116</f>
        <v>RIXUBIS Trockensub 250 IE cum Solv</v>
      </c>
      <c r="H98" s="209" t="str">
        <f>+Médicaments!R116</f>
        <v>U</v>
      </c>
      <c r="I98" s="209">
        <f>+Médicaments!G116</f>
        <v>0</v>
      </c>
      <c r="J98" s="379">
        <f>+Médicaments!H116</f>
        <v>0</v>
      </c>
      <c r="K98" s="209">
        <f>+Médicaments!I116</f>
        <v>0</v>
      </c>
      <c r="L98" s="209">
        <f>+IF(E98="B02BD09",1,IF(ISNA(VLOOKUP(E98,Mediliste!N:N,1,FALSE)),0,1))</f>
        <v>1</v>
      </c>
    </row>
    <row r="99" spans="1:12">
      <c r="A99" s="209">
        <f>+'Page d''accueil'!$C$20</f>
        <v>0</v>
      </c>
      <c r="B99" s="209" t="str">
        <f>+Médicaments!L117</f>
        <v>B02BD04_re</v>
      </c>
      <c r="C99" s="209">
        <f>+Médicaments!D117</f>
        <v>6136539</v>
      </c>
      <c r="D99" s="244">
        <f>+Médicaments!E117</f>
        <v>7680631230057</v>
      </c>
      <c r="E99" s="209" t="str">
        <f>+Médicaments!B117</f>
        <v>B02BD04</v>
      </c>
      <c r="F99" s="209" t="str">
        <f>+VLOOKUP(E99,Mediliste!A:B,2,FALSE)</f>
        <v>Gerinnungsfaktor IX</v>
      </c>
      <c r="G99" s="209" t="str">
        <f>+Médicaments!Z117</f>
        <v>RIXUBIS Trockensub 3000 IE cum Solv</v>
      </c>
      <c r="H99" s="209" t="str">
        <f>+Médicaments!R117</f>
        <v>U</v>
      </c>
      <c r="I99" s="209">
        <f>+Médicaments!G117</f>
        <v>0</v>
      </c>
      <c r="J99" s="379">
        <f>+Médicaments!H117</f>
        <v>0</v>
      </c>
      <c r="K99" s="209">
        <f>+Médicaments!I117</f>
        <v>0</v>
      </c>
      <c r="L99" s="209">
        <f>+IF(E99="B02BD09",1,IF(ISNA(VLOOKUP(E99,Mediliste!N:N,1,FALSE)),0,1))</f>
        <v>1</v>
      </c>
    </row>
    <row r="100" spans="1:12">
      <c r="A100" s="209">
        <f>+'Page d''accueil'!$C$20</f>
        <v>0</v>
      </c>
      <c r="B100" s="209" t="str">
        <f>+Médicaments!L118</f>
        <v>B02BD04_re</v>
      </c>
      <c r="C100" s="209">
        <f>+Médicaments!D118</f>
        <v>6136491</v>
      </c>
      <c r="D100" s="244">
        <f>+Médicaments!E118</f>
        <v>7680631230026</v>
      </c>
      <c r="E100" s="209" t="str">
        <f>+Médicaments!B118</f>
        <v>B02BD04</v>
      </c>
      <c r="F100" s="209" t="str">
        <f>+VLOOKUP(E100,Mediliste!A:B,2,FALSE)</f>
        <v>Gerinnungsfaktor IX</v>
      </c>
      <c r="G100" s="209" t="str">
        <f>+Médicaments!Z118</f>
        <v>RIXUBIS Trockensub 500 IE cum Solv</v>
      </c>
      <c r="H100" s="209" t="str">
        <f>+Médicaments!R118</f>
        <v>U</v>
      </c>
      <c r="I100" s="209">
        <f>+Médicaments!G118</f>
        <v>0</v>
      </c>
      <c r="J100" s="379">
        <f>+Médicaments!H118</f>
        <v>0</v>
      </c>
      <c r="K100" s="209">
        <f>+Médicaments!I118</f>
        <v>0</v>
      </c>
      <c r="L100" s="209">
        <f>+IF(E100="B02BD09",1,IF(ISNA(VLOOKUP(E100,Mediliste!N:N,1,FALSE)),0,1))</f>
        <v>1</v>
      </c>
    </row>
    <row r="101" spans="1:12">
      <c r="A101" s="209">
        <f>+'Page d''accueil'!$C$20</f>
        <v>0</v>
      </c>
      <c r="B101" s="209" t="str">
        <f>+Médicaments!L119</f>
        <v>B02BD05_nr</v>
      </c>
      <c r="C101" s="209">
        <f>+Médicaments!D119</f>
        <v>6347093</v>
      </c>
      <c r="D101" s="244">
        <f>+Médicaments!E119</f>
        <v>7680413040010</v>
      </c>
      <c r="E101" s="209" t="str">
        <f>+Médicaments!B119</f>
        <v>B02BD05</v>
      </c>
      <c r="F101" s="209" t="str">
        <f>+VLOOKUP(E101,Mediliste!A:B,2,FALSE)</f>
        <v>Gerinnungsfaktor VII</v>
      </c>
      <c r="G101" s="209" t="str">
        <f>+Médicaments!Z119</f>
        <v>FAKTOR VII NF Baxalta 600 IE c Solv Durchstf</v>
      </c>
      <c r="H101" s="209" t="str">
        <f>+Médicaments!R119</f>
        <v>U</v>
      </c>
      <c r="I101" s="209">
        <f>+Médicaments!G119</f>
        <v>0</v>
      </c>
      <c r="J101" s="379">
        <f>+Médicaments!H119</f>
        <v>0</v>
      </c>
      <c r="K101" s="209">
        <f>+Médicaments!I119</f>
        <v>0</v>
      </c>
      <c r="L101" s="209">
        <f>+IF(E101="B02BD09",1,IF(ISNA(VLOOKUP(E101,Mediliste!N:N,1,FALSE)),0,1))</f>
        <v>1</v>
      </c>
    </row>
    <row r="102" spans="1:12">
      <c r="A102" s="209">
        <f>+'Page d''accueil'!$C$20</f>
        <v>0</v>
      </c>
      <c r="B102" s="209" t="str">
        <f>+Médicaments!L120</f>
        <v>B02BD05_nr</v>
      </c>
      <c r="C102" s="209">
        <f>+Médicaments!D120</f>
        <v>3734151</v>
      </c>
      <c r="D102" s="244">
        <f>+Médicaments!E120</f>
        <v>7680413040225</v>
      </c>
      <c r="E102" s="209" t="str">
        <f>+Médicaments!B120</f>
        <v>B02BD05</v>
      </c>
      <c r="F102" s="209" t="str">
        <f>+VLOOKUP(E102,Mediliste!A:B,2,FALSE)</f>
        <v>Gerinnungsfaktor VII</v>
      </c>
      <c r="G102" s="209" t="str">
        <f>+Médicaments!Z120</f>
        <v>FAKTOR VII NF Baxter 600 IE c Solv Durchstf</v>
      </c>
      <c r="H102" s="209" t="str">
        <f>+Médicaments!R120</f>
        <v>U</v>
      </c>
      <c r="I102" s="209">
        <f>+Médicaments!G120</f>
        <v>0</v>
      </c>
      <c r="J102" s="379">
        <f>+Médicaments!H120</f>
        <v>0</v>
      </c>
      <c r="K102" s="209">
        <f>+Médicaments!I120</f>
        <v>0</v>
      </c>
      <c r="L102" s="209">
        <f>+IF(E102="B02BD09",1,IF(ISNA(VLOOKUP(E102,Mediliste!N:N,1,FALSE)),0,1))</f>
        <v>1</v>
      </c>
    </row>
    <row r="103" spans="1:12">
      <c r="A103" s="209">
        <f>+'Page d''accueil'!$C$20</f>
        <v>0</v>
      </c>
      <c r="B103" s="209" t="str">
        <f>+Médicaments!L121</f>
        <v>B02BD06_nr</v>
      </c>
      <c r="C103" s="209">
        <f>+Médicaments!D121</f>
        <v>3599150</v>
      </c>
      <c r="D103" s="244">
        <f>+Médicaments!E121</f>
        <v>7680457800908</v>
      </c>
      <c r="E103" s="209" t="str">
        <f>+Médicaments!B121</f>
        <v>B02BD06</v>
      </c>
      <c r="F103" s="209" t="str">
        <f>+VLOOKUP(E103,Mediliste!A:B,2,FALSE)</f>
        <v>Von-Willebrand-Faktor und Faktor VIII in Kombination</v>
      </c>
      <c r="G103" s="209" t="str">
        <f>+Médicaments!Z121</f>
        <v>HAEMATE P Trockensub 1000 IE c Solv Amp</v>
      </c>
      <c r="H103" s="209" t="str">
        <f>+Médicaments!R121</f>
        <v>U</v>
      </c>
      <c r="I103" s="209">
        <f>+Médicaments!G121</f>
        <v>0</v>
      </c>
      <c r="J103" s="379">
        <f>+Médicaments!H121</f>
        <v>0</v>
      </c>
      <c r="K103" s="209">
        <f>+Médicaments!I121</f>
        <v>0</v>
      </c>
      <c r="L103" s="209">
        <f>+IF(E103="B02BD09",1,IF(ISNA(VLOOKUP(E103,Mediliste!N:N,1,FALSE)),0,1))</f>
        <v>1</v>
      </c>
    </row>
    <row r="104" spans="1:12">
      <c r="A104" s="209">
        <f>+'Page d''accueil'!$C$20</f>
        <v>0</v>
      </c>
      <c r="B104" s="209" t="str">
        <f>+Médicaments!L122</f>
        <v>B02BD06_nr</v>
      </c>
      <c r="C104" s="209">
        <f>+Médicaments!D122</f>
        <v>3599090</v>
      </c>
      <c r="D104" s="244">
        <f>+Médicaments!E122</f>
        <v>7680457800311</v>
      </c>
      <c r="E104" s="209" t="str">
        <f>+Médicaments!B122</f>
        <v>B02BD06</v>
      </c>
      <c r="F104" s="209" t="str">
        <f>+VLOOKUP(E104,Mediliste!A:B,2,FALSE)</f>
        <v>Von-Willebrand-Faktor und Faktor VIII in Kombination</v>
      </c>
      <c r="G104" s="209" t="str">
        <f>+Médicaments!Z122</f>
        <v>HAEMATE P Trockensub 250 IE c Solv Amp</v>
      </c>
      <c r="H104" s="209" t="str">
        <f>+Médicaments!R122</f>
        <v>U</v>
      </c>
      <c r="I104" s="209">
        <f>+Médicaments!G122</f>
        <v>0</v>
      </c>
      <c r="J104" s="379">
        <f>+Médicaments!H122</f>
        <v>0</v>
      </c>
      <c r="K104" s="209">
        <f>+Médicaments!I122</f>
        <v>0</v>
      </c>
      <c r="L104" s="209">
        <f>+IF(E104="B02BD09",1,IF(ISNA(VLOOKUP(E104,Mediliste!N:N,1,FALSE)),0,1))</f>
        <v>1</v>
      </c>
    </row>
    <row r="105" spans="1:12">
      <c r="A105" s="209">
        <f>+'Page d''accueil'!$C$20</f>
        <v>0</v>
      </c>
      <c r="B105" s="209" t="str">
        <f>+Médicaments!L123</f>
        <v>B02BD06_nr</v>
      </c>
      <c r="C105" s="209">
        <f>+Médicaments!D123</f>
        <v>3599138</v>
      </c>
      <c r="D105" s="244">
        <f>+Médicaments!E123</f>
        <v>7680457800663</v>
      </c>
      <c r="E105" s="209" t="str">
        <f>+Médicaments!B123</f>
        <v>B02BD06</v>
      </c>
      <c r="F105" s="209" t="str">
        <f>+VLOOKUP(E105,Mediliste!A:B,2,FALSE)</f>
        <v>Von-Willebrand-Faktor und Faktor VIII in Kombination</v>
      </c>
      <c r="G105" s="209" t="str">
        <f>+Médicaments!Z123</f>
        <v>HAEMATE P Trockensub 500 IE c Solv Amp</v>
      </c>
      <c r="H105" s="209" t="str">
        <f>+Médicaments!R123</f>
        <v>U</v>
      </c>
      <c r="I105" s="209">
        <f>+Médicaments!G123</f>
        <v>0</v>
      </c>
      <c r="J105" s="379">
        <f>+Médicaments!H123</f>
        <v>0</v>
      </c>
      <c r="K105" s="209">
        <f>+Médicaments!I123</f>
        <v>0</v>
      </c>
      <c r="L105" s="209">
        <f>+IF(E105="B02BD09",1,IF(ISNA(VLOOKUP(E105,Mediliste!N:N,1,FALSE)),0,1))</f>
        <v>1</v>
      </c>
    </row>
    <row r="106" spans="1:12">
      <c r="A106" s="209">
        <f>+'Page d''accueil'!$C$20</f>
        <v>0</v>
      </c>
      <c r="B106" s="209" t="str">
        <f>+Médicaments!L124</f>
        <v>B02BD06_nr</v>
      </c>
      <c r="C106" s="209">
        <f>+Médicaments!D124</f>
        <v>2998310</v>
      </c>
      <c r="D106" s="244">
        <f>+Médicaments!E124</f>
        <v>7680527150322</v>
      </c>
      <c r="E106" s="209" t="str">
        <f>+Médicaments!B124</f>
        <v>B02BD06</v>
      </c>
      <c r="F106" s="209" t="str">
        <f>+VLOOKUP(E106,Mediliste!A:B,2,FALSE)</f>
        <v>Von-Willebrand-Faktor und Faktor VIII in Kombination</v>
      </c>
      <c r="G106" s="209" t="str">
        <f>+Médicaments!Z124</f>
        <v>IMMUNATE S/D Trockensub 1000 IE cum Solv Durchstf</v>
      </c>
      <c r="H106" s="209" t="str">
        <f>+Médicaments!R124</f>
        <v>U</v>
      </c>
      <c r="I106" s="209">
        <f>+Médicaments!G124</f>
        <v>0</v>
      </c>
      <c r="J106" s="379">
        <f>+Médicaments!H124</f>
        <v>0</v>
      </c>
      <c r="K106" s="209">
        <f>+Médicaments!I124</f>
        <v>0</v>
      </c>
      <c r="L106" s="209">
        <f>+IF(E106="B02BD09",1,IF(ISNA(VLOOKUP(E106,Mediliste!N:N,1,FALSE)),0,1))</f>
        <v>1</v>
      </c>
    </row>
    <row r="107" spans="1:12">
      <c r="A107" s="209">
        <f>+'Page d''accueil'!$C$20</f>
        <v>0</v>
      </c>
      <c r="B107" s="209" t="str">
        <f>+Médicaments!L125</f>
        <v>B02BD06_nr</v>
      </c>
      <c r="C107" s="209">
        <f>+Médicaments!D125</f>
        <v>2998296</v>
      </c>
      <c r="D107" s="244">
        <f>+Médicaments!E125</f>
        <v>7680527150162</v>
      </c>
      <c r="E107" s="209" t="str">
        <f>+Médicaments!B125</f>
        <v>B02BD06</v>
      </c>
      <c r="F107" s="209" t="str">
        <f>+VLOOKUP(E107,Mediliste!A:B,2,FALSE)</f>
        <v>Von-Willebrand-Faktor und Faktor VIII in Kombination</v>
      </c>
      <c r="G107" s="209" t="str">
        <f>+Médicaments!Z125</f>
        <v>IMMUNATE S/D Trockensub 250 IE cum Solv Durchstf</v>
      </c>
      <c r="H107" s="209" t="str">
        <f>+Médicaments!R125</f>
        <v>U</v>
      </c>
      <c r="I107" s="209">
        <f>+Médicaments!G125</f>
        <v>0</v>
      </c>
      <c r="J107" s="379">
        <f>+Médicaments!H125</f>
        <v>0</v>
      </c>
      <c r="K107" s="209">
        <f>+Médicaments!I125</f>
        <v>0</v>
      </c>
      <c r="L107" s="209">
        <f>+IF(E107="B02BD09",1,IF(ISNA(VLOOKUP(E107,Mediliste!N:N,1,FALSE)),0,1))</f>
        <v>1</v>
      </c>
    </row>
    <row r="108" spans="1:12">
      <c r="A108" s="209">
        <f>+'Page d''accueil'!$C$20</f>
        <v>0</v>
      </c>
      <c r="B108" s="209" t="str">
        <f>+Médicaments!L126</f>
        <v>B02BD06_nr</v>
      </c>
      <c r="C108" s="209">
        <f>+Médicaments!D126</f>
        <v>2998304</v>
      </c>
      <c r="D108" s="244">
        <f>+Médicaments!E126</f>
        <v>7680527150247</v>
      </c>
      <c r="E108" s="209" t="str">
        <f>+Médicaments!B126</f>
        <v>B02BD06</v>
      </c>
      <c r="F108" s="209" t="str">
        <f>+VLOOKUP(E108,Mediliste!A:B,2,FALSE)</f>
        <v>Von-Willebrand-Faktor und Faktor VIII in Kombination</v>
      </c>
      <c r="G108" s="209" t="str">
        <f>+Médicaments!Z126</f>
        <v>IMMUNATE S/D Trockensub 500 IE cum Solv Durchstf</v>
      </c>
      <c r="H108" s="209" t="str">
        <f>+Médicaments!R126</f>
        <v>U</v>
      </c>
      <c r="I108" s="209">
        <f>+Médicaments!G126</f>
        <v>0</v>
      </c>
      <c r="J108" s="379">
        <f>+Médicaments!H126</f>
        <v>0</v>
      </c>
      <c r="K108" s="209">
        <f>+Médicaments!I126</f>
        <v>0</v>
      </c>
      <c r="L108" s="209">
        <f>+IF(E108="B02BD09",1,IF(ISNA(VLOOKUP(E108,Mediliste!N:N,1,FALSE)),0,1))</f>
        <v>1</v>
      </c>
    </row>
    <row r="109" spans="1:12">
      <c r="A109" s="209">
        <f>+'Page d''accueil'!$C$20</f>
        <v>0</v>
      </c>
      <c r="B109" s="209" t="str">
        <f>+Médicaments!L127</f>
        <v>B02BD06_nr</v>
      </c>
      <c r="C109" s="209">
        <f>+Médicaments!D127</f>
        <v>6458355</v>
      </c>
      <c r="D109" s="244">
        <f>+Médicaments!E127</f>
        <v>7680654770042</v>
      </c>
      <c r="E109" s="209" t="str">
        <f>+Médicaments!B127</f>
        <v>B02BD06</v>
      </c>
      <c r="F109" s="209" t="str">
        <f>+VLOOKUP(E109,Mediliste!A:B,2,FALSE)</f>
        <v>Von-Willebrand-Faktor und Faktor VIII in Kombination</v>
      </c>
      <c r="G109" s="209" t="str">
        <f>+Médicaments!Z127</f>
        <v>VONCENTO 1000 I.E./2400 I.E. c Solv 10 ml Durchstf</v>
      </c>
      <c r="H109" s="209" t="str">
        <f>+Médicaments!R127</f>
        <v>U</v>
      </c>
      <c r="I109" s="209">
        <f>+Médicaments!G127</f>
        <v>0</v>
      </c>
      <c r="J109" s="379">
        <f>+Médicaments!H127</f>
        <v>0</v>
      </c>
      <c r="K109" s="209">
        <f>+Médicaments!I127</f>
        <v>0</v>
      </c>
      <c r="L109" s="209">
        <f>+IF(E109="B02BD09",1,IF(ISNA(VLOOKUP(E109,Mediliste!N:N,1,FALSE)),0,1))</f>
        <v>1</v>
      </c>
    </row>
    <row r="110" spans="1:12">
      <c r="A110" s="209">
        <f>+'Page d''accueil'!$C$20</f>
        <v>0</v>
      </c>
      <c r="B110" s="209" t="str">
        <f>+Médicaments!L128</f>
        <v>B02BD06_nr</v>
      </c>
      <c r="C110" s="209">
        <f>+Médicaments!D128</f>
        <v>6461357</v>
      </c>
      <c r="D110" s="244">
        <f>+Médicaments!E128</f>
        <v>0</v>
      </c>
      <c r="E110" s="209" t="str">
        <f>+Médicaments!B128</f>
        <v>B02BD06</v>
      </c>
      <c r="F110" s="209" t="str">
        <f>+VLOOKUP(E110,Mediliste!A:B,2,FALSE)</f>
        <v>Von-Willebrand-Faktor und Faktor VIII in Kombination</v>
      </c>
      <c r="G110" s="209" t="str">
        <f>+Médicaments!Z128</f>
        <v>VONCENTO 250 I.E./600 I.E. c Solv 5 ml Durchstf</v>
      </c>
      <c r="H110" s="209" t="str">
        <f>+Médicaments!R128</f>
        <v>U</v>
      </c>
      <c r="I110" s="209">
        <f>+Médicaments!G128</f>
        <v>0</v>
      </c>
      <c r="J110" s="379">
        <f>+Médicaments!H128</f>
        <v>0</v>
      </c>
      <c r="K110" s="209">
        <f>+Médicaments!I128</f>
        <v>0</v>
      </c>
      <c r="L110" s="209">
        <f>+IF(E110="B02BD09",1,IF(ISNA(VLOOKUP(E110,Mediliste!N:N,1,FALSE)),0,1))</f>
        <v>1</v>
      </c>
    </row>
    <row r="111" spans="1:12">
      <c r="A111" s="209">
        <f>+'Page d''accueil'!$C$20</f>
        <v>0</v>
      </c>
      <c r="B111" s="209" t="str">
        <f>+Médicaments!L129</f>
        <v>B02BD06_nr</v>
      </c>
      <c r="C111" s="209">
        <f>+Médicaments!D129</f>
        <v>6461340</v>
      </c>
      <c r="D111" s="244">
        <f>+Médicaments!E129</f>
        <v>0</v>
      </c>
      <c r="E111" s="209" t="str">
        <f>+Médicaments!B129</f>
        <v>B02BD06</v>
      </c>
      <c r="F111" s="209" t="str">
        <f>+VLOOKUP(E111,Mediliste!A:B,2,FALSE)</f>
        <v>Von-Willebrand-Faktor und Faktor VIII in Kombination</v>
      </c>
      <c r="G111" s="209" t="str">
        <f>+Médicaments!Z129</f>
        <v>VONCENTO 500 I.E./1200 I.E. c Solv 10 ml Durchstf</v>
      </c>
      <c r="H111" s="209" t="str">
        <f>+Médicaments!R129</f>
        <v>U</v>
      </c>
      <c r="I111" s="209">
        <f>+Médicaments!G129</f>
        <v>0</v>
      </c>
      <c r="J111" s="379">
        <f>+Médicaments!H129</f>
        <v>0</v>
      </c>
      <c r="K111" s="209">
        <f>+Médicaments!I129</f>
        <v>0</v>
      </c>
      <c r="L111" s="209">
        <f>+IF(E111="B02BD09",1,IF(ISNA(VLOOKUP(E111,Mediliste!N:N,1,FALSE)),0,1))</f>
        <v>1</v>
      </c>
    </row>
    <row r="112" spans="1:12">
      <c r="A112" s="209">
        <f>+'Page d''accueil'!$C$20</f>
        <v>0</v>
      </c>
      <c r="B112" s="209" t="str">
        <f>+Médicaments!L130</f>
        <v>B02BD06_nr</v>
      </c>
      <c r="C112" s="209">
        <f>+Médicaments!D130</f>
        <v>6458361</v>
      </c>
      <c r="D112" s="244">
        <f>+Médicaments!E130</f>
        <v>7680654770035</v>
      </c>
      <c r="E112" s="209" t="str">
        <f>+Médicaments!B130</f>
        <v>B02BD06</v>
      </c>
      <c r="F112" s="209" t="str">
        <f>+VLOOKUP(E112,Mediliste!A:B,2,FALSE)</f>
        <v>Von-Willebrand-Faktor und Faktor VIII in Kombination</v>
      </c>
      <c r="G112" s="209" t="str">
        <f>+Médicaments!Z130</f>
        <v>VONCENTO 500 I.E./1200 I.E. c Solv 5 ml Durchstf</v>
      </c>
      <c r="H112" s="209" t="str">
        <f>+Médicaments!R130</f>
        <v>U</v>
      </c>
      <c r="I112" s="209">
        <f>+Médicaments!G130</f>
        <v>0</v>
      </c>
      <c r="J112" s="379">
        <f>+Médicaments!H130</f>
        <v>0</v>
      </c>
      <c r="K112" s="209">
        <f>+Médicaments!I130</f>
        <v>0</v>
      </c>
      <c r="L112" s="209">
        <f>+IF(E112="B02BD09",1,IF(ISNA(VLOOKUP(E112,Mediliste!N:N,1,FALSE)),0,1))</f>
        <v>1</v>
      </c>
    </row>
    <row r="113" spans="1:12">
      <c r="A113" s="209">
        <f>+'Page d''accueil'!$C$20</f>
        <v>0</v>
      </c>
      <c r="B113" s="209" t="str">
        <f>+Médicaments!L131</f>
        <v>B02BD06_nr</v>
      </c>
      <c r="C113" s="209">
        <f>+Médicaments!D131</f>
        <v>5791710</v>
      </c>
      <c r="D113" s="244">
        <f>+Médicaments!E131</f>
        <v>7680561330049</v>
      </c>
      <c r="E113" s="209" t="str">
        <f>+Médicaments!B131</f>
        <v>B02BD06</v>
      </c>
      <c r="F113" s="209" t="str">
        <f>+VLOOKUP(E113,Mediliste!A:B,2,FALSE)</f>
        <v>Von-Willebrand-Faktor und Faktor VIII in Kombination</v>
      </c>
      <c r="G113" s="209" t="str">
        <f>+Médicaments!Z131</f>
        <v>WILATE Trockensub 1000 IE c Solv Durchstf</v>
      </c>
      <c r="H113" s="209" t="str">
        <f>+Médicaments!R131</f>
        <v>U</v>
      </c>
      <c r="I113" s="209">
        <f>+Médicaments!G131</f>
        <v>0</v>
      </c>
      <c r="J113" s="379">
        <f>+Médicaments!H131</f>
        <v>0</v>
      </c>
      <c r="K113" s="209">
        <f>+Médicaments!I131</f>
        <v>0</v>
      </c>
      <c r="L113" s="209">
        <f>+IF(E113="B02BD09",1,IF(ISNA(VLOOKUP(E113,Mediliste!N:N,1,FALSE)),0,1))</f>
        <v>1</v>
      </c>
    </row>
    <row r="114" spans="1:12">
      <c r="A114" s="209">
        <f>+'Page d''accueil'!$C$20</f>
        <v>0</v>
      </c>
      <c r="B114" s="209" t="str">
        <f>+Médicaments!L132</f>
        <v>B02BD06_nr</v>
      </c>
      <c r="C114" s="209">
        <f>+Médicaments!D132</f>
        <v>4009593</v>
      </c>
      <c r="D114" s="244">
        <f>+Médicaments!E132</f>
        <v>0</v>
      </c>
      <c r="E114" s="209" t="str">
        <f>+Médicaments!B132</f>
        <v>B02BD06</v>
      </c>
      <c r="F114" s="209" t="str">
        <f>+VLOOKUP(E114,Mediliste!A:B,2,FALSE)</f>
        <v>Von-Willebrand-Faktor und Faktor VIII in Kombination</v>
      </c>
      <c r="G114" s="209" t="str">
        <f>+Médicaments!Z132</f>
        <v>WILATE Trockensub 450 IE c Solv Durchstf</v>
      </c>
      <c r="H114" s="209" t="str">
        <f>+Médicaments!R132</f>
        <v>U</v>
      </c>
      <c r="I114" s="209">
        <f>+Médicaments!G132</f>
        <v>0</v>
      </c>
      <c r="J114" s="379">
        <f>+Médicaments!H132</f>
        <v>0</v>
      </c>
      <c r="K114" s="209">
        <f>+Médicaments!I132</f>
        <v>0</v>
      </c>
      <c r="L114" s="209">
        <f>+IF(E114="B02BD09",1,IF(ISNA(VLOOKUP(E114,Mediliste!N:N,1,FALSE)),0,1))</f>
        <v>1</v>
      </c>
    </row>
    <row r="115" spans="1:12">
      <c r="A115" s="209">
        <f>+'Page d''accueil'!$C$20</f>
        <v>0</v>
      </c>
      <c r="B115" s="209" t="str">
        <f>+Médicaments!L133</f>
        <v>B02BD06_nr</v>
      </c>
      <c r="C115" s="209">
        <f>+Médicaments!D133</f>
        <v>5791704</v>
      </c>
      <c r="D115" s="244">
        <f>+Médicaments!E133</f>
        <v>7680561330032</v>
      </c>
      <c r="E115" s="209" t="str">
        <f>+Médicaments!B133</f>
        <v>B02BD06</v>
      </c>
      <c r="F115" s="209" t="str">
        <f>+VLOOKUP(E115,Mediliste!A:B,2,FALSE)</f>
        <v>Von-Willebrand-Faktor und Faktor VIII in Kombination</v>
      </c>
      <c r="G115" s="209" t="str">
        <f>+Médicaments!Z133</f>
        <v>WILATE Trockensub 500 IE c Solv Durchstf</v>
      </c>
      <c r="H115" s="209" t="str">
        <f>+Médicaments!R133</f>
        <v>U</v>
      </c>
      <c r="I115" s="209">
        <f>+Médicaments!G133</f>
        <v>0</v>
      </c>
      <c r="J115" s="379">
        <f>+Médicaments!H133</f>
        <v>0</v>
      </c>
      <c r="K115" s="209">
        <f>+Médicaments!I133</f>
        <v>0</v>
      </c>
      <c r="L115" s="209">
        <f>+IF(E115="B02BD09",1,IF(ISNA(VLOOKUP(E115,Mediliste!N:N,1,FALSE)),0,1))</f>
        <v>1</v>
      </c>
    </row>
    <row r="116" spans="1:12">
      <c r="A116" s="209">
        <f>+'Page d''accueil'!$C$20</f>
        <v>0</v>
      </c>
      <c r="B116" s="209" t="str">
        <f>+Médicaments!L134</f>
        <v>B02BD06_nr</v>
      </c>
      <c r="C116" s="209">
        <f>+Médicaments!D134</f>
        <v>4009601</v>
      </c>
      <c r="D116" s="244">
        <f>+Médicaments!E134</f>
        <v>0</v>
      </c>
      <c r="E116" s="209" t="str">
        <f>+Médicaments!B134</f>
        <v>B02BD06</v>
      </c>
      <c r="F116" s="209" t="str">
        <f>+VLOOKUP(E116,Mediliste!A:B,2,FALSE)</f>
        <v>Von-Willebrand-Faktor und Faktor VIII in Kombination</v>
      </c>
      <c r="G116" s="209" t="str">
        <f>+Médicaments!Z134</f>
        <v>WILATE Trockensub 900 IE c Solv Durchstf</v>
      </c>
      <c r="H116" s="209" t="str">
        <f>+Médicaments!R134</f>
        <v>U</v>
      </c>
      <c r="I116" s="209">
        <f>+Médicaments!G134</f>
        <v>0</v>
      </c>
      <c r="J116" s="379">
        <f>+Médicaments!H134</f>
        <v>0</v>
      </c>
      <c r="K116" s="209">
        <f>+Médicaments!I134</f>
        <v>0</v>
      </c>
      <c r="L116" s="209">
        <f>+IF(E116="B02BD09",1,IF(ISNA(VLOOKUP(E116,Mediliste!N:N,1,FALSE)),0,1))</f>
        <v>1</v>
      </c>
    </row>
    <row r="117" spans="1:12">
      <c r="A117" s="209">
        <f>+'Page d''accueil'!$C$20</f>
        <v>0</v>
      </c>
      <c r="B117" s="209" t="str">
        <f>+Médicaments!L135</f>
        <v>B02BD07_nr</v>
      </c>
      <c r="C117" s="209">
        <f>+Médicaments!D135</f>
        <v>5610826</v>
      </c>
      <c r="D117" s="244">
        <f>+Médicaments!E135</f>
        <v>7680006710047</v>
      </c>
      <c r="E117" s="209" t="str">
        <f>+Médicaments!B135</f>
        <v>B02BD07</v>
      </c>
      <c r="F117" s="209" t="str">
        <f>+VLOOKUP(E117,Mediliste!A:B,2,FALSE)</f>
        <v>Gerinnungsfaktor XIII</v>
      </c>
      <c r="G117" s="209" t="str">
        <f>+Médicaments!Z135</f>
        <v>FIBROGAMMIN Trockensub 1250 IE c Solv Durchstf</v>
      </c>
      <c r="H117" s="209" t="str">
        <f>+Médicaments!R135</f>
        <v>U</v>
      </c>
      <c r="I117" s="209">
        <f>+Médicaments!G135</f>
        <v>0</v>
      </c>
      <c r="J117" s="379">
        <f>+Médicaments!H135</f>
        <v>0</v>
      </c>
      <c r="K117" s="209">
        <f>+Médicaments!I135</f>
        <v>0</v>
      </c>
      <c r="L117" s="209">
        <f>+IF(E117="B02BD09",1,IF(ISNA(VLOOKUP(E117,Mediliste!N:N,1,FALSE)),0,1))</f>
        <v>1</v>
      </c>
    </row>
    <row r="118" spans="1:12">
      <c r="A118" s="209">
        <f>+'Page d''accueil'!$C$20</f>
        <v>0</v>
      </c>
      <c r="B118" s="209" t="str">
        <f>+Médicaments!L136</f>
        <v>B02BD07_nr</v>
      </c>
      <c r="C118" s="209">
        <f>+Médicaments!D136</f>
        <v>6279776</v>
      </c>
      <c r="D118" s="244">
        <f>+Médicaments!E136</f>
        <v>7680006710061</v>
      </c>
      <c r="E118" s="209" t="str">
        <f>+Médicaments!B136</f>
        <v>B02BD07</v>
      </c>
      <c r="F118" s="209" t="str">
        <f>+VLOOKUP(E118,Mediliste!A:B,2,FALSE)</f>
        <v>Gerinnungsfaktor XIII</v>
      </c>
      <c r="G118" s="209" t="str">
        <f>+Médicaments!Z136</f>
        <v>FIBROGAMMIN Trockensub 1250 IE c Solv Transfer Set</v>
      </c>
      <c r="H118" s="209" t="str">
        <f>+Médicaments!R136</f>
        <v>U</v>
      </c>
      <c r="I118" s="209">
        <f>+Médicaments!G136</f>
        <v>0</v>
      </c>
      <c r="J118" s="379">
        <f>+Médicaments!H136</f>
        <v>0</v>
      </c>
      <c r="K118" s="209">
        <f>+Médicaments!I136</f>
        <v>0</v>
      </c>
      <c r="L118" s="209">
        <f>+IF(E118="B02BD09",1,IF(ISNA(VLOOKUP(E118,Mediliste!N:N,1,FALSE)),0,1))</f>
        <v>1</v>
      </c>
    </row>
    <row r="119" spans="1:12">
      <c r="A119" s="209">
        <f>+'Page d''accueil'!$C$20</f>
        <v>0</v>
      </c>
      <c r="B119" s="209" t="str">
        <f>+Médicaments!L137</f>
        <v>B02BD07_nr</v>
      </c>
      <c r="C119" s="209">
        <f>+Médicaments!D137</f>
        <v>5610803</v>
      </c>
      <c r="D119" s="244">
        <f>+Médicaments!E137</f>
        <v>7680006710030</v>
      </c>
      <c r="E119" s="209" t="str">
        <f>+Médicaments!B137</f>
        <v>B02BD07</v>
      </c>
      <c r="F119" s="209" t="str">
        <f>+VLOOKUP(E119,Mediliste!A:B,2,FALSE)</f>
        <v>Gerinnungsfaktor XIII</v>
      </c>
      <c r="G119" s="209" t="str">
        <f>+Médicaments!Z137</f>
        <v>FIBROGAMMIN Trockensub 250 IE c Solv Durchstf</v>
      </c>
      <c r="H119" s="209" t="str">
        <f>+Médicaments!R137</f>
        <v>U</v>
      </c>
      <c r="I119" s="209">
        <f>+Médicaments!G137</f>
        <v>0</v>
      </c>
      <c r="J119" s="379">
        <f>+Médicaments!H137</f>
        <v>0</v>
      </c>
      <c r="K119" s="209">
        <f>+Médicaments!I137</f>
        <v>0</v>
      </c>
      <c r="L119" s="209">
        <f>+IF(E119="B02BD09",1,IF(ISNA(VLOOKUP(E119,Mediliste!N:N,1,FALSE)),0,1))</f>
        <v>1</v>
      </c>
    </row>
    <row r="120" spans="1:12">
      <c r="A120" s="209">
        <f>+'Page d''accueil'!$C$20</f>
        <v>0</v>
      </c>
      <c r="B120" s="209" t="str">
        <f>+Médicaments!L138</f>
        <v>B02BD07_nr</v>
      </c>
      <c r="C120" s="209">
        <f>+Médicaments!D138</f>
        <v>6279753</v>
      </c>
      <c r="D120" s="244">
        <f>+Médicaments!E138</f>
        <v>7680006710054</v>
      </c>
      <c r="E120" s="209" t="str">
        <f>+Médicaments!B138</f>
        <v>B02BD07</v>
      </c>
      <c r="F120" s="209" t="str">
        <f>+VLOOKUP(E120,Mediliste!A:B,2,FALSE)</f>
        <v>Gerinnungsfaktor XIII</v>
      </c>
      <c r="G120" s="209" t="str">
        <f>+Médicaments!Z138</f>
        <v>FIBROGAMMIN Trockensub 250 IE c Solv Transfer Set</v>
      </c>
      <c r="H120" s="209" t="str">
        <f>+Médicaments!R138</f>
        <v>U</v>
      </c>
      <c r="I120" s="209">
        <f>+Médicaments!G138</f>
        <v>0</v>
      </c>
      <c r="J120" s="379">
        <f>+Médicaments!H138</f>
        <v>0</v>
      </c>
      <c r="K120" s="209">
        <f>+Médicaments!I138</f>
        <v>0</v>
      </c>
      <c r="L120" s="209">
        <f>+IF(E120="B02BD09",1,IF(ISNA(VLOOKUP(E120,Mediliste!N:N,1,FALSE)),0,1))</f>
        <v>1</v>
      </c>
    </row>
    <row r="121" spans="1:12">
      <c r="A121" s="209">
        <f>+'Page d''accueil'!$C$20</f>
        <v>0</v>
      </c>
      <c r="B121" s="209" t="str">
        <f>+Médicaments!L139</f>
        <v>B02BD08_nr</v>
      </c>
      <c r="C121" s="209">
        <f>+Médicaments!D139</f>
        <v>5621480</v>
      </c>
      <c r="D121" s="244">
        <f>+Médicaments!E139</f>
        <v>7680586930057</v>
      </c>
      <c r="E121" s="209" t="str">
        <f>+Médicaments!B139</f>
        <v>B02BD08</v>
      </c>
      <c r="F121" s="209" t="str">
        <f>+VLOOKUP(E121,Mediliste!A:B,2,FALSE)</f>
        <v>Eptacog alfa aktiviert (Gerinnungsfaktor VII rekombinant)</v>
      </c>
      <c r="G121" s="209" t="str">
        <f>+Médicaments!Z139</f>
        <v>NOVOSEVEN Raumtempstab 1 mg c Solv Fertspr</v>
      </c>
      <c r="H121" s="209" t="str">
        <f>+Médicaments!R139</f>
        <v>mg</v>
      </c>
      <c r="I121" s="209">
        <f>+Médicaments!G139</f>
        <v>0</v>
      </c>
      <c r="J121" s="379">
        <f>+Médicaments!H139</f>
        <v>0</v>
      </c>
      <c r="K121" s="209">
        <f>+Médicaments!I139</f>
        <v>0</v>
      </c>
      <c r="L121" s="209">
        <f>+IF(E121="B02BD09",1,IF(ISNA(VLOOKUP(E121,Mediliste!N:N,1,FALSE)),0,1))</f>
        <v>1</v>
      </c>
    </row>
    <row r="122" spans="1:12">
      <c r="A122" s="209">
        <f>+'Page d''accueil'!$C$20</f>
        <v>0</v>
      </c>
      <c r="B122" s="209" t="str">
        <f>+Médicaments!L140</f>
        <v>B02BD08_nr</v>
      </c>
      <c r="C122" s="209">
        <f>+Médicaments!D140</f>
        <v>5621497</v>
      </c>
      <c r="D122" s="244">
        <f>+Médicaments!E140</f>
        <v>7680586930064</v>
      </c>
      <c r="E122" s="209" t="str">
        <f>+Médicaments!B140</f>
        <v>B02BD08</v>
      </c>
      <c r="F122" s="209" t="str">
        <f>+VLOOKUP(E122,Mediliste!A:B,2,FALSE)</f>
        <v>Eptacog alfa aktiviert (Gerinnungsfaktor VII rekombinant)</v>
      </c>
      <c r="G122" s="209" t="str">
        <f>+Médicaments!Z140</f>
        <v>NOVOSEVEN Raumtempstab 2 mg c Solv Fertspr</v>
      </c>
      <c r="H122" s="209" t="str">
        <f>+Médicaments!R140</f>
        <v>mg</v>
      </c>
      <c r="I122" s="209">
        <f>+Médicaments!G140</f>
        <v>0</v>
      </c>
      <c r="J122" s="379">
        <f>+Médicaments!H140</f>
        <v>0</v>
      </c>
      <c r="K122" s="209">
        <f>+Médicaments!I140</f>
        <v>0</v>
      </c>
      <c r="L122" s="209">
        <f>+IF(E122="B02BD09",1,IF(ISNA(VLOOKUP(E122,Mediliste!N:N,1,FALSE)),0,1))</f>
        <v>1</v>
      </c>
    </row>
    <row r="123" spans="1:12">
      <c r="A123" s="209">
        <f>+'Page d''accueil'!$C$20</f>
        <v>0</v>
      </c>
      <c r="B123" s="209" t="str">
        <f>+Médicaments!L141</f>
        <v>B02BD08_nr</v>
      </c>
      <c r="C123" s="209">
        <f>+Médicaments!D141</f>
        <v>5621505</v>
      </c>
      <c r="D123" s="244">
        <f>+Médicaments!E141</f>
        <v>7680586930071</v>
      </c>
      <c r="E123" s="209" t="str">
        <f>+Médicaments!B141</f>
        <v>B02BD08</v>
      </c>
      <c r="F123" s="209" t="str">
        <f>+VLOOKUP(E123,Mediliste!A:B,2,FALSE)</f>
        <v>Eptacog alfa aktiviert (Gerinnungsfaktor VII rekombinant)</v>
      </c>
      <c r="G123" s="209" t="str">
        <f>+Médicaments!Z141</f>
        <v>NOVOSEVEN Raumtempstab 5 mg c Solv Fertspr</v>
      </c>
      <c r="H123" s="209" t="str">
        <f>+Médicaments!R141</f>
        <v>mg</v>
      </c>
      <c r="I123" s="209">
        <f>+Médicaments!G141</f>
        <v>0</v>
      </c>
      <c r="J123" s="379">
        <f>+Médicaments!H141</f>
        <v>0</v>
      </c>
      <c r="K123" s="209">
        <f>+Médicaments!I141</f>
        <v>0</v>
      </c>
      <c r="L123" s="209">
        <f>+IF(E123="B02BD09",1,IF(ISNA(VLOOKUP(E123,Mediliste!N:N,1,FALSE)),0,1))</f>
        <v>1</v>
      </c>
    </row>
    <row r="124" spans="1:12">
      <c r="A124" s="209">
        <f>+'Page d''accueil'!$C$20</f>
        <v>0</v>
      </c>
      <c r="B124" s="209" t="str">
        <f>+Médicaments!L142</f>
        <v>B02BD04_re</v>
      </c>
      <c r="C124" s="209">
        <f>+Médicaments!D142</f>
        <v>4051336</v>
      </c>
      <c r="D124" s="244">
        <f>+Médicaments!E142</f>
        <v>7680545100439</v>
      </c>
      <c r="E124" s="209" t="str">
        <f>+Médicaments!B142</f>
        <v>B02BD09</v>
      </c>
      <c r="F124" s="209" t="str">
        <f>+VLOOKUP(E124,Mediliste!A:B,2,FALSE)</f>
        <v>Nonacog alfa aktiviert (Gerinnungsfaktor IX rekombinant)</v>
      </c>
      <c r="G124" s="209" t="str">
        <f>+Médicaments!Z142</f>
        <v>BENEFIX Trockensub 1000 IE c Solv Durchstf 5 ml</v>
      </c>
      <c r="H124" s="209" t="str">
        <f>+Médicaments!R142</f>
        <v>U</v>
      </c>
      <c r="I124" s="209">
        <f>+Médicaments!G142</f>
        <v>0</v>
      </c>
      <c r="J124" s="379">
        <f>+Médicaments!H142</f>
        <v>0</v>
      </c>
      <c r="K124" s="209">
        <f>+Médicaments!I142</f>
        <v>0</v>
      </c>
      <c r="L124" s="209">
        <f>+IF(E124="B02BD09",1,IF(ISNA(VLOOKUP(E124,Mediliste!N:N,1,FALSE)),0,1))</f>
        <v>1</v>
      </c>
    </row>
    <row r="125" spans="1:12">
      <c r="A125" s="209">
        <f>+'Page d''accueil'!$C$20</f>
        <v>0</v>
      </c>
      <c r="B125" s="209" t="str">
        <f>+Médicaments!L143</f>
        <v>B02BD04_re</v>
      </c>
      <c r="C125" s="209">
        <f>+Médicaments!D143</f>
        <v>4049983</v>
      </c>
      <c r="D125" s="244">
        <f>+Médicaments!E143</f>
        <v>7680545100408</v>
      </c>
      <c r="E125" s="209" t="str">
        <f>+Médicaments!B143</f>
        <v>B02BD09</v>
      </c>
      <c r="F125" s="209" t="str">
        <f>+VLOOKUP(E125,Mediliste!A:B,2,FALSE)</f>
        <v>Nonacog alfa aktiviert (Gerinnungsfaktor IX rekombinant)</v>
      </c>
      <c r="G125" s="209" t="str">
        <f>+Médicaments!Z143</f>
        <v>BENEFIX Trockensub 2000 IE c Solv Durchstf 5 ml</v>
      </c>
      <c r="H125" s="209" t="str">
        <f>+Médicaments!R143</f>
        <v>U</v>
      </c>
      <c r="I125" s="209">
        <f>+Médicaments!G143</f>
        <v>0</v>
      </c>
      <c r="J125" s="379">
        <f>+Médicaments!H143</f>
        <v>0</v>
      </c>
      <c r="K125" s="209">
        <f>+Médicaments!I143</f>
        <v>0</v>
      </c>
      <c r="L125" s="209">
        <f>+IF(E125="B02BD09",1,IF(ISNA(VLOOKUP(E125,Mediliste!N:N,1,FALSE)),0,1))</f>
        <v>1</v>
      </c>
    </row>
    <row r="126" spans="1:12">
      <c r="A126" s="209">
        <f>+'Page d''accueil'!$C$20</f>
        <v>0</v>
      </c>
      <c r="B126" s="209" t="str">
        <f>+Médicaments!L144</f>
        <v>B02BD04_re</v>
      </c>
      <c r="C126" s="209">
        <f>+Médicaments!D144</f>
        <v>4075035</v>
      </c>
      <c r="D126" s="244">
        <f>+Médicaments!E144</f>
        <v>7680545100415</v>
      </c>
      <c r="E126" s="209" t="str">
        <f>+Médicaments!B144</f>
        <v>B02BD09</v>
      </c>
      <c r="F126" s="209" t="str">
        <f>+VLOOKUP(E126,Mediliste!A:B,2,FALSE)</f>
        <v>Nonacog alfa aktiviert (Gerinnungsfaktor IX rekombinant)</v>
      </c>
      <c r="G126" s="209" t="str">
        <f>+Médicaments!Z144</f>
        <v>BENEFIX Trockensub 250 IE c Solv Durchstf 5 ml</v>
      </c>
      <c r="H126" s="209" t="str">
        <f>+Médicaments!R144</f>
        <v>U</v>
      </c>
      <c r="I126" s="209">
        <f>+Médicaments!G144</f>
        <v>0</v>
      </c>
      <c r="J126" s="379">
        <f>+Médicaments!H144</f>
        <v>0</v>
      </c>
      <c r="K126" s="209">
        <f>+Médicaments!I144</f>
        <v>0</v>
      </c>
      <c r="L126" s="209">
        <f>+IF(E126="B02BD09",1,IF(ISNA(VLOOKUP(E126,Mediliste!N:N,1,FALSE)),0,1))</f>
        <v>1</v>
      </c>
    </row>
    <row r="127" spans="1:12">
      <c r="A127" s="209">
        <f>+'Page d''accueil'!$C$20</f>
        <v>0</v>
      </c>
      <c r="B127" s="209" t="str">
        <f>+Médicaments!L145</f>
        <v>B02BD04_re</v>
      </c>
      <c r="C127" s="209">
        <f>+Médicaments!D145</f>
        <v>5533511</v>
      </c>
      <c r="D127" s="244">
        <f>+Médicaments!E145</f>
        <v>7680545100446</v>
      </c>
      <c r="E127" s="209" t="str">
        <f>+Médicaments!B145</f>
        <v>B02BD09</v>
      </c>
      <c r="F127" s="209" t="str">
        <f>+VLOOKUP(E127,Mediliste!A:B,2,FALSE)</f>
        <v>Nonacog alfa aktiviert (Gerinnungsfaktor IX rekombinant)</v>
      </c>
      <c r="G127" s="209" t="str">
        <f>+Médicaments!Z145</f>
        <v>BENEFIX Trockensub 3000 IE c Solv Durchstf 5 ml</v>
      </c>
      <c r="H127" s="209" t="str">
        <f>+Médicaments!R145</f>
        <v>U</v>
      </c>
      <c r="I127" s="209">
        <f>+Médicaments!G145</f>
        <v>0</v>
      </c>
      <c r="J127" s="379">
        <f>+Médicaments!H145</f>
        <v>0</v>
      </c>
      <c r="K127" s="209">
        <f>+Médicaments!I145</f>
        <v>0</v>
      </c>
      <c r="L127" s="209">
        <f>+IF(E127="B02BD09",1,IF(ISNA(VLOOKUP(E127,Mediliste!N:N,1,FALSE)),0,1))</f>
        <v>1</v>
      </c>
    </row>
    <row r="128" spans="1:12">
      <c r="A128" s="209">
        <f>+'Page d''accueil'!$C$20</f>
        <v>0</v>
      </c>
      <c r="B128" s="209" t="str">
        <f>+Médicaments!L146</f>
        <v>B02BD04_re</v>
      </c>
      <c r="C128" s="209">
        <f>+Médicaments!D146</f>
        <v>4075041</v>
      </c>
      <c r="D128" s="244">
        <f>+Médicaments!E146</f>
        <v>7680545100422</v>
      </c>
      <c r="E128" s="209" t="str">
        <f>+Médicaments!B146</f>
        <v>B02BD09</v>
      </c>
      <c r="F128" s="209" t="str">
        <f>+VLOOKUP(E128,Mediliste!A:B,2,FALSE)</f>
        <v>Nonacog alfa aktiviert (Gerinnungsfaktor IX rekombinant)</v>
      </c>
      <c r="G128" s="209" t="str">
        <f>+Médicaments!Z146</f>
        <v>BENEFIX Trockensub 500 IE c Solv Durchstf 5 ml</v>
      </c>
      <c r="H128" s="209" t="str">
        <f>+Médicaments!R146</f>
        <v>U</v>
      </c>
      <c r="I128" s="209">
        <f>+Médicaments!G146</f>
        <v>0</v>
      </c>
      <c r="J128" s="379">
        <f>+Médicaments!H146</f>
        <v>0</v>
      </c>
      <c r="K128" s="209">
        <f>+Médicaments!I146</f>
        <v>0</v>
      </c>
      <c r="L128" s="209">
        <f>+IF(E128="B02BD09",1,IF(ISNA(VLOOKUP(E128,Mediliste!N:N,1,FALSE)),0,1))</f>
        <v>1</v>
      </c>
    </row>
    <row r="129" spans="1:12">
      <c r="A129" s="209">
        <f>+'Page d''accueil'!$C$20</f>
        <v>0</v>
      </c>
      <c r="B129" s="209" t="str">
        <f>+Médicaments!L147</f>
        <v>B02BD10_nr</v>
      </c>
      <c r="C129" s="209">
        <f>+Médicaments!D147</f>
        <v>5549854</v>
      </c>
      <c r="D129" s="244">
        <f>+Médicaments!E147</f>
        <v>7680624440012</v>
      </c>
      <c r="E129" s="209" t="str">
        <f>+Médicaments!B147</f>
        <v>B02BD10</v>
      </c>
      <c r="F129" s="209" t="str">
        <f>+VLOOKUP(E129,Mediliste!A:B,2,FALSE)</f>
        <v>Von-Willebrand-Faktor</v>
      </c>
      <c r="G129" s="209" t="str">
        <f>+Médicaments!Z147</f>
        <v>WILLFACT Trockensub 1000 IE c Solv (10ml) Durchstf</v>
      </c>
      <c r="H129" s="209" t="str">
        <f>+Médicaments!R147</f>
        <v>U</v>
      </c>
      <c r="I129" s="209">
        <f>+Médicaments!G147</f>
        <v>0</v>
      </c>
      <c r="J129" s="379">
        <f>+Médicaments!H147</f>
        <v>0</v>
      </c>
      <c r="K129" s="209">
        <f>+Médicaments!I147</f>
        <v>0</v>
      </c>
      <c r="L129" s="209">
        <f>+IF(E129="B02BD09",1,IF(ISNA(VLOOKUP(E129,Mediliste!N:N,1,FALSE)),0,1))</f>
        <v>1</v>
      </c>
    </row>
    <row r="130" spans="1:12">
      <c r="A130" s="209">
        <f>+'Page d''accueil'!$C$20</f>
        <v>0</v>
      </c>
      <c r="B130" s="209" t="str">
        <f>+Médicaments!L148</f>
        <v>B02BX04_nr</v>
      </c>
      <c r="C130" s="209">
        <f>+Médicaments!D148</f>
        <v>5038361</v>
      </c>
      <c r="D130" s="244">
        <f>+Médicaments!E148</f>
        <v>7680615410017</v>
      </c>
      <c r="E130" s="209" t="str">
        <f>+Médicaments!B148</f>
        <v>B02BX04</v>
      </c>
      <c r="F130" s="209" t="str">
        <f>+VLOOKUP(E130,Mediliste!A:B,2,FALSE)</f>
        <v>Romiplostim</v>
      </c>
      <c r="G130" s="209" t="str">
        <f>+Médicaments!Z148</f>
        <v>NPLATE Trockensub 250 mcg c Solv Durchstf</v>
      </c>
      <c r="H130" s="209" t="str">
        <f>+Médicaments!R148</f>
        <v>mcg</v>
      </c>
      <c r="I130" s="209">
        <f>+Médicaments!G148</f>
        <v>0</v>
      </c>
      <c r="J130" s="379">
        <f>+Médicaments!H148</f>
        <v>0</v>
      </c>
      <c r="K130" s="209">
        <f>+Médicaments!I148</f>
        <v>0</v>
      </c>
      <c r="L130" s="209">
        <f>+IF(E130="B02BD09",1,IF(ISNA(VLOOKUP(E130,Mediliste!N:N,1,FALSE)),0,1))</f>
        <v>1</v>
      </c>
    </row>
    <row r="131" spans="1:12">
      <c r="A131" s="209">
        <f>+'Page d''accueil'!$C$20</f>
        <v>0</v>
      </c>
      <c r="B131" s="209" t="str">
        <f>+Médicaments!L149</f>
        <v>B02BX04_nr</v>
      </c>
      <c r="C131" s="209">
        <f>+Médicaments!D149</f>
        <v>5038378</v>
      </c>
      <c r="D131" s="244">
        <f>+Médicaments!E149</f>
        <v>7680615410024</v>
      </c>
      <c r="E131" s="209" t="str">
        <f>+Médicaments!B149</f>
        <v>B02BX04</v>
      </c>
      <c r="F131" s="209" t="str">
        <f>+VLOOKUP(E131,Mediliste!A:B,2,FALSE)</f>
        <v>Romiplostim</v>
      </c>
      <c r="G131" s="209" t="str">
        <f>+Médicaments!Z149</f>
        <v>NPLATE Trockensub 500 mcg c Solv Durchstf</v>
      </c>
      <c r="H131" s="209" t="str">
        <f>+Médicaments!R149</f>
        <v>mcg</v>
      </c>
      <c r="I131" s="209">
        <f>+Médicaments!G149</f>
        <v>0</v>
      </c>
      <c r="J131" s="379">
        <f>+Médicaments!H149</f>
        <v>0</v>
      </c>
      <c r="K131" s="209">
        <f>+Médicaments!I149</f>
        <v>0</v>
      </c>
      <c r="L131" s="209">
        <f>+IF(E131="B02BD09",1,IF(ISNA(VLOOKUP(E131,Mediliste!N:N,1,FALSE)),0,1))</f>
        <v>1</v>
      </c>
    </row>
    <row r="132" spans="1:12">
      <c r="A132" s="209">
        <f>+'Page d''accueil'!$C$20</f>
        <v>0</v>
      </c>
      <c r="B132" s="209" t="str">
        <f>+Médicaments!L150</f>
        <v>B06AC01_nr</v>
      </c>
      <c r="C132" s="209">
        <f>+Médicaments!D150</f>
        <v>6272308</v>
      </c>
      <c r="D132" s="244">
        <f>+Médicaments!E150</f>
        <v>7680519500036</v>
      </c>
      <c r="E132" s="209" t="str">
        <f>+Médicaments!B150</f>
        <v>B06AC01</v>
      </c>
      <c r="F132" s="209" t="str">
        <f>+VLOOKUP(E132,Mediliste!A:B,2,FALSE)</f>
        <v>C1-Esterase-Inhibitor</v>
      </c>
      <c r="G132" s="209" t="str">
        <f>+Médicaments!Z150</f>
        <v>BERINERT Trockensub 500 IE/10ml c Solv</v>
      </c>
      <c r="H132" s="209" t="str">
        <f>+Médicaments!R150</f>
        <v>U</v>
      </c>
      <c r="I132" s="209">
        <f>+Médicaments!G150</f>
        <v>0</v>
      </c>
      <c r="J132" s="379">
        <f>+Médicaments!H150</f>
        <v>0</v>
      </c>
      <c r="K132" s="209">
        <f>+Médicaments!I150</f>
        <v>0</v>
      </c>
      <c r="L132" s="209">
        <f>+IF(E132="B02BD09",1,IF(ISNA(VLOOKUP(E132,Mediliste!N:N,1,FALSE)),0,1))</f>
        <v>1</v>
      </c>
    </row>
    <row r="133" spans="1:12">
      <c r="A133" s="209">
        <f>+'Page d''accueil'!$C$20</f>
        <v>0</v>
      </c>
      <c r="B133" s="209" t="str">
        <f>+Médicaments!L151</f>
        <v>B06AC01_nr</v>
      </c>
      <c r="C133" s="209">
        <f>+Médicaments!D151</f>
        <v>5354286</v>
      </c>
      <c r="D133" s="244">
        <f>+Médicaments!E151</f>
        <v>7680519500029</v>
      </c>
      <c r="E133" s="209" t="str">
        <f>+Médicaments!B151</f>
        <v>B06AC01</v>
      </c>
      <c r="F133" s="209" t="str">
        <f>+VLOOKUP(E133,Mediliste!A:B,2,FALSE)</f>
        <v>C1-Esterase-Inhibitor</v>
      </c>
      <c r="G133" s="209" t="str">
        <f>+Médicaments!Z151</f>
        <v>BERINERT Trockensub 500 IE/10ml c Solv (alt)</v>
      </c>
      <c r="H133" s="209" t="str">
        <f>+Médicaments!R151</f>
        <v>U</v>
      </c>
      <c r="I133" s="209">
        <f>+Médicaments!G151</f>
        <v>0</v>
      </c>
      <c r="J133" s="379">
        <f>+Médicaments!H151</f>
        <v>0</v>
      </c>
      <c r="K133" s="209">
        <f>+Médicaments!I151</f>
        <v>0</v>
      </c>
      <c r="L133" s="209">
        <f>+IF(E133="B02BD09",1,IF(ISNA(VLOOKUP(E133,Mediliste!N:N,1,FALSE)),0,1))</f>
        <v>1</v>
      </c>
    </row>
    <row r="134" spans="1:12">
      <c r="A134" s="209">
        <f>+'Page d''accueil'!$C$20</f>
        <v>0</v>
      </c>
      <c r="B134" s="209" t="str">
        <f>+Médicaments!L152</f>
        <v>B06AC01_nr</v>
      </c>
      <c r="C134" s="209">
        <f>+Médicaments!D152</f>
        <v>5827856</v>
      </c>
      <c r="D134" s="244">
        <f>+Médicaments!E152</f>
        <v>0</v>
      </c>
      <c r="E134" s="209" t="str">
        <f>+Médicaments!B152</f>
        <v>B06AC01</v>
      </c>
      <c r="F134" s="209" t="str">
        <f>+VLOOKUP(E134,Mediliste!A:B,2,FALSE)</f>
        <v>C1-Esterase-Inhibitor</v>
      </c>
      <c r="G134" s="209" t="str">
        <f>+Médicaments!Z152</f>
        <v>CINRYZE Trockensub 500 E Durchstf 2 Stk</v>
      </c>
      <c r="H134" s="209" t="str">
        <f>+Médicaments!R152</f>
        <v>U</v>
      </c>
      <c r="I134" s="209">
        <f>+Médicaments!G152</f>
        <v>0</v>
      </c>
      <c r="J134" s="379">
        <f>+Médicaments!H152</f>
        <v>0</v>
      </c>
      <c r="K134" s="209">
        <f>+Médicaments!I152</f>
        <v>0</v>
      </c>
      <c r="L134" s="209">
        <f>+IF(E134="B02BD09",1,IF(ISNA(VLOOKUP(E134,Mediliste!N:N,1,FALSE)),0,1))</f>
        <v>1</v>
      </c>
    </row>
    <row r="135" spans="1:12">
      <c r="A135" s="209">
        <f>+'Page d''accueil'!$C$20</f>
        <v>0</v>
      </c>
      <c r="B135" s="209" t="str">
        <f>+Médicaments!L153</f>
        <v>C01CX08_nr</v>
      </c>
      <c r="C135" s="209">
        <f>+Médicaments!D153</f>
        <v>5834796</v>
      </c>
      <c r="D135" s="244">
        <f>+Médicaments!E153</f>
        <v>7680624630017</v>
      </c>
      <c r="E135" s="209" t="str">
        <f>+Médicaments!B153</f>
        <v>C01CX08</v>
      </c>
      <c r="F135" s="209" t="str">
        <f>+VLOOKUP(E135,Mediliste!A:B,2,FALSE)</f>
        <v>Levosimendan</v>
      </c>
      <c r="G135" s="209" t="str">
        <f>+Médicaments!Z153</f>
        <v>SIMDAX Inf Konz 12.5 mg/5ml Durchstf 5 ml</v>
      </c>
      <c r="H135" s="209" t="str">
        <f>+Médicaments!R153</f>
        <v>mg</v>
      </c>
      <c r="I135" s="209">
        <f>+Médicaments!G153</f>
        <v>0</v>
      </c>
      <c r="J135" s="379">
        <f>+Médicaments!H153</f>
        <v>0</v>
      </c>
      <c r="K135" s="209">
        <f>+Médicaments!I153</f>
        <v>0</v>
      </c>
      <c r="L135" s="209">
        <f>+IF(E135="B02BD09",1,IF(ISNA(VLOOKUP(E135,Mediliste!N:N,1,FALSE)),0,1))</f>
        <v>1</v>
      </c>
    </row>
    <row r="136" spans="1:12">
      <c r="A136" s="209">
        <f>+'Page d''accueil'!$C$20</f>
        <v>0</v>
      </c>
      <c r="B136" s="209" t="str">
        <f>+Médicaments!L154</f>
        <v>C01EA01_nr</v>
      </c>
      <c r="C136" s="209">
        <f>+Médicaments!D154</f>
        <v>1151511</v>
      </c>
      <c r="D136" s="244">
        <f>+Médicaments!E154</f>
        <v>7680453330195</v>
      </c>
      <c r="E136" s="209" t="str">
        <f>+Médicaments!B154</f>
        <v>C01EA01</v>
      </c>
      <c r="F136" s="209" t="str">
        <f>+VLOOKUP(E136,Mediliste!A:B,2,FALSE)</f>
        <v>Alprostadil</v>
      </c>
      <c r="G136" s="209" t="str">
        <f>+Médicaments!Z154</f>
        <v>PROSTIN VR Inf Konz 500 mcg/ml 5 Amp 1 ml</v>
      </c>
      <c r="H136" s="209" t="str">
        <f>+Médicaments!R154</f>
        <v>mcg</v>
      </c>
      <c r="I136" s="209">
        <f>+Médicaments!G154</f>
        <v>0</v>
      </c>
      <c r="J136" s="379">
        <f>+Médicaments!H154</f>
        <v>0</v>
      </c>
      <c r="K136" s="209">
        <f>+Médicaments!I154</f>
        <v>0</v>
      </c>
      <c r="L136" s="209">
        <f>+IF(E136="B02BD09",1,IF(ISNA(VLOOKUP(E136,Mediliste!N:N,1,FALSE)),0,1))</f>
        <v>0</v>
      </c>
    </row>
    <row r="137" spans="1:12">
      <c r="A137" s="209">
        <f>+'Page d''accueil'!$C$20</f>
        <v>0</v>
      </c>
      <c r="B137" s="209" t="str">
        <f>+Médicaments!L155</f>
        <v>C02KX01_nr</v>
      </c>
      <c r="C137" s="209">
        <f>+Médicaments!D155</f>
        <v>4754233</v>
      </c>
      <c r="D137" s="244">
        <f>+Médicaments!E155</f>
        <v>7680598850015</v>
      </c>
      <c r="E137" s="209" t="str">
        <f>+Médicaments!B155</f>
        <v>C02KX01</v>
      </c>
      <c r="F137" s="209" t="str">
        <f>+VLOOKUP(E137,Mediliste!A:B,2,FALSE)</f>
        <v>Bosentan</v>
      </c>
      <c r="G137" s="209" t="str">
        <f>+Médicaments!Z155</f>
        <v>TRACLEER Disp Tabl 32 mg 56 Stk</v>
      </c>
      <c r="H137" s="209" t="str">
        <f>+Médicaments!R155</f>
        <v>mg</v>
      </c>
      <c r="I137" s="209">
        <f>+Médicaments!G155</f>
        <v>0</v>
      </c>
      <c r="J137" s="379">
        <f>+Médicaments!H155</f>
        <v>0</v>
      </c>
      <c r="K137" s="209">
        <f>+Médicaments!I155</f>
        <v>0</v>
      </c>
      <c r="L137" s="209">
        <f>+IF(E137="B02BD09",1,IF(ISNA(VLOOKUP(E137,Mediliste!N:N,1,FALSE)),0,1))</f>
        <v>1</v>
      </c>
    </row>
    <row r="138" spans="1:12">
      <c r="A138" s="209">
        <f>+'Page d''accueil'!$C$20</f>
        <v>0</v>
      </c>
      <c r="B138" s="209" t="str">
        <f>+Médicaments!L156</f>
        <v>C02KX01_nr</v>
      </c>
      <c r="C138" s="209">
        <f>+Médicaments!D156</f>
        <v>2478160</v>
      </c>
      <c r="D138" s="244">
        <f>+Médicaments!E156</f>
        <v>7680558410068</v>
      </c>
      <c r="E138" s="209" t="str">
        <f>+Médicaments!B156</f>
        <v>C02KX01</v>
      </c>
      <c r="F138" s="209" t="str">
        <f>+VLOOKUP(E138,Mediliste!A:B,2,FALSE)</f>
        <v>Bosentan</v>
      </c>
      <c r="G138" s="209" t="str">
        <f>+Médicaments!Z156</f>
        <v>TRACLEER Filmtabl 125 mg 56 Stk</v>
      </c>
      <c r="H138" s="209" t="str">
        <f>+Médicaments!R156</f>
        <v>mg</v>
      </c>
      <c r="I138" s="209">
        <f>+Médicaments!G156</f>
        <v>0</v>
      </c>
      <c r="J138" s="379">
        <f>+Médicaments!H156</f>
        <v>0</v>
      </c>
      <c r="K138" s="209">
        <f>+Médicaments!I156</f>
        <v>0</v>
      </c>
      <c r="L138" s="209">
        <f>+IF(E138="B02BD09",1,IF(ISNA(VLOOKUP(E138,Mediliste!N:N,1,FALSE)),0,1))</f>
        <v>1</v>
      </c>
    </row>
    <row r="139" spans="1:12">
      <c r="A139" s="209">
        <f>+'Page d''accueil'!$C$20</f>
        <v>0</v>
      </c>
      <c r="B139" s="209" t="str">
        <f>+Médicaments!L157</f>
        <v>C02KX01_nr</v>
      </c>
      <c r="C139" s="209">
        <f>+Médicaments!D157</f>
        <v>2478154</v>
      </c>
      <c r="D139" s="244">
        <f>+Médicaments!E157</f>
        <v>7680558410020</v>
      </c>
      <c r="E139" s="209" t="str">
        <f>+Médicaments!B157</f>
        <v>C02KX01</v>
      </c>
      <c r="F139" s="209" t="str">
        <f>+VLOOKUP(E139,Mediliste!A:B,2,FALSE)</f>
        <v>Bosentan</v>
      </c>
      <c r="G139" s="209" t="str">
        <f>+Médicaments!Z157</f>
        <v>TRACLEER Filmtabl 62.5 mg 56 Stk</v>
      </c>
      <c r="H139" s="209" t="str">
        <f>+Médicaments!R157</f>
        <v>mg</v>
      </c>
      <c r="I139" s="209">
        <f>+Médicaments!G157</f>
        <v>0</v>
      </c>
      <c r="J139" s="379">
        <f>+Médicaments!H157</f>
        <v>0</v>
      </c>
      <c r="K139" s="209">
        <f>+Médicaments!I157</f>
        <v>0</v>
      </c>
      <c r="L139" s="209">
        <f>+IF(E139="B02BD09",1,IF(ISNA(VLOOKUP(E139,Mediliste!N:N,1,FALSE)),0,1))</f>
        <v>1</v>
      </c>
    </row>
    <row r="140" spans="1:12">
      <c r="A140" s="209">
        <f>+'Page d''accueil'!$C$20</f>
        <v>0</v>
      </c>
      <c r="B140" s="209" t="str">
        <f>+Médicaments!L158</f>
        <v>C02KX02_nr</v>
      </c>
      <c r="C140" s="209">
        <f>+Médicaments!D158</f>
        <v>3945913</v>
      </c>
      <c r="D140" s="244">
        <f>+Médicaments!E158</f>
        <v>7680586540027</v>
      </c>
      <c r="E140" s="209" t="str">
        <f>+Médicaments!B158</f>
        <v>C02KX02</v>
      </c>
      <c r="F140" s="209" t="str">
        <f>+VLOOKUP(E140,Mediliste!A:B,2,FALSE)</f>
        <v>Ambrisentan</v>
      </c>
      <c r="G140" s="209" t="str">
        <f>+Médicaments!Z158</f>
        <v>VOLIBRIS Filmtabl 10 mg 30 Stk</v>
      </c>
      <c r="H140" s="209" t="str">
        <f>+Médicaments!R158</f>
        <v>mg</v>
      </c>
      <c r="I140" s="209">
        <f>+Médicaments!G158</f>
        <v>0</v>
      </c>
      <c r="J140" s="379">
        <f>+Médicaments!H158</f>
        <v>0</v>
      </c>
      <c r="K140" s="209">
        <f>+Médicaments!I158</f>
        <v>0</v>
      </c>
      <c r="L140" s="209">
        <f>+IF(E140="B02BD09",1,IF(ISNA(VLOOKUP(E140,Mediliste!N:N,1,FALSE)),0,1))</f>
        <v>1</v>
      </c>
    </row>
    <row r="141" spans="1:12">
      <c r="A141" s="209">
        <f>+'Page d''accueil'!$C$20</f>
        <v>0</v>
      </c>
      <c r="B141" s="209" t="str">
        <f>+Médicaments!L159</f>
        <v>C02KX02_nr</v>
      </c>
      <c r="C141" s="209">
        <f>+Médicaments!D159</f>
        <v>3947970</v>
      </c>
      <c r="D141" s="244">
        <f>+Médicaments!E159</f>
        <v>7680586540010</v>
      </c>
      <c r="E141" s="209" t="str">
        <f>+Médicaments!B159</f>
        <v>C02KX02</v>
      </c>
      <c r="F141" s="209" t="str">
        <f>+VLOOKUP(E141,Mediliste!A:B,2,FALSE)</f>
        <v>Ambrisentan</v>
      </c>
      <c r="G141" s="209" t="str">
        <f>+Médicaments!Z159</f>
        <v>VOLIBRIS Filmtabl 5 mg 30 Stk</v>
      </c>
      <c r="H141" s="209" t="str">
        <f>+Médicaments!R159</f>
        <v>mg</v>
      </c>
      <c r="I141" s="209">
        <f>+Médicaments!G159</f>
        <v>0</v>
      </c>
      <c r="J141" s="379">
        <f>+Médicaments!H159</f>
        <v>0</v>
      </c>
      <c r="K141" s="209">
        <f>+Médicaments!I159</f>
        <v>0</v>
      </c>
      <c r="L141" s="209">
        <f>+IF(E141="B02BD09",1,IF(ISNA(VLOOKUP(E141,Mediliste!N:N,1,FALSE)),0,1))</f>
        <v>1</v>
      </c>
    </row>
    <row r="142" spans="1:12">
      <c r="A142" s="209">
        <f>+'Page d''accueil'!$C$20</f>
        <v>0</v>
      </c>
      <c r="B142" s="209" t="str">
        <f>+Médicaments!L160</f>
        <v>G04BE03_nr</v>
      </c>
      <c r="C142" s="209">
        <f>+Médicaments!D160</f>
        <v>3449485</v>
      </c>
      <c r="D142" s="244">
        <f>+Médicaments!E160</f>
        <v>7680575050025</v>
      </c>
      <c r="E142" s="209" t="str">
        <f>+Médicaments!B160</f>
        <v>G04BE03</v>
      </c>
      <c r="F142" s="209" t="str">
        <f>+VLOOKUP(E142,Mediliste!A:B,2,FALSE)</f>
        <v>Sildenafil</v>
      </c>
      <c r="G142" s="209" t="str">
        <f>+Médicaments!Z160</f>
        <v>REVATIO Filmtabl 20 mg 90 Stk</v>
      </c>
      <c r="H142" s="209" t="str">
        <f>+Médicaments!R160</f>
        <v>mg</v>
      </c>
      <c r="I142" s="209">
        <f>+Médicaments!G160</f>
        <v>0</v>
      </c>
      <c r="J142" s="379">
        <f>+Médicaments!H160</f>
        <v>0</v>
      </c>
      <c r="K142" s="209">
        <f>+Médicaments!I160</f>
        <v>0</v>
      </c>
      <c r="L142" s="209">
        <f>+IF(E142="B02BD09",1,IF(ISNA(VLOOKUP(E142,Mediliste!N:N,1,FALSE)),0,1))</f>
        <v>0</v>
      </c>
    </row>
    <row r="143" spans="1:12">
      <c r="A143" s="209">
        <f>+'Page d''accueil'!$C$20</f>
        <v>0</v>
      </c>
      <c r="B143" s="209" t="str">
        <f>+Médicaments!L161</f>
        <v>G04BE03_nr</v>
      </c>
      <c r="C143" s="209">
        <f>+Médicaments!D161</f>
        <v>4819903</v>
      </c>
      <c r="D143" s="244">
        <f>+Médicaments!E161</f>
        <v>7680604110010</v>
      </c>
      <c r="E143" s="209" t="str">
        <f>+Médicaments!B161</f>
        <v>G04BE03</v>
      </c>
      <c r="F143" s="209" t="str">
        <f>+VLOOKUP(E143,Mediliste!A:B,2,FALSE)</f>
        <v>Sildenafil</v>
      </c>
      <c r="G143" s="209" t="str">
        <f>+Médicaments!Z161</f>
        <v>REVATIO Inj Lös 10 mg/12.5ml Durchstf</v>
      </c>
      <c r="H143" s="209" t="str">
        <f>+Médicaments!R161</f>
        <v>mg</v>
      </c>
      <c r="I143" s="209">
        <f>+Médicaments!G161</f>
        <v>0</v>
      </c>
      <c r="J143" s="379">
        <f>+Médicaments!H161</f>
        <v>0</v>
      </c>
      <c r="K143" s="209">
        <f>+Médicaments!I161</f>
        <v>0</v>
      </c>
      <c r="L143" s="209">
        <f>+IF(E143="B02BD09",1,IF(ISNA(VLOOKUP(E143,Mediliste!N:N,1,FALSE)),0,1))</f>
        <v>0</v>
      </c>
    </row>
    <row r="144" spans="1:12">
      <c r="A144" s="209">
        <f>+'Page d''accueil'!$C$20</f>
        <v>0</v>
      </c>
      <c r="B144" s="209" t="str">
        <f>+Médicaments!L162</f>
        <v>H01BA04_nr</v>
      </c>
      <c r="C144" s="209">
        <f>+Médicaments!D162</f>
        <v>1304601</v>
      </c>
      <c r="D144" s="244">
        <f>+Médicaments!E162</f>
        <v>7680444700129</v>
      </c>
      <c r="E144" s="209" t="str">
        <f>+Médicaments!B162</f>
        <v>H01BA04</v>
      </c>
      <c r="F144" s="209" t="str">
        <f>+VLOOKUP(E144,Mediliste!A:B,2,FALSE)</f>
        <v>Terlipressin</v>
      </c>
      <c r="G144" s="209" t="str">
        <f>+Médicaments!Z162</f>
        <v>GLYPRESSIN Trockensub 1 mg c Solv Amp 5 Stk</v>
      </c>
      <c r="H144" s="209" t="str">
        <f>+Médicaments!R162</f>
        <v>mg</v>
      </c>
      <c r="I144" s="209">
        <f>+Médicaments!G162</f>
        <v>0</v>
      </c>
      <c r="J144" s="379">
        <f>+Médicaments!H162</f>
        <v>0</v>
      </c>
      <c r="K144" s="209">
        <f>+Médicaments!I162</f>
        <v>0</v>
      </c>
      <c r="L144" s="209">
        <f>+IF(E144="B02BD09",1,IF(ISNA(VLOOKUP(E144,Mediliste!N:N,1,FALSE)),0,1))</f>
        <v>1</v>
      </c>
    </row>
    <row r="145" spans="1:12">
      <c r="A145" s="209">
        <f>+'Page d''accueil'!$C$20</f>
        <v>0</v>
      </c>
      <c r="B145" s="209" t="str">
        <f>+Médicaments!L163</f>
        <v>H01BA04_nr</v>
      </c>
      <c r="C145" s="209">
        <f>+Médicaments!D163</f>
        <v>3309896</v>
      </c>
      <c r="D145" s="244">
        <f>+Médicaments!E163</f>
        <v>7680572260021</v>
      </c>
      <c r="E145" s="209" t="str">
        <f>+Médicaments!B163</f>
        <v>H01BA04</v>
      </c>
      <c r="F145" s="209" t="str">
        <f>+VLOOKUP(E145,Mediliste!A:B,2,FALSE)</f>
        <v>Terlipressin</v>
      </c>
      <c r="G145" s="209" t="str">
        <f>+Médicaments!Z163</f>
        <v>HAEMOPRESSIN Trockensub 1 mg c Solv Durchstf 5 Stk</v>
      </c>
      <c r="H145" s="209" t="str">
        <f>+Médicaments!R163</f>
        <v>mg</v>
      </c>
      <c r="I145" s="209">
        <f>+Médicaments!G163</f>
        <v>0</v>
      </c>
      <c r="J145" s="379">
        <f>+Médicaments!H163</f>
        <v>0</v>
      </c>
      <c r="K145" s="209">
        <f>+Médicaments!I163</f>
        <v>0</v>
      </c>
      <c r="L145" s="209">
        <f>+IF(E145="B02BD09",1,IF(ISNA(VLOOKUP(E145,Mediliste!N:N,1,FALSE)),0,1))</f>
        <v>1</v>
      </c>
    </row>
    <row r="146" spans="1:12">
      <c r="A146" s="209">
        <f>+'Page d''accueil'!$C$20</f>
        <v>0</v>
      </c>
      <c r="B146" s="209" t="str">
        <f>+Médicaments!L164</f>
        <v>J01XX08_nr</v>
      </c>
      <c r="C146" s="209">
        <f>+Médicaments!D164</f>
        <v>6711794</v>
      </c>
      <c r="D146" s="244">
        <f>+Médicaments!E164</f>
        <v>7680662520011</v>
      </c>
      <c r="E146" s="209" t="str">
        <f>+Médicaments!B164</f>
        <v>J01XX08</v>
      </c>
      <c r="F146" s="209" t="str">
        <f>+VLOOKUP(E146,Mediliste!A:B,2,FALSE)</f>
        <v>Linezolid</v>
      </c>
      <c r="G146" s="209" t="str">
        <f>+Médicaments!Z164</f>
        <v>LINEZOLID Pfizer 600 mg/300ml Freeflex 10 Stk</v>
      </c>
      <c r="H146" s="209" t="str">
        <f>+Médicaments!R164</f>
        <v>mg</v>
      </c>
      <c r="I146" s="209">
        <f>+Médicaments!G164</f>
        <v>0</v>
      </c>
      <c r="J146" s="379">
        <f>+Médicaments!H164</f>
        <v>0</v>
      </c>
      <c r="K146" s="209">
        <f>+Médicaments!I164</f>
        <v>0</v>
      </c>
      <c r="L146" s="209">
        <f>+IF(E146="B02BD09",1,IF(ISNA(VLOOKUP(E146,Mediliste!N:N,1,FALSE)),0,1))</f>
        <v>1</v>
      </c>
    </row>
    <row r="147" spans="1:12">
      <c r="A147" s="209">
        <f>+'Page d''accueil'!$C$20</f>
        <v>0</v>
      </c>
      <c r="B147" s="209" t="str">
        <f>+Médicaments!L165</f>
        <v>J01XX08_nr</v>
      </c>
      <c r="C147" s="209">
        <f>+Médicaments!D165</f>
        <v>6711771</v>
      </c>
      <c r="D147" s="244">
        <f>+Médicaments!E165</f>
        <v>7680662530010</v>
      </c>
      <c r="E147" s="209" t="str">
        <f>+Médicaments!B165</f>
        <v>J01XX08</v>
      </c>
      <c r="F147" s="209" t="str">
        <f>+VLOOKUP(E147,Mediliste!A:B,2,FALSE)</f>
        <v>Linezolid</v>
      </c>
      <c r="G147" s="209" t="str">
        <f>+Médicaments!Z165</f>
        <v>LINEZOLID Pfizer Filmtabl 600 mg 10 Stk</v>
      </c>
      <c r="H147" s="209" t="str">
        <f>+Médicaments!R165</f>
        <v>mg</v>
      </c>
      <c r="I147" s="209">
        <f>+Médicaments!G165</f>
        <v>0</v>
      </c>
      <c r="J147" s="379">
        <f>+Médicaments!H165</f>
        <v>0</v>
      </c>
      <c r="K147" s="209">
        <f>+Médicaments!I165</f>
        <v>0</v>
      </c>
      <c r="L147" s="209">
        <f>+IF(E147="B02BD09",1,IF(ISNA(VLOOKUP(E147,Mediliste!N:N,1,FALSE)),0,1))</f>
        <v>1</v>
      </c>
    </row>
    <row r="148" spans="1:12">
      <c r="A148" s="209">
        <f>+'Page d''accueil'!$C$20</f>
        <v>0</v>
      </c>
      <c r="B148" s="209" t="str">
        <f>+Médicaments!L166</f>
        <v>J01XX08_nr</v>
      </c>
      <c r="C148" s="209">
        <f>+Médicaments!D166</f>
        <v>6711788</v>
      </c>
      <c r="D148" s="244">
        <f>+Médicaments!E166</f>
        <v>7680662500013</v>
      </c>
      <c r="E148" s="209" t="str">
        <f>+Médicaments!B166</f>
        <v>J01XX08</v>
      </c>
      <c r="F148" s="209" t="str">
        <f>+VLOOKUP(E148,Mediliste!A:B,2,FALSE)</f>
        <v>Linezolid</v>
      </c>
      <c r="G148" s="209" t="str">
        <f>+Médicaments!Z166</f>
        <v>LINEZOLID Pfizer Gran 20 mg/ml f Susp Fl 150 ml</v>
      </c>
      <c r="H148" s="209" t="str">
        <f>+Médicaments!R166</f>
        <v>mg</v>
      </c>
      <c r="I148" s="209">
        <f>+Médicaments!G166</f>
        <v>0</v>
      </c>
      <c r="J148" s="379">
        <f>+Médicaments!H166</f>
        <v>0</v>
      </c>
      <c r="K148" s="209">
        <f>+Médicaments!I166</f>
        <v>0</v>
      </c>
      <c r="L148" s="209">
        <f>+IF(E148="B02BD09",1,IF(ISNA(VLOOKUP(E148,Mediliste!N:N,1,FALSE)),0,1))</f>
        <v>1</v>
      </c>
    </row>
    <row r="149" spans="1:12">
      <c r="A149" s="209">
        <f>+'Page d''accueil'!$C$20</f>
        <v>0</v>
      </c>
      <c r="B149" s="209" t="str">
        <f>+Médicaments!L167</f>
        <v>J01XX08_nr</v>
      </c>
      <c r="C149" s="209">
        <f>+Médicaments!D167</f>
        <v>6662630</v>
      </c>
      <c r="D149" s="244">
        <f>+Médicaments!E167</f>
        <v>7680654460011</v>
      </c>
      <c r="E149" s="209" t="str">
        <f>+Médicaments!B167</f>
        <v>J01XX08</v>
      </c>
      <c r="F149" s="209" t="str">
        <f>+VLOOKUP(E149,Mediliste!A:B,2,FALSE)</f>
        <v>Linezolid</v>
      </c>
      <c r="G149" s="209" t="str">
        <f>+Médicaments!Z167</f>
        <v>LINEZOLID Sandoz Filmtabl 600 mg 10 Stk</v>
      </c>
      <c r="H149" s="209" t="str">
        <f>+Médicaments!R167</f>
        <v>mg</v>
      </c>
      <c r="I149" s="209">
        <f>+Médicaments!G167</f>
        <v>0</v>
      </c>
      <c r="J149" s="379">
        <f>+Médicaments!H167</f>
        <v>0</v>
      </c>
      <c r="K149" s="209">
        <f>+Médicaments!I167</f>
        <v>0</v>
      </c>
      <c r="L149" s="209">
        <f>+IF(E149="B02BD09",1,IF(ISNA(VLOOKUP(E149,Mediliste!N:N,1,FALSE)),0,1))</f>
        <v>1</v>
      </c>
    </row>
    <row r="150" spans="1:12">
      <c r="A150" s="209">
        <f>+'Page d''accueil'!$C$20</f>
        <v>0</v>
      </c>
      <c r="B150" s="209" t="str">
        <f>+Médicaments!L168</f>
        <v>J01XX08_nr</v>
      </c>
      <c r="C150" s="209">
        <f>+Médicaments!D168</f>
        <v>6681231</v>
      </c>
      <c r="D150" s="244">
        <f>+Médicaments!E168</f>
        <v>7680657080018</v>
      </c>
      <c r="E150" s="209" t="str">
        <f>+Médicaments!B168</f>
        <v>J01XX08</v>
      </c>
      <c r="F150" s="209" t="str">
        <f>+VLOOKUP(E150,Mediliste!A:B,2,FALSE)</f>
        <v>Linezolid</v>
      </c>
      <c r="G150" s="209" t="str">
        <f>+Médicaments!Z168</f>
        <v>LINEZOLID Sandoz Inf Lös 600 mg/300ml 10 Btl</v>
      </c>
      <c r="H150" s="209" t="str">
        <f>+Médicaments!R168</f>
        <v>mg</v>
      </c>
      <c r="I150" s="209">
        <f>+Médicaments!G168</f>
        <v>0</v>
      </c>
      <c r="J150" s="379">
        <f>+Médicaments!H168</f>
        <v>0</v>
      </c>
      <c r="K150" s="209">
        <f>+Médicaments!I168</f>
        <v>0</v>
      </c>
      <c r="L150" s="209">
        <f>+IF(E150="B02BD09",1,IF(ISNA(VLOOKUP(E150,Mediliste!N:N,1,FALSE)),0,1))</f>
        <v>1</v>
      </c>
    </row>
    <row r="151" spans="1:12">
      <c r="A151" s="209">
        <f>+'Page d''accueil'!$C$20</f>
        <v>0</v>
      </c>
      <c r="B151" s="209" t="str">
        <f>+Médicaments!L169</f>
        <v>J01XX08_nr</v>
      </c>
      <c r="C151" s="209">
        <f>+Médicaments!D169</f>
        <v>2465312</v>
      </c>
      <c r="D151" s="244">
        <f>+Médicaments!E169</f>
        <v>7680555580054</v>
      </c>
      <c r="E151" s="209" t="str">
        <f>+Médicaments!B169</f>
        <v>J01XX08</v>
      </c>
      <c r="F151" s="209" t="str">
        <f>+VLOOKUP(E151,Mediliste!A:B,2,FALSE)</f>
        <v>Linezolid</v>
      </c>
      <c r="G151" s="209" t="str">
        <f>+Médicaments!Z169</f>
        <v>ZYVOXID Filmtabl 600 mg 10 Stk</v>
      </c>
      <c r="H151" s="209" t="str">
        <f>+Médicaments!R169</f>
        <v>mg</v>
      </c>
      <c r="I151" s="209">
        <f>+Médicaments!G169</f>
        <v>0</v>
      </c>
      <c r="J151" s="379">
        <f>+Médicaments!H169</f>
        <v>0</v>
      </c>
      <c r="K151" s="209">
        <f>+Médicaments!I169</f>
        <v>0</v>
      </c>
      <c r="L151" s="209">
        <f>+IF(E151="B02BD09",1,IF(ISNA(VLOOKUP(E151,Mediliste!N:N,1,FALSE)),0,1))</f>
        <v>1</v>
      </c>
    </row>
    <row r="152" spans="1:12">
      <c r="A152" s="209">
        <f>+'Page d''accueil'!$C$20</f>
        <v>0</v>
      </c>
      <c r="B152" s="209" t="str">
        <f>+Médicaments!L170</f>
        <v>J01XX08_nr</v>
      </c>
      <c r="C152" s="209">
        <f>+Médicaments!D170</f>
        <v>4859127</v>
      </c>
      <c r="D152" s="244">
        <f>+Médicaments!E170</f>
        <v>7680555600066</v>
      </c>
      <c r="E152" s="209" t="str">
        <f>+Médicaments!B170</f>
        <v>J01XX08</v>
      </c>
      <c r="F152" s="209" t="str">
        <f>+VLOOKUP(E152,Mediliste!A:B,2,FALSE)</f>
        <v>Linezolid</v>
      </c>
      <c r="G152" s="209" t="str">
        <f>+Médicaments!Z170</f>
        <v>ZYVOXID Inf Lös 2 mg/ml 10 Freeflex 300 ml</v>
      </c>
      <c r="H152" s="209" t="str">
        <f>+Médicaments!R170</f>
        <v>mg</v>
      </c>
      <c r="I152" s="209">
        <f>+Médicaments!G170</f>
        <v>0</v>
      </c>
      <c r="J152" s="379">
        <f>+Médicaments!H170</f>
        <v>0</v>
      </c>
      <c r="K152" s="209">
        <f>+Médicaments!I170</f>
        <v>0</v>
      </c>
      <c r="L152" s="209">
        <f>+IF(E152="B02BD09",1,IF(ISNA(VLOOKUP(E152,Mediliste!N:N,1,FALSE)),0,1))</f>
        <v>1</v>
      </c>
    </row>
    <row r="153" spans="1:12">
      <c r="A153" s="209">
        <f>+'Page d''accueil'!$C$20</f>
        <v>0</v>
      </c>
      <c r="B153" s="209" t="str">
        <f>+Médicaments!L171</f>
        <v>J01XX08_nr</v>
      </c>
      <c r="C153" s="209">
        <f>+Médicaments!D171</f>
        <v>2465358</v>
      </c>
      <c r="D153" s="244">
        <f>+Médicaments!E171</f>
        <v>7680555590022</v>
      </c>
      <c r="E153" s="209" t="str">
        <f>+Médicaments!B171</f>
        <v>J01XX08</v>
      </c>
      <c r="F153" s="209" t="str">
        <f>+VLOOKUP(E153,Mediliste!A:B,2,FALSE)</f>
        <v>Linezolid</v>
      </c>
      <c r="G153" s="209" t="str">
        <f>+Médicaments!Z171</f>
        <v>ZYVOXID Susp 20 mg/ml Fl 150 ml</v>
      </c>
      <c r="H153" s="209" t="str">
        <f>+Médicaments!R171</f>
        <v>mg</v>
      </c>
      <c r="I153" s="209">
        <f>+Médicaments!G171</f>
        <v>0</v>
      </c>
      <c r="J153" s="379">
        <f>+Médicaments!H171</f>
        <v>0</v>
      </c>
      <c r="K153" s="209">
        <f>+Médicaments!I171</f>
        <v>0</v>
      </c>
      <c r="L153" s="209">
        <f>+IF(E153="B02BD09",1,IF(ISNA(VLOOKUP(E153,Mediliste!N:N,1,FALSE)),0,1))</f>
        <v>1</v>
      </c>
    </row>
    <row r="154" spans="1:12">
      <c r="A154" s="209">
        <f>+'Page d''accueil'!$C$20</f>
        <v>0</v>
      </c>
      <c r="B154" s="209" t="str">
        <f>+Médicaments!L172</f>
        <v>J02AA01_nr</v>
      </c>
      <c r="C154" s="209">
        <f>+Médicaments!D172</f>
        <v>2647272</v>
      </c>
      <c r="D154" s="244">
        <f>+Médicaments!E172</f>
        <v>7680533420273</v>
      </c>
      <c r="E154" s="209" t="str">
        <f>+Médicaments!B172</f>
        <v>J02AA01</v>
      </c>
      <c r="F154" s="209" t="str">
        <f>+VLOOKUP(E154,Mediliste!A:B,2,FALSE)</f>
        <v>Amphotericin B</v>
      </c>
      <c r="G154" s="209" t="str">
        <f>+Médicaments!Z172</f>
        <v>AMBISOME Trockensub 50 mg Durchstf</v>
      </c>
      <c r="H154" s="209" t="str">
        <f>+Médicaments!R172</f>
        <v>mg</v>
      </c>
      <c r="I154" s="209">
        <f>+Médicaments!G172</f>
        <v>0</v>
      </c>
      <c r="J154" s="379">
        <f>+Médicaments!H172</f>
        <v>0</v>
      </c>
      <c r="K154" s="209">
        <f>+Médicaments!I172</f>
        <v>0</v>
      </c>
      <c r="L154" s="209">
        <f>+IF(E154="B02BD09",1,IF(ISNA(VLOOKUP(E154,Mediliste!N:N,1,FALSE)),0,1))</f>
        <v>1</v>
      </c>
    </row>
    <row r="155" spans="1:12">
      <c r="A155" s="209">
        <f>+'Page d''accueil'!$C$20</f>
        <v>0</v>
      </c>
      <c r="B155" s="209" t="str">
        <f>+Médicaments!L173</f>
        <v>J02AA01_nr</v>
      </c>
      <c r="C155" s="209">
        <f>+Médicaments!D173</f>
        <v>1983080</v>
      </c>
      <c r="D155" s="244">
        <f>+Médicaments!E173</f>
        <v>7680533420198</v>
      </c>
      <c r="E155" s="209" t="str">
        <f>+Médicaments!B173</f>
        <v>J02AA01</v>
      </c>
      <c r="F155" s="209" t="str">
        <f>+VLOOKUP(E155,Mediliste!A:B,2,FALSE)</f>
        <v>Amphotericin B</v>
      </c>
      <c r="G155" s="209" t="str">
        <f>+Médicaments!Z173</f>
        <v>AMBISOME Trockensub 50 mg Durchstf 10 Stk</v>
      </c>
      <c r="H155" s="209" t="str">
        <f>+Médicaments!R173</f>
        <v>mg</v>
      </c>
      <c r="I155" s="209">
        <f>+Médicaments!G173</f>
        <v>0</v>
      </c>
      <c r="J155" s="379">
        <f>+Médicaments!H173</f>
        <v>0</v>
      </c>
      <c r="K155" s="209">
        <f>+Médicaments!I173</f>
        <v>0</v>
      </c>
      <c r="L155" s="209">
        <f>+IF(E155="B02BD09",1,IF(ISNA(VLOOKUP(E155,Mediliste!N:N,1,FALSE)),0,1))</f>
        <v>1</v>
      </c>
    </row>
    <row r="156" spans="1:12">
      <c r="A156" s="209">
        <f>+'Page d''accueil'!$C$20</f>
        <v>0</v>
      </c>
      <c r="B156" s="209" t="str">
        <f>+Médicaments!L174</f>
        <v>J02AC03_Tab</v>
      </c>
      <c r="C156" s="209">
        <f>+Médicaments!D174</f>
        <v>2594363</v>
      </c>
      <c r="D156" s="244">
        <f>+Médicaments!E174</f>
        <v>7680559460055</v>
      </c>
      <c r="E156" s="209" t="str">
        <f>+Médicaments!B174</f>
        <v>J02AC03</v>
      </c>
      <c r="F156" s="209" t="str">
        <f>+VLOOKUP(E156,Mediliste!A:B,2,FALSE)</f>
        <v>Voriconazol</v>
      </c>
      <c r="G156" s="209" t="str">
        <f>+Médicaments!Z174</f>
        <v>VFEND Filmtabl 200 mg 28 Stk</v>
      </c>
      <c r="H156" s="209" t="str">
        <f>+Médicaments!R174</f>
        <v>mg</v>
      </c>
      <c r="I156" s="209">
        <f>+Médicaments!G174</f>
        <v>0</v>
      </c>
      <c r="J156" s="379">
        <f>+Médicaments!H174</f>
        <v>0</v>
      </c>
      <c r="K156" s="209">
        <f>+Médicaments!I174</f>
        <v>0</v>
      </c>
      <c r="L156" s="209">
        <f>+IF(E156="B02BD09",1,IF(ISNA(VLOOKUP(E156,Mediliste!N:N,1,FALSE)),0,1))</f>
        <v>1</v>
      </c>
    </row>
    <row r="157" spans="1:12">
      <c r="A157" s="209">
        <f>+'Page d''accueil'!$C$20</f>
        <v>0</v>
      </c>
      <c r="B157" s="209" t="str">
        <f>+Médicaments!L175</f>
        <v>J02AC03_Tab</v>
      </c>
      <c r="C157" s="209">
        <f>+Médicaments!D175</f>
        <v>2594340</v>
      </c>
      <c r="D157" s="244">
        <f>+Médicaments!E175</f>
        <v>7680559460017</v>
      </c>
      <c r="E157" s="209" t="str">
        <f>+Médicaments!B175</f>
        <v>J02AC03</v>
      </c>
      <c r="F157" s="209" t="str">
        <f>+VLOOKUP(E157,Mediliste!A:B,2,FALSE)</f>
        <v>Voriconazol</v>
      </c>
      <c r="G157" s="209" t="str">
        <f>+Médicaments!Z175</f>
        <v>VFEND Filmtabl 50 mg 56 Stk</v>
      </c>
      <c r="H157" s="209" t="str">
        <f>+Médicaments!R175</f>
        <v>mg</v>
      </c>
      <c r="I157" s="209">
        <f>+Médicaments!G175</f>
        <v>0</v>
      </c>
      <c r="J157" s="379">
        <f>+Médicaments!H175</f>
        <v>0</v>
      </c>
      <c r="K157" s="209">
        <f>+Médicaments!I175</f>
        <v>0</v>
      </c>
      <c r="L157" s="209">
        <f>+IF(E157="B02BD09",1,IF(ISNA(VLOOKUP(E157,Mediliste!N:N,1,FALSE)),0,1))</f>
        <v>1</v>
      </c>
    </row>
    <row r="158" spans="1:12">
      <c r="A158" s="209">
        <f>+'Page d''accueil'!$C$20</f>
        <v>0</v>
      </c>
      <c r="B158" s="209" t="str">
        <f>+Médicaments!L176</f>
        <v>J02AC03_Susp</v>
      </c>
      <c r="C158" s="209">
        <f>+Médicaments!D176</f>
        <v>2916074</v>
      </c>
      <c r="D158" s="244">
        <f>+Médicaments!E176</f>
        <v>7680568190028</v>
      </c>
      <c r="E158" s="209" t="str">
        <f>+Médicaments!B176</f>
        <v>J02AC03</v>
      </c>
      <c r="F158" s="209" t="str">
        <f>+VLOOKUP(E158,Mediliste!A:B,2,FALSE)</f>
        <v>Voriconazol</v>
      </c>
      <c r="G158" s="209" t="str">
        <f>+Médicaments!Z176</f>
        <v>VFEND Plv 40 mg/ml für Susp 70 ml</v>
      </c>
      <c r="H158" s="209" t="str">
        <f>+Médicaments!R176</f>
        <v>mg</v>
      </c>
      <c r="I158" s="209">
        <f>+Médicaments!G176</f>
        <v>0</v>
      </c>
      <c r="J158" s="379">
        <f>+Médicaments!H176</f>
        <v>0</v>
      </c>
      <c r="K158" s="209">
        <f>+Médicaments!I176</f>
        <v>0</v>
      </c>
      <c r="L158" s="209">
        <f>+IF(E158="B02BD09",1,IF(ISNA(VLOOKUP(E158,Mediliste!N:N,1,FALSE)),0,1))</f>
        <v>1</v>
      </c>
    </row>
    <row r="159" spans="1:12">
      <c r="A159" s="209">
        <f>+'Page d''accueil'!$C$20</f>
        <v>0</v>
      </c>
      <c r="B159" s="209" t="str">
        <f>+Médicaments!L177</f>
        <v>J02AC03_nr</v>
      </c>
      <c r="C159" s="209">
        <f>+Médicaments!D177</f>
        <v>2594392</v>
      </c>
      <c r="D159" s="244">
        <f>+Médicaments!E177</f>
        <v>7680559450025</v>
      </c>
      <c r="E159" s="209" t="str">
        <f>+Médicaments!B177</f>
        <v>J02AC03</v>
      </c>
      <c r="F159" s="209" t="str">
        <f>+VLOOKUP(E159,Mediliste!A:B,2,FALSE)</f>
        <v>Voriconazol</v>
      </c>
      <c r="G159" s="209" t="str">
        <f>+Médicaments!Z177</f>
        <v>VFEND Trockensub 200 mg Amp</v>
      </c>
      <c r="H159" s="209" t="str">
        <f>+Médicaments!R177</f>
        <v>mg</v>
      </c>
      <c r="I159" s="209">
        <f>+Médicaments!G177</f>
        <v>0</v>
      </c>
      <c r="J159" s="379">
        <f>+Médicaments!H177</f>
        <v>0</v>
      </c>
      <c r="K159" s="209">
        <f>+Médicaments!I177</f>
        <v>0</v>
      </c>
      <c r="L159" s="209">
        <f>+IF(E159="B02BD09",1,IF(ISNA(VLOOKUP(E159,Mediliste!N:N,1,FALSE)),0,1))</f>
        <v>1</v>
      </c>
    </row>
    <row r="160" spans="1:12">
      <c r="A160" s="209">
        <f>+'Page d''accueil'!$C$20</f>
        <v>0</v>
      </c>
      <c r="B160" s="209" t="str">
        <f>+Médicaments!L178</f>
        <v>J02AC03_Tab</v>
      </c>
      <c r="C160" s="209">
        <f>+Médicaments!D178</f>
        <v>6209735</v>
      </c>
      <c r="D160" s="244">
        <f>+Médicaments!E178</f>
        <v>7680631670020</v>
      </c>
      <c r="E160" s="209" t="str">
        <f>+Médicaments!B178</f>
        <v>J02AC03</v>
      </c>
      <c r="F160" s="209" t="str">
        <f>+VLOOKUP(E160,Mediliste!A:B,2,FALSE)</f>
        <v>Voriconazol</v>
      </c>
      <c r="G160" s="209" t="str">
        <f>+Médicaments!Z178</f>
        <v>VORICONAZOL Mepha Lactab 200 mg 28 Stk</v>
      </c>
      <c r="H160" s="209" t="str">
        <f>+Médicaments!R178</f>
        <v>mg</v>
      </c>
      <c r="I160" s="209">
        <f>+Médicaments!G178</f>
        <v>0</v>
      </c>
      <c r="J160" s="379">
        <f>+Médicaments!H178</f>
        <v>0</v>
      </c>
      <c r="K160" s="209">
        <f>+Médicaments!I178</f>
        <v>0</v>
      </c>
      <c r="L160" s="209">
        <f>+IF(E160="B02BD09",1,IF(ISNA(VLOOKUP(E160,Mediliste!N:N,1,FALSE)),0,1))</f>
        <v>1</v>
      </c>
    </row>
    <row r="161" spans="1:12">
      <c r="A161" s="209">
        <f>+'Page d''accueil'!$C$20</f>
        <v>0</v>
      </c>
      <c r="B161" s="209" t="str">
        <f>+Médicaments!L179</f>
        <v>J02AC03_Tab</v>
      </c>
      <c r="C161" s="209">
        <f>+Médicaments!D179</f>
        <v>6209729</v>
      </c>
      <c r="D161" s="244">
        <f>+Médicaments!E179</f>
        <v>7680631670013</v>
      </c>
      <c r="E161" s="209" t="str">
        <f>+Médicaments!B179</f>
        <v>J02AC03</v>
      </c>
      <c r="F161" s="209" t="str">
        <f>+VLOOKUP(E161,Mediliste!A:B,2,FALSE)</f>
        <v>Voriconazol</v>
      </c>
      <c r="G161" s="209" t="str">
        <f>+Médicaments!Z179</f>
        <v>VORICONAZOL Mepha Lactab 50 mg 56 Stk</v>
      </c>
      <c r="H161" s="209" t="str">
        <f>+Médicaments!R179</f>
        <v>mg</v>
      </c>
      <c r="I161" s="209">
        <f>+Médicaments!G179</f>
        <v>0</v>
      </c>
      <c r="J161" s="379">
        <f>+Médicaments!H179</f>
        <v>0</v>
      </c>
      <c r="K161" s="209">
        <f>+Médicaments!I179</f>
        <v>0</v>
      </c>
      <c r="L161" s="209">
        <f>+IF(E161="B02BD09",1,IF(ISNA(VLOOKUP(E161,Mediliste!N:N,1,FALSE)),0,1))</f>
        <v>1</v>
      </c>
    </row>
    <row r="162" spans="1:12">
      <c r="A162" s="209">
        <f>+'Page d''accueil'!$C$20</f>
        <v>0</v>
      </c>
      <c r="B162" s="209" t="str">
        <f>+Médicaments!L180</f>
        <v>J02AC03_nr</v>
      </c>
      <c r="C162" s="209">
        <f>+Médicaments!D180</f>
        <v>6642892</v>
      </c>
      <c r="D162" s="244">
        <f>+Médicaments!E180</f>
        <v>7680653150012</v>
      </c>
      <c r="E162" s="209" t="str">
        <f>+Médicaments!B180</f>
        <v>J02AC03</v>
      </c>
      <c r="F162" s="209" t="str">
        <f>+VLOOKUP(E162,Mediliste!A:B,2,FALSE)</f>
        <v>Voriconazol</v>
      </c>
      <c r="G162" s="209" t="str">
        <f>+Médicaments!Z180</f>
        <v>VORICONAZOL Mepha Trockensub 200 mg i.v. Durchstf</v>
      </c>
      <c r="H162" s="209" t="str">
        <f>+Médicaments!R180</f>
        <v>mg</v>
      </c>
      <c r="I162" s="209">
        <f>+Médicaments!G180</f>
        <v>0</v>
      </c>
      <c r="J162" s="379">
        <f>+Médicaments!H180</f>
        <v>0</v>
      </c>
      <c r="K162" s="209">
        <f>+Médicaments!I180</f>
        <v>0</v>
      </c>
      <c r="L162" s="209">
        <f>+IF(E162="B02BD09",1,IF(ISNA(VLOOKUP(E162,Mediliste!N:N,1,FALSE)),0,1))</f>
        <v>1</v>
      </c>
    </row>
    <row r="163" spans="1:12">
      <c r="A163" s="209">
        <f>+'Page d''accueil'!$C$20</f>
        <v>0</v>
      </c>
      <c r="B163" s="209" t="str">
        <f>+Médicaments!L181</f>
        <v>J02AC03_Tab</v>
      </c>
      <c r="C163" s="209">
        <f>+Médicaments!D181</f>
        <v>6335859</v>
      </c>
      <c r="D163" s="244">
        <f>+Médicaments!E181</f>
        <v>7680657720020</v>
      </c>
      <c r="E163" s="209" t="str">
        <f>+Médicaments!B181</f>
        <v>J02AC03</v>
      </c>
      <c r="F163" s="209" t="str">
        <f>+VLOOKUP(E163,Mediliste!A:B,2,FALSE)</f>
        <v>Voriconazol</v>
      </c>
      <c r="G163" s="209" t="str">
        <f>+Médicaments!Z181</f>
        <v>VORICONAZOL Pfizer Filmtabl 200 mg 28 Stk</v>
      </c>
      <c r="H163" s="209" t="str">
        <f>+Médicaments!R181</f>
        <v>mg</v>
      </c>
      <c r="I163" s="209">
        <f>+Médicaments!G181</f>
        <v>0</v>
      </c>
      <c r="J163" s="379">
        <f>+Médicaments!H181</f>
        <v>0</v>
      </c>
      <c r="K163" s="209">
        <f>+Médicaments!I181</f>
        <v>0</v>
      </c>
      <c r="L163" s="209">
        <f>+IF(E163="B02BD09",1,IF(ISNA(VLOOKUP(E163,Mediliste!N:N,1,FALSE)),0,1))</f>
        <v>1</v>
      </c>
    </row>
    <row r="164" spans="1:12">
      <c r="A164" s="209">
        <f>+'Page d''accueil'!$C$20</f>
        <v>0</v>
      </c>
      <c r="B164" s="209" t="str">
        <f>+Médicaments!L182</f>
        <v>J02AC03_Tab</v>
      </c>
      <c r="C164" s="209">
        <f>+Médicaments!D182</f>
        <v>6335842</v>
      </c>
      <c r="D164" s="244">
        <f>+Médicaments!E182</f>
        <v>7680657720013</v>
      </c>
      <c r="E164" s="209" t="str">
        <f>+Médicaments!B182</f>
        <v>J02AC03</v>
      </c>
      <c r="F164" s="209" t="str">
        <f>+VLOOKUP(E164,Mediliste!A:B,2,FALSE)</f>
        <v>Voriconazol</v>
      </c>
      <c r="G164" s="209" t="str">
        <f>+Médicaments!Z182</f>
        <v>VORICONAZOL Pfizer Filmtabl 50 mg 56 Stk</v>
      </c>
      <c r="H164" s="209" t="str">
        <f>+Médicaments!R182</f>
        <v>mg</v>
      </c>
      <c r="I164" s="209">
        <f>+Médicaments!G182</f>
        <v>0</v>
      </c>
      <c r="J164" s="379">
        <f>+Médicaments!H182</f>
        <v>0</v>
      </c>
      <c r="K164" s="209">
        <f>+Médicaments!I182</f>
        <v>0</v>
      </c>
      <c r="L164" s="209">
        <f>+IF(E164="B02BD09",1,IF(ISNA(VLOOKUP(E164,Mediliste!N:N,1,FALSE)),0,1))</f>
        <v>1</v>
      </c>
    </row>
    <row r="165" spans="1:12">
      <c r="A165" s="209">
        <f>+'Page d''accueil'!$C$20</f>
        <v>0</v>
      </c>
      <c r="B165" s="209" t="str">
        <f>+Médicaments!L183</f>
        <v>J02AC03_Susp</v>
      </c>
      <c r="C165" s="209">
        <f>+Médicaments!D183</f>
        <v>6335865</v>
      </c>
      <c r="D165" s="244">
        <f>+Médicaments!E183</f>
        <v>7680657710014</v>
      </c>
      <c r="E165" s="209" t="str">
        <f>+Médicaments!B183</f>
        <v>J02AC03</v>
      </c>
      <c r="F165" s="209" t="str">
        <f>+VLOOKUP(E165,Mediliste!A:B,2,FALSE)</f>
        <v>Voriconazol</v>
      </c>
      <c r="G165" s="209" t="str">
        <f>+Médicaments!Z183</f>
        <v>VORICONAZOL Pfizer Plv 40 mg/ml 70 ml</v>
      </c>
      <c r="H165" s="209" t="str">
        <f>+Médicaments!R183</f>
        <v>mg</v>
      </c>
      <c r="I165" s="209">
        <f>+Médicaments!G183</f>
        <v>0</v>
      </c>
      <c r="J165" s="379">
        <f>+Médicaments!H183</f>
        <v>0</v>
      </c>
      <c r="K165" s="209">
        <f>+Médicaments!I183</f>
        <v>0</v>
      </c>
      <c r="L165" s="209">
        <f>+IF(E165="B02BD09",1,IF(ISNA(VLOOKUP(E165,Mediliste!N:N,1,FALSE)),0,1))</f>
        <v>1</v>
      </c>
    </row>
    <row r="166" spans="1:12">
      <c r="A166" s="209">
        <f>+'Page d''accueil'!$C$20</f>
        <v>0</v>
      </c>
      <c r="B166" s="209" t="str">
        <f>+Médicaments!L184</f>
        <v>J02AC03_nr</v>
      </c>
      <c r="C166" s="209">
        <f>+Médicaments!D184</f>
        <v>6335871</v>
      </c>
      <c r="D166" s="244">
        <f>+Médicaments!E184</f>
        <v>7680657700015</v>
      </c>
      <c r="E166" s="209" t="str">
        <f>+Médicaments!B184</f>
        <v>J02AC03</v>
      </c>
      <c r="F166" s="209" t="str">
        <f>+VLOOKUP(E166,Mediliste!A:B,2,FALSE)</f>
        <v>Voriconazol</v>
      </c>
      <c r="G166" s="209" t="str">
        <f>+Médicaments!Z184</f>
        <v>VORICONAZOL Pfizer Trockensub 200 mg Durchstf</v>
      </c>
      <c r="H166" s="209" t="str">
        <f>+Médicaments!R184</f>
        <v>mg</v>
      </c>
      <c r="I166" s="209">
        <f>+Médicaments!G184</f>
        <v>0</v>
      </c>
      <c r="J166" s="379">
        <f>+Médicaments!H184</f>
        <v>0</v>
      </c>
      <c r="K166" s="209">
        <f>+Médicaments!I184</f>
        <v>0</v>
      </c>
      <c r="L166" s="209">
        <f>+IF(E166="B02BD09",1,IF(ISNA(VLOOKUP(E166,Mediliste!N:N,1,FALSE)),0,1))</f>
        <v>1</v>
      </c>
    </row>
    <row r="167" spans="1:12">
      <c r="A167" s="209">
        <f>+'Page d''accueil'!$C$20</f>
        <v>0</v>
      </c>
      <c r="B167" s="209" t="str">
        <f>+Médicaments!L185</f>
        <v>J02AC03_Tab</v>
      </c>
      <c r="C167" s="209">
        <f>+Médicaments!D185</f>
        <v>6443810</v>
      </c>
      <c r="D167" s="244">
        <f>+Médicaments!E185</f>
        <v>7680631180024</v>
      </c>
      <c r="E167" s="209" t="str">
        <f>+Médicaments!B185</f>
        <v>J02AC03</v>
      </c>
      <c r="F167" s="209" t="str">
        <f>+VLOOKUP(E167,Mediliste!A:B,2,FALSE)</f>
        <v>Voriconazol</v>
      </c>
      <c r="G167" s="209" t="str">
        <f>+Médicaments!Z185</f>
        <v>VORICONAZOL Sandoz Filmtabl 200 mg 28 Stk</v>
      </c>
      <c r="H167" s="209" t="str">
        <f>+Médicaments!R185</f>
        <v>mg</v>
      </c>
      <c r="I167" s="209">
        <f>+Médicaments!G185</f>
        <v>0</v>
      </c>
      <c r="J167" s="379">
        <f>+Médicaments!H185</f>
        <v>0</v>
      </c>
      <c r="K167" s="209">
        <f>+Médicaments!I185</f>
        <v>0</v>
      </c>
      <c r="L167" s="209">
        <f>+IF(E167="B02BD09",1,IF(ISNA(VLOOKUP(E167,Mediliste!N:N,1,FALSE)),0,1))</f>
        <v>1</v>
      </c>
    </row>
    <row r="168" spans="1:12">
      <c r="A168" s="209">
        <f>+'Page d''accueil'!$C$20</f>
        <v>0</v>
      </c>
      <c r="B168" s="209" t="str">
        <f>+Médicaments!L186</f>
        <v>J02AC03_Tab</v>
      </c>
      <c r="C168" s="209">
        <f>+Médicaments!D186</f>
        <v>6443804</v>
      </c>
      <c r="D168" s="244">
        <f>+Médicaments!E186</f>
        <v>7680631180017</v>
      </c>
      <c r="E168" s="209" t="str">
        <f>+Médicaments!B186</f>
        <v>J02AC03</v>
      </c>
      <c r="F168" s="209" t="str">
        <f>+VLOOKUP(E168,Mediliste!A:B,2,FALSE)</f>
        <v>Voriconazol</v>
      </c>
      <c r="G168" s="209" t="str">
        <f>+Médicaments!Z186</f>
        <v>VORICONAZOL Sandoz Filmtabl 50 mg 56 Stk</v>
      </c>
      <c r="H168" s="209" t="str">
        <f>+Médicaments!R186</f>
        <v>mg</v>
      </c>
      <c r="I168" s="209">
        <f>+Médicaments!G186</f>
        <v>0</v>
      </c>
      <c r="J168" s="379">
        <f>+Médicaments!H186</f>
        <v>0</v>
      </c>
      <c r="K168" s="209">
        <f>+Médicaments!I186</f>
        <v>0</v>
      </c>
      <c r="L168" s="209">
        <f>+IF(E168="B02BD09",1,IF(ISNA(VLOOKUP(E168,Mediliste!N:N,1,FALSE)),0,1))</f>
        <v>1</v>
      </c>
    </row>
    <row r="169" spans="1:12">
      <c r="A169" s="209">
        <f>+'Page d''accueil'!$C$20</f>
        <v>0</v>
      </c>
      <c r="B169" s="209" t="str">
        <f>+Médicaments!L187</f>
        <v>J02AC03_nr</v>
      </c>
      <c r="C169" s="209">
        <f>+Médicaments!D187</f>
        <v>6443767</v>
      </c>
      <c r="D169" s="244">
        <f>+Médicaments!E187</f>
        <v>7680650640011</v>
      </c>
      <c r="E169" s="209" t="str">
        <f>+Médicaments!B187</f>
        <v>J02AC03</v>
      </c>
      <c r="F169" s="209" t="str">
        <f>+VLOOKUP(E169,Mediliste!A:B,2,FALSE)</f>
        <v>Voriconazol</v>
      </c>
      <c r="G169" s="209" t="str">
        <f>+Médicaments!Z187</f>
        <v>VORICONAZOL Sandoz Trockensub 200 mg Durchstf</v>
      </c>
      <c r="H169" s="209" t="str">
        <f>+Médicaments!R187</f>
        <v>mg</v>
      </c>
      <c r="I169" s="209">
        <f>+Médicaments!G187</f>
        <v>0</v>
      </c>
      <c r="J169" s="379">
        <f>+Médicaments!H187</f>
        <v>0</v>
      </c>
      <c r="K169" s="209">
        <f>+Médicaments!I187</f>
        <v>0</v>
      </c>
      <c r="L169" s="209">
        <f>+IF(E169="B02BD09",1,IF(ISNA(VLOOKUP(E169,Mediliste!N:N,1,FALSE)),0,1))</f>
        <v>1</v>
      </c>
    </row>
    <row r="170" spans="1:12">
      <c r="A170" s="209">
        <f>+'Page d''accueil'!$C$20</f>
        <v>0</v>
      </c>
      <c r="B170" s="209" t="str">
        <f>+Médicaments!L188</f>
        <v>J02AC04_nr</v>
      </c>
      <c r="C170" s="209">
        <f>+Médicaments!D188</f>
        <v>6564324</v>
      </c>
      <c r="D170" s="244">
        <f>+Médicaments!E188</f>
        <v>7680651720019</v>
      </c>
      <c r="E170" s="209" t="str">
        <f>+Médicaments!B188</f>
        <v>J02AC04</v>
      </c>
      <c r="F170" s="209" t="str">
        <f>+VLOOKUP(E170,Mediliste!A:B,2,FALSE)</f>
        <v>Posaconazol</v>
      </c>
      <c r="G170" s="209" t="str">
        <f>+Médicaments!Z188</f>
        <v>NOXAFIL Inf Konz 18 mg/ml Durchstf</v>
      </c>
      <c r="H170" s="209" t="str">
        <f>+Médicaments!R188</f>
        <v>mg</v>
      </c>
      <c r="I170" s="209">
        <f>+Médicaments!G188</f>
        <v>0</v>
      </c>
      <c r="J170" s="379">
        <f>+Médicaments!H188</f>
        <v>0</v>
      </c>
      <c r="K170" s="209">
        <f>+Médicaments!I188</f>
        <v>0</v>
      </c>
      <c r="L170" s="209">
        <f>+IF(E170="B02BD09",1,IF(ISNA(VLOOKUP(E170,Mediliste!N:N,1,FALSE)),0,1))</f>
        <v>1</v>
      </c>
    </row>
    <row r="171" spans="1:12">
      <c r="A171" s="209">
        <f>+'Page d''accueil'!$C$20</f>
        <v>0</v>
      </c>
      <c r="B171" s="209" t="str">
        <f>+Médicaments!L189</f>
        <v>J02AC04_Susp</v>
      </c>
      <c r="C171" s="209">
        <f>+Médicaments!D189</f>
        <v>3458314</v>
      </c>
      <c r="D171" s="244">
        <f>+Médicaments!E189</f>
        <v>7680578430015</v>
      </c>
      <c r="E171" s="209" t="str">
        <f>+Médicaments!B189</f>
        <v>J02AC04</v>
      </c>
      <c r="F171" s="209" t="str">
        <f>+VLOOKUP(E171,Mediliste!A:B,2,FALSE)</f>
        <v>Posaconazol</v>
      </c>
      <c r="G171" s="209" t="str">
        <f>+Médicaments!Z189</f>
        <v>NOXAFIL Susp 40 mg/ml Fl 105 ml</v>
      </c>
      <c r="H171" s="209" t="str">
        <f>+Médicaments!R189</f>
        <v>mg</v>
      </c>
      <c r="I171" s="209">
        <f>+Médicaments!G189</f>
        <v>0</v>
      </c>
      <c r="J171" s="379">
        <f>+Médicaments!H189</f>
        <v>0</v>
      </c>
      <c r="K171" s="209">
        <f>+Médicaments!I189</f>
        <v>0</v>
      </c>
      <c r="L171" s="209">
        <f>+IF(E171="B02BD09",1,IF(ISNA(VLOOKUP(E171,Mediliste!N:N,1,FALSE)),0,1))</f>
        <v>1</v>
      </c>
    </row>
    <row r="172" spans="1:12">
      <c r="A172" s="209">
        <f>+'Page d''accueil'!$C$20</f>
        <v>0</v>
      </c>
      <c r="B172" s="209" t="str">
        <f>+Médicaments!L190</f>
        <v>J02AC04_Tab</v>
      </c>
      <c r="C172" s="209">
        <f>+Médicaments!D190</f>
        <v>6303658</v>
      </c>
      <c r="D172" s="244">
        <f>+Médicaments!E190</f>
        <v>7680632400015</v>
      </c>
      <c r="E172" s="209" t="str">
        <f>+Médicaments!B190</f>
        <v>J02AC04</v>
      </c>
      <c r="F172" s="209" t="str">
        <f>+VLOOKUP(E172,Mediliste!A:B,2,FALSE)</f>
        <v>Posaconazol</v>
      </c>
      <c r="G172" s="209" t="str">
        <f>+Médicaments!Z190</f>
        <v>NOXAFIL Tabl 100 mg 24 Stk</v>
      </c>
      <c r="H172" s="209" t="str">
        <f>+Médicaments!R190</f>
        <v>mg</v>
      </c>
      <c r="I172" s="209">
        <f>+Médicaments!G190</f>
        <v>0</v>
      </c>
      <c r="J172" s="379">
        <f>+Médicaments!H190</f>
        <v>0</v>
      </c>
      <c r="K172" s="209">
        <f>+Médicaments!I190</f>
        <v>0</v>
      </c>
      <c r="L172" s="209">
        <f>+IF(E172="B02BD09",1,IF(ISNA(VLOOKUP(E172,Mediliste!N:N,1,FALSE)),0,1))</f>
        <v>1</v>
      </c>
    </row>
    <row r="173" spans="1:12">
      <c r="A173" s="209">
        <f>+'Page d''accueil'!$C$20</f>
        <v>0</v>
      </c>
      <c r="B173" s="209" t="str">
        <f>+Médicaments!L191</f>
        <v>J02AC04_Tab</v>
      </c>
      <c r="C173" s="209">
        <f>+Médicaments!D191</f>
        <v>6303664</v>
      </c>
      <c r="D173" s="244">
        <f>+Médicaments!E191</f>
        <v>7680632400022</v>
      </c>
      <c r="E173" s="209" t="str">
        <f>+Médicaments!B191</f>
        <v>J02AC04</v>
      </c>
      <c r="F173" s="209" t="str">
        <f>+VLOOKUP(E173,Mediliste!A:B,2,FALSE)</f>
        <v>Posaconazol</v>
      </c>
      <c r="G173" s="209" t="str">
        <f>+Médicaments!Z191</f>
        <v>NOXAFIL Tabl 100 mg 96 Stk</v>
      </c>
      <c r="H173" s="209" t="str">
        <f>+Médicaments!R191</f>
        <v>mg</v>
      </c>
      <c r="I173" s="209">
        <f>+Médicaments!G191</f>
        <v>0</v>
      </c>
      <c r="J173" s="379">
        <f>+Médicaments!H191</f>
        <v>0</v>
      </c>
      <c r="K173" s="209">
        <f>+Médicaments!I191</f>
        <v>0</v>
      </c>
      <c r="L173" s="209">
        <f>+IF(E173="B02BD09",1,IF(ISNA(VLOOKUP(E173,Mediliste!N:N,1,FALSE)),0,1))</f>
        <v>1</v>
      </c>
    </row>
    <row r="174" spans="1:12">
      <c r="A174" s="209">
        <f>+'Page d''accueil'!$C$20</f>
        <v>0</v>
      </c>
      <c r="B174" s="209" t="str">
        <f>+Médicaments!L192</f>
        <v>J02AX01_nr</v>
      </c>
      <c r="C174" s="209">
        <f>+Médicaments!D192</f>
        <v>920137</v>
      </c>
      <c r="D174" s="244">
        <f>+Médicaments!E192</f>
        <v>7680404670172</v>
      </c>
      <c r="E174" s="209" t="str">
        <f>+Médicaments!B192</f>
        <v>J02AX01</v>
      </c>
      <c r="F174" s="209" t="str">
        <f>+VLOOKUP(E174,Mediliste!A:B,2,FALSE)</f>
        <v xml:space="preserve">Flucytosin </v>
      </c>
      <c r="G174" s="209" t="str">
        <f>+Médicaments!Z192</f>
        <v>ANCOTIL Inf Lös 1 % 5 x 250 ml</v>
      </c>
      <c r="H174" s="209" t="str">
        <f>+Médicaments!R192</f>
        <v>mg</v>
      </c>
      <c r="I174" s="209">
        <f>+Médicaments!G192</f>
        <v>0</v>
      </c>
      <c r="J174" s="379">
        <f>+Médicaments!H192</f>
        <v>0</v>
      </c>
      <c r="K174" s="209">
        <f>+Médicaments!I192</f>
        <v>0</v>
      </c>
      <c r="L174" s="209">
        <f>+IF(E174="B02BD09",1,IF(ISNA(VLOOKUP(E174,Mediliste!N:N,1,FALSE)),0,1))</f>
        <v>1</v>
      </c>
    </row>
    <row r="175" spans="1:12">
      <c r="A175" s="209">
        <f>+'Page d''accueil'!$C$20</f>
        <v>0</v>
      </c>
      <c r="B175" s="209" t="str">
        <f>+Médicaments!L193</f>
        <v>J02AX04_nr</v>
      </c>
      <c r="C175" s="209">
        <f>+Médicaments!D193</f>
        <v>2535001</v>
      </c>
      <c r="D175" s="244">
        <f>+Médicaments!E193</f>
        <v>7680555840011</v>
      </c>
      <c r="E175" s="209" t="str">
        <f>+Médicaments!B193</f>
        <v>J02AX04</v>
      </c>
      <c r="F175" s="209" t="str">
        <f>+VLOOKUP(E175,Mediliste!A:B,2,FALSE)</f>
        <v>Caspofungin</v>
      </c>
      <c r="G175" s="209" t="str">
        <f>+Médicaments!Z193</f>
        <v>CANCIDAS Trockensub 50 mg Durchstf</v>
      </c>
      <c r="H175" s="209" t="str">
        <f>+Médicaments!R193</f>
        <v>mg</v>
      </c>
      <c r="I175" s="209">
        <f>+Médicaments!G193</f>
        <v>0</v>
      </c>
      <c r="J175" s="379">
        <f>+Médicaments!H193</f>
        <v>0</v>
      </c>
      <c r="K175" s="209">
        <f>+Médicaments!I193</f>
        <v>0</v>
      </c>
      <c r="L175" s="209">
        <f>+IF(E175="B02BD09",1,IF(ISNA(VLOOKUP(E175,Mediliste!N:N,1,FALSE)),0,1))</f>
        <v>1</v>
      </c>
    </row>
    <row r="176" spans="1:12">
      <c r="A176" s="209">
        <f>+'Page d''accueil'!$C$20</f>
        <v>0</v>
      </c>
      <c r="B176" s="209" t="str">
        <f>+Médicaments!L194</f>
        <v>J02AX04_nr</v>
      </c>
      <c r="C176" s="209">
        <f>+Médicaments!D194</f>
        <v>2535018</v>
      </c>
      <c r="D176" s="244">
        <f>+Médicaments!E194</f>
        <v>7680555840059</v>
      </c>
      <c r="E176" s="209" t="str">
        <f>+Médicaments!B194</f>
        <v>J02AX04</v>
      </c>
      <c r="F176" s="209" t="str">
        <f>+VLOOKUP(E176,Mediliste!A:B,2,FALSE)</f>
        <v>Caspofungin</v>
      </c>
      <c r="G176" s="209" t="str">
        <f>+Médicaments!Z194</f>
        <v>CANCIDAS Trockensub 70 mg Durchstf</v>
      </c>
      <c r="H176" s="209" t="str">
        <f>+Médicaments!R194</f>
        <v>mg</v>
      </c>
      <c r="I176" s="209">
        <f>+Médicaments!G194</f>
        <v>0</v>
      </c>
      <c r="J176" s="379">
        <f>+Médicaments!H194</f>
        <v>0</v>
      </c>
      <c r="K176" s="209">
        <f>+Médicaments!I194</f>
        <v>0</v>
      </c>
      <c r="L176" s="209">
        <f>+IF(E176="B02BD09",1,IF(ISNA(VLOOKUP(E176,Mediliste!N:N,1,FALSE)),0,1))</f>
        <v>1</v>
      </c>
    </row>
    <row r="177" spans="1:12">
      <c r="A177" s="209">
        <f>+'Page d''accueil'!$C$20</f>
        <v>0</v>
      </c>
      <c r="B177" s="209" t="str">
        <f>+Médicaments!L195</f>
        <v>J02AX05_nr</v>
      </c>
      <c r="C177" s="209">
        <f>+Médicaments!D195</f>
        <v>5348328</v>
      </c>
      <c r="D177" s="244">
        <f>+Médicaments!E195</f>
        <v>7680607240028</v>
      </c>
      <c r="E177" s="209" t="str">
        <f>+Médicaments!B195</f>
        <v>J02AX05</v>
      </c>
      <c r="F177" s="209" t="str">
        <f>+VLOOKUP(E177,Mediliste!A:B,2,FALSE)</f>
        <v>Micafungin</v>
      </c>
      <c r="G177" s="209" t="str">
        <f>+Médicaments!Z195</f>
        <v>MYCAMINE Trockensub 100 mg Durchstf</v>
      </c>
      <c r="H177" s="209" t="str">
        <f>+Médicaments!R195</f>
        <v>mg</v>
      </c>
      <c r="I177" s="209">
        <f>+Médicaments!G195</f>
        <v>0</v>
      </c>
      <c r="J177" s="379">
        <f>+Médicaments!H195</f>
        <v>0</v>
      </c>
      <c r="K177" s="209">
        <f>+Médicaments!I195</f>
        <v>0</v>
      </c>
      <c r="L177" s="209">
        <f>+IF(E177="B02BD09",1,IF(ISNA(VLOOKUP(E177,Mediliste!N:N,1,FALSE)),0,1))</f>
        <v>1</v>
      </c>
    </row>
    <row r="178" spans="1:12">
      <c r="A178" s="209">
        <f>+'Page d''accueil'!$C$20</f>
        <v>0</v>
      </c>
      <c r="B178" s="209" t="str">
        <f>+Médicaments!L196</f>
        <v>J02AX05_nr</v>
      </c>
      <c r="C178" s="209">
        <f>+Médicaments!D196</f>
        <v>5348311</v>
      </c>
      <c r="D178" s="244">
        <f>+Médicaments!E196</f>
        <v>7680607240011</v>
      </c>
      <c r="E178" s="209" t="str">
        <f>+Médicaments!B196</f>
        <v>J02AX05</v>
      </c>
      <c r="F178" s="209" t="str">
        <f>+VLOOKUP(E178,Mediliste!A:B,2,FALSE)</f>
        <v>Micafungin</v>
      </c>
      <c r="G178" s="209" t="str">
        <f>+Médicaments!Z196</f>
        <v>MYCAMINE Trockensub 50 mg Durchstf</v>
      </c>
      <c r="H178" s="209" t="str">
        <f>+Médicaments!R196</f>
        <v>mg</v>
      </c>
      <c r="I178" s="209">
        <f>+Médicaments!G196</f>
        <v>0</v>
      </c>
      <c r="J178" s="379">
        <f>+Médicaments!H196</f>
        <v>0</v>
      </c>
      <c r="K178" s="209">
        <f>+Médicaments!I196</f>
        <v>0</v>
      </c>
      <c r="L178" s="209">
        <f>+IF(E178="B02BD09",1,IF(ISNA(VLOOKUP(E178,Mediliste!N:N,1,FALSE)),0,1))</f>
        <v>1</v>
      </c>
    </row>
    <row r="179" spans="1:12">
      <c r="A179" s="209">
        <f>+'Page d''accueil'!$C$20</f>
        <v>0</v>
      </c>
      <c r="B179" s="209" t="str">
        <f>+Médicaments!L197</f>
        <v>J02AX06_nr</v>
      </c>
      <c r="C179" s="209">
        <f>+Médicaments!D197</f>
        <v>4805858</v>
      </c>
      <c r="D179" s="244">
        <f>+Médicaments!E197</f>
        <v>7680583250035</v>
      </c>
      <c r="E179" s="209" t="str">
        <f>+Médicaments!B197</f>
        <v>J02AX06</v>
      </c>
      <c r="F179" s="209" t="str">
        <f>+VLOOKUP(E179,Mediliste!A:B,2,FALSE)</f>
        <v>Anidulafungin</v>
      </c>
      <c r="G179" s="209" t="str">
        <f>+Médicaments!Z197</f>
        <v>ECALTA Trockensub 100 mg Durchstf</v>
      </c>
      <c r="H179" s="209" t="str">
        <f>+Médicaments!R197</f>
        <v>mg</v>
      </c>
      <c r="I179" s="209">
        <f>+Médicaments!G197</f>
        <v>0</v>
      </c>
      <c r="J179" s="379">
        <f>+Médicaments!H197</f>
        <v>0</v>
      </c>
      <c r="K179" s="209">
        <f>+Médicaments!I197</f>
        <v>0</v>
      </c>
      <c r="L179" s="209">
        <f>+IF(E179="B02BD09",1,IF(ISNA(VLOOKUP(E179,Mediliste!N:N,1,FALSE)),0,1))</f>
        <v>1</v>
      </c>
    </row>
    <row r="180" spans="1:12">
      <c r="A180" s="209">
        <f>+'Page d''accueil'!$C$20</f>
        <v>0</v>
      </c>
      <c r="B180" s="209" t="str">
        <f>+Médicaments!L198</f>
        <v>J05AD01_nr</v>
      </c>
      <c r="C180" s="209">
        <f>+Médicaments!D198</f>
        <v>3793171</v>
      </c>
      <c r="D180" s="244">
        <f>+Médicaments!E198</f>
        <v>7680523570131</v>
      </c>
      <c r="E180" s="209" t="str">
        <f>+Médicaments!B198</f>
        <v>J05AD01</v>
      </c>
      <c r="F180" s="209" t="str">
        <f>+VLOOKUP(E180,Mediliste!A:B,2,FALSE)</f>
        <v>Foscarnet</v>
      </c>
      <c r="G180" s="209" t="str">
        <f>+Médicaments!Z198</f>
        <v>FOSCAVIR Inf Lös 6000 mg/250ml Fl 250 ml</v>
      </c>
      <c r="H180" s="209" t="str">
        <f>+Médicaments!R198</f>
        <v>mg</v>
      </c>
      <c r="I180" s="209">
        <f>+Médicaments!G198</f>
        <v>0</v>
      </c>
      <c r="J180" s="379">
        <f>+Médicaments!H198</f>
        <v>0</v>
      </c>
      <c r="K180" s="209">
        <f>+Médicaments!I198</f>
        <v>0</v>
      </c>
      <c r="L180" s="209">
        <f>+IF(E180="B02BD09",1,IF(ISNA(VLOOKUP(E180,Mediliste!N:N,1,FALSE)),0,1))</f>
        <v>1</v>
      </c>
    </row>
    <row r="181" spans="1:12">
      <c r="A181" s="209">
        <f>+'Page d''accueil'!$C$20</f>
        <v>0</v>
      </c>
      <c r="B181" s="209" t="str">
        <f>+Médicaments!L199</f>
        <v>J05AE11_nr</v>
      </c>
      <c r="C181" s="209">
        <f>+Médicaments!D199</f>
        <v>5013616</v>
      </c>
      <c r="D181" s="244">
        <f>+Médicaments!E199</f>
        <v>7680620820016</v>
      </c>
      <c r="E181" s="209" t="str">
        <f>+Médicaments!B199</f>
        <v>J05AE11</v>
      </c>
      <c r="F181" s="209" t="str">
        <f>+VLOOKUP(E181,Mediliste!A:B,2,FALSE)</f>
        <v xml:space="preserve">Telapravir </v>
      </c>
      <c r="G181" s="209" t="str">
        <f>+Médicaments!Z199</f>
        <v>INCIVO Filmtabl 375 mg 4 Fl 42 Stk</v>
      </c>
      <c r="H181" s="209" t="str">
        <f>+Médicaments!R199</f>
        <v>mg</v>
      </c>
      <c r="I181" s="209">
        <f>+Médicaments!G199</f>
        <v>0</v>
      </c>
      <c r="J181" s="379">
        <f>+Médicaments!H199</f>
        <v>0</v>
      </c>
      <c r="K181" s="209">
        <f>+Médicaments!I199</f>
        <v>0</v>
      </c>
      <c r="L181" s="209">
        <f>+IF(E181="B02BD09",1,IF(ISNA(VLOOKUP(E181,Mediliste!N:N,1,FALSE)),0,1))</f>
        <v>0</v>
      </c>
    </row>
    <row r="182" spans="1:12">
      <c r="A182" s="209">
        <f>+'Page d''accueil'!$C$20</f>
        <v>0</v>
      </c>
      <c r="B182" s="209" t="str">
        <f>+Médicaments!L200</f>
        <v>J05AE11_nr</v>
      </c>
      <c r="C182" s="209">
        <f>+Médicaments!D200</f>
        <v>5319344</v>
      </c>
      <c r="D182" s="244">
        <f>+Médicaments!E200</f>
        <v>7680620820030</v>
      </c>
      <c r="E182" s="209" t="str">
        <f>+Médicaments!B200</f>
        <v>J05AE11</v>
      </c>
      <c r="F182" s="209" t="str">
        <f>+VLOOKUP(E182,Mediliste!A:B,2,FALSE)</f>
        <v xml:space="preserve">Telapravir </v>
      </c>
      <c r="G182" s="209" t="str">
        <f>+Médicaments!Z200</f>
        <v>INCIVO Filmtabl 375 mg Fl 42 Stk</v>
      </c>
      <c r="H182" s="209" t="str">
        <f>+Médicaments!R200</f>
        <v>mg</v>
      </c>
      <c r="I182" s="209">
        <f>+Médicaments!G200</f>
        <v>0</v>
      </c>
      <c r="J182" s="379">
        <f>+Médicaments!H200</f>
        <v>0</v>
      </c>
      <c r="K182" s="209">
        <f>+Médicaments!I200</f>
        <v>0</v>
      </c>
      <c r="L182" s="209">
        <f>+IF(E182="B02BD09",1,IF(ISNA(VLOOKUP(E182,Mediliste!N:N,1,FALSE)),0,1))</f>
        <v>0</v>
      </c>
    </row>
    <row r="183" spans="1:12">
      <c r="A183" s="209">
        <f>+'Page d''accueil'!$C$20</f>
        <v>0</v>
      </c>
      <c r="B183" s="209" t="str">
        <f>+Médicaments!L201</f>
        <v>J05AE12_nr</v>
      </c>
      <c r="C183" s="209">
        <f>+Médicaments!D201</f>
        <v>5066819</v>
      </c>
      <c r="D183" s="244">
        <f>+Médicaments!E201</f>
        <v>7680621050016</v>
      </c>
      <c r="E183" s="209" t="str">
        <f>+Médicaments!B201</f>
        <v>J05AE12</v>
      </c>
      <c r="F183" s="209" t="str">
        <f>+VLOOKUP(E183,Mediliste!A:B,2,FALSE)</f>
        <v xml:space="preserve">Boceprevir </v>
      </c>
      <c r="G183" s="209" t="str">
        <f>+Médicaments!Z201</f>
        <v>VICTRELIS Kaps 200 mg 336 Stk</v>
      </c>
      <c r="H183" s="209" t="str">
        <f>+Médicaments!R201</f>
        <v>mg</v>
      </c>
      <c r="I183" s="209">
        <f>+Médicaments!G201</f>
        <v>0</v>
      </c>
      <c r="J183" s="379">
        <f>+Médicaments!H201</f>
        <v>0</v>
      </c>
      <c r="K183" s="209">
        <f>+Médicaments!I201</f>
        <v>0</v>
      </c>
      <c r="L183" s="209">
        <f>+IF(E183="B02BD09",1,IF(ISNA(VLOOKUP(E183,Mediliste!N:N,1,FALSE)),0,1))</f>
        <v>0</v>
      </c>
    </row>
    <row r="184" spans="1:12">
      <c r="A184" s="209">
        <f>+'Page d''accueil'!$C$20</f>
        <v>0</v>
      </c>
      <c r="B184" s="209" t="str">
        <f>+Médicaments!L202</f>
        <v>J05AE14_nr</v>
      </c>
      <c r="C184" s="209">
        <f>+Médicaments!D202</f>
        <v>6273466</v>
      </c>
      <c r="D184" s="244">
        <f>+Médicaments!E202</f>
        <v>7680632150026</v>
      </c>
      <c r="E184" s="209" t="str">
        <f>+Médicaments!B202</f>
        <v>J05AE14</v>
      </c>
      <c r="F184" s="209" t="str">
        <f>+VLOOKUP(E184,Mediliste!A:B,2,FALSE)</f>
        <v>Simeprevir</v>
      </c>
      <c r="G184" s="209" t="str">
        <f>+Médicaments!Z202</f>
        <v>OLYSIO Kaps 150 mg 28 Stk</v>
      </c>
      <c r="H184" s="209" t="str">
        <f>+Médicaments!R202</f>
        <v>mg</v>
      </c>
      <c r="I184" s="209">
        <f>+Médicaments!G202</f>
        <v>0</v>
      </c>
      <c r="J184" s="379">
        <f>+Médicaments!H202</f>
        <v>0</v>
      </c>
      <c r="K184" s="209">
        <f>+Médicaments!I202</f>
        <v>0</v>
      </c>
      <c r="L184" s="209">
        <f>+IF(E184="B02BD09",1,IF(ISNA(VLOOKUP(E184,Mediliste!N:N,1,FALSE)),0,1))</f>
        <v>1</v>
      </c>
    </row>
    <row r="185" spans="1:12">
      <c r="A185" s="209">
        <f>+'Page d''accueil'!$C$20</f>
        <v>0</v>
      </c>
      <c r="B185" s="209" t="str">
        <f>+Médicaments!L203</f>
        <v>J05AE14_nr</v>
      </c>
      <c r="C185" s="209">
        <f>+Médicaments!D203</f>
        <v>6273443</v>
      </c>
      <c r="D185" s="244">
        <f>+Médicaments!E203</f>
        <v>7680632150019</v>
      </c>
      <c r="E185" s="209" t="str">
        <f>+Médicaments!B203</f>
        <v>J05AE14</v>
      </c>
      <c r="F185" s="209" t="str">
        <f>+VLOOKUP(E185,Mediliste!A:B,2,FALSE)</f>
        <v>Simeprevir</v>
      </c>
      <c r="G185" s="209" t="str">
        <f>+Médicaments!Z203</f>
        <v>OLYSIO Kaps 150 mg 7 Stk</v>
      </c>
      <c r="H185" s="209" t="str">
        <f>+Médicaments!R203</f>
        <v>mg</v>
      </c>
      <c r="I185" s="209">
        <f>+Médicaments!G203</f>
        <v>0</v>
      </c>
      <c r="J185" s="379">
        <f>+Médicaments!H203</f>
        <v>0</v>
      </c>
      <c r="K185" s="209">
        <f>+Médicaments!I203</f>
        <v>0</v>
      </c>
      <c r="L185" s="209">
        <f>+IF(E185="B02BD09",1,IF(ISNA(VLOOKUP(E185,Mediliste!N:N,1,FALSE)),0,1))</f>
        <v>1</v>
      </c>
    </row>
    <row r="186" spans="1:12">
      <c r="A186" s="209">
        <f>+'Page d''accueil'!$C$20</f>
        <v>0</v>
      </c>
      <c r="B186" s="209" t="str">
        <f>+Médicaments!L204</f>
        <v>J05AX15_nr</v>
      </c>
      <c r="C186" s="209">
        <f>+Médicaments!D204</f>
        <v>5977917</v>
      </c>
      <c r="D186" s="244">
        <f>+Médicaments!E204</f>
        <v>7680632180016</v>
      </c>
      <c r="E186" s="209" t="str">
        <f>+Médicaments!B204</f>
        <v>J05AX15</v>
      </c>
      <c r="F186" s="209" t="str">
        <f>+VLOOKUP(E186,Mediliste!A:B,2,FALSE)</f>
        <v>Sofosbuvir</v>
      </c>
      <c r="G186" s="209" t="str">
        <f>+Médicaments!Z204</f>
        <v>SOVALDI Filmtabl 400 mg 28 Stk</v>
      </c>
      <c r="H186" s="209" t="str">
        <f>+Médicaments!R204</f>
        <v>mg</v>
      </c>
      <c r="I186" s="209">
        <f>+Médicaments!G204</f>
        <v>0</v>
      </c>
      <c r="J186" s="379">
        <f>+Médicaments!H204</f>
        <v>0</v>
      </c>
      <c r="K186" s="209">
        <f>+Médicaments!I204</f>
        <v>0</v>
      </c>
      <c r="L186" s="209">
        <f>+IF(E186="B02BD09",1,IF(ISNA(VLOOKUP(E186,Mediliste!N:N,1,FALSE)),0,1))</f>
        <v>1</v>
      </c>
    </row>
    <row r="187" spans="1:12">
      <c r="A187" s="209">
        <f>+'Page d''accueil'!$C$20</f>
        <v>0</v>
      </c>
      <c r="B187" s="209" t="str">
        <f>+Médicaments!L205</f>
        <v>J05AX16_nr</v>
      </c>
      <c r="C187" s="209">
        <f>+Médicaments!D205</f>
        <v>6205080</v>
      </c>
      <c r="D187" s="244">
        <f>+Médicaments!E205</f>
        <v>7680653020018</v>
      </c>
      <c r="E187" s="209" t="str">
        <f>+Médicaments!B205</f>
        <v>J05AX16</v>
      </c>
      <c r="F187" s="209" t="str">
        <f>+VLOOKUP(E187,Mediliste!A:B,2,FALSE)</f>
        <v xml:space="preserve">Dasabuvir </v>
      </c>
      <c r="G187" s="209" t="str">
        <f>+Médicaments!Z205</f>
        <v>EXVIERA Filmtabl 250 mg 56 Stk</v>
      </c>
      <c r="H187" s="209" t="str">
        <f>+Médicaments!R205</f>
        <v>mg</v>
      </c>
      <c r="I187" s="209">
        <f>+Médicaments!G205</f>
        <v>0</v>
      </c>
      <c r="J187" s="379">
        <f>+Médicaments!H205</f>
        <v>0</v>
      </c>
      <c r="K187" s="209">
        <f>+Médicaments!I205</f>
        <v>0</v>
      </c>
      <c r="L187" s="209">
        <f>+IF(E187="B02BD09",1,IF(ISNA(VLOOKUP(E187,Mediliste!N:N,1,FALSE)),0,1))</f>
        <v>1</v>
      </c>
    </row>
    <row r="188" spans="1:12">
      <c r="A188" s="209">
        <f>+'Page d''accueil'!$C$20</f>
        <v>0</v>
      </c>
      <c r="B188" s="209" t="str">
        <f>+Médicaments!L206</f>
        <v>J05AX65_CHV</v>
      </c>
      <c r="C188" s="209">
        <f>+Médicaments!D206</f>
        <v>6217284</v>
      </c>
      <c r="D188" s="244">
        <f>+Médicaments!E206</f>
        <v>7680653310010</v>
      </c>
      <c r="E188" s="209" t="str">
        <f>+Médicaments!B206</f>
        <v>J05AX65</v>
      </c>
      <c r="F188" s="209" t="str">
        <f>+VLOOKUP(E188,Mediliste!A:B,2,FALSE)</f>
        <v>Sofosbuvir + Ledipasvir</v>
      </c>
      <c r="G188" s="209" t="str">
        <f>+Médicaments!Z206</f>
        <v>HARVONI Filmtabl 28 Stk</v>
      </c>
      <c r="H188" s="209" t="str">
        <f>+Médicaments!R206</f>
        <v>UD</v>
      </c>
      <c r="I188" s="209">
        <f>+Médicaments!G206</f>
        <v>0</v>
      </c>
      <c r="J188" s="379">
        <f>+Médicaments!H206</f>
        <v>0</v>
      </c>
      <c r="K188" s="209">
        <f>+Médicaments!I206</f>
        <v>0</v>
      </c>
      <c r="L188" s="209">
        <f>+IF(E188="B02BD09",1,IF(ISNA(VLOOKUP(E188,Mediliste!N:N,1,FALSE)),0,1))</f>
        <v>1</v>
      </c>
    </row>
    <row r="189" spans="1:12">
      <c r="A189" s="209">
        <f>+'Page d''accueil'!$C$20</f>
        <v>0</v>
      </c>
      <c r="B189" s="209" t="str">
        <f>+Médicaments!L207</f>
        <v>J05AX67_CVK</v>
      </c>
      <c r="C189" s="209">
        <f>+Médicaments!D207</f>
        <v>6205447</v>
      </c>
      <c r="D189" s="244">
        <f>+Médicaments!E207</f>
        <v>7680653010019</v>
      </c>
      <c r="E189" s="209" t="str">
        <f>+Médicaments!B207</f>
        <v>J05AX67</v>
      </c>
      <c r="F189" s="209" t="str">
        <f>+VLOOKUP(E189,Mediliste!A:B,2,FALSE)</f>
        <v xml:space="preserve">Ombitasvir, Paritaprevir, Ritonavir </v>
      </c>
      <c r="G189" s="209" t="str">
        <f>+Médicaments!Z207</f>
        <v>VIEKIRAX Filmtabl 56 Stk</v>
      </c>
      <c r="H189" s="209" t="str">
        <f>+Médicaments!R207</f>
        <v>UD</v>
      </c>
      <c r="I189" s="209">
        <f>+Médicaments!G207</f>
        <v>0</v>
      </c>
      <c r="J189" s="379">
        <f>+Médicaments!H207</f>
        <v>0</v>
      </c>
      <c r="K189" s="209">
        <f>+Médicaments!I207</f>
        <v>0</v>
      </c>
      <c r="L189" s="209">
        <f>+IF(E189="B02BD09",1,IF(ISNA(VLOOKUP(E189,Mediliste!N:N,1,FALSE)),0,1))</f>
        <v>1</v>
      </c>
    </row>
    <row r="190" spans="1:12">
      <c r="A190" s="209">
        <f>+'Page d''accueil'!$C$20</f>
        <v>0</v>
      </c>
      <c r="B190" s="209" t="str">
        <f>+Médicaments!L208</f>
        <v>J06BA02_nr</v>
      </c>
      <c r="C190" s="209">
        <f>+Médicaments!D208</f>
        <v>4172703</v>
      </c>
      <c r="D190" s="244">
        <f>+Médicaments!E208</f>
        <v>7680581570012</v>
      </c>
      <c r="E190" s="209" t="str">
        <f>+Médicaments!B208</f>
        <v>J06BA02</v>
      </c>
      <c r="F190" s="209" t="str">
        <f>+VLOOKUP(E190,Mediliste!A:B,2,FALSE)</f>
        <v>Human-Immunglobulin, polyvalent</v>
      </c>
      <c r="G190" s="209" t="str">
        <f>+Médicaments!Z208</f>
        <v>IG VENA Kedrion 5% Inf Lös 1 g/20ml 20 ml</v>
      </c>
      <c r="H190" s="209" t="str">
        <f>+Médicaments!R208</f>
        <v>g</v>
      </c>
      <c r="I190" s="209">
        <f>+Médicaments!G208</f>
        <v>0</v>
      </c>
      <c r="J190" s="379">
        <f>+Médicaments!H208</f>
        <v>0</v>
      </c>
      <c r="K190" s="209">
        <f>+Médicaments!I208</f>
        <v>0</v>
      </c>
      <c r="L190" s="209">
        <f>+IF(E190="B02BD09",1,IF(ISNA(VLOOKUP(E190,Mediliste!N:N,1,FALSE)),0,1))</f>
        <v>1</v>
      </c>
    </row>
    <row r="191" spans="1:12">
      <c r="A191" s="209">
        <f>+'Page d''accueil'!$C$20</f>
        <v>0</v>
      </c>
      <c r="B191" s="209" t="str">
        <f>+Médicaments!L209</f>
        <v>J06BA02_nr</v>
      </c>
      <c r="C191" s="209">
        <f>+Médicaments!D209</f>
        <v>4172749</v>
      </c>
      <c r="D191" s="244">
        <f>+Médicaments!E209</f>
        <v>7680581570043</v>
      </c>
      <c r="E191" s="209" t="str">
        <f>+Médicaments!B209</f>
        <v>J06BA02</v>
      </c>
      <c r="F191" s="209" t="str">
        <f>+VLOOKUP(E191,Mediliste!A:B,2,FALSE)</f>
        <v>Human-Immunglobulin, polyvalent</v>
      </c>
      <c r="G191" s="209" t="str">
        <f>+Médicaments!Z209</f>
        <v>IG VENA Kedrion 5% Inf Lös 10 g/200ml Fl 200 ml</v>
      </c>
      <c r="H191" s="209" t="str">
        <f>+Médicaments!R209</f>
        <v>g</v>
      </c>
      <c r="I191" s="209">
        <f>+Médicaments!G209</f>
        <v>0</v>
      </c>
      <c r="J191" s="379">
        <f>+Médicaments!H209</f>
        <v>0</v>
      </c>
      <c r="K191" s="209">
        <f>+Médicaments!I209</f>
        <v>0</v>
      </c>
      <c r="L191" s="209">
        <f>+IF(E191="B02BD09",1,IF(ISNA(VLOOKUP(E191,Mediliste!N:N,1,FALSE)),0,1))</f>
        <v>1</v>
      </c>
    </row>
    <row r="192" spans="1:12">
      <c r="A192" s="209">
        <f>+'Page d''accueil'!$C$20</f>
        <v>0</v>
      </c>
      <c r="B192" s="209" t="str">
        <f>+Médicaments!L210</f>
        <v>J06BA02_nr</v>
      </c>
      <c r="C192" s="209">
        <f>+Médicaments!D210</f>
        <v>4172726</v>
      </c>
      <c r="D192" s="244">
        <f>+Médicaments!E210</f>
        <v>7680581570029</v>
      </c>
      <c r="E192" s="209" t="str">
        <f>+Médicaments!B210</f>
        <v>J06BA02</v>
      </c>
      <c r="F192" s="209" t="str">
        <f>+VLOOKUP(E192,Mediliste!A:B,2,FALSE)</f>
        <v>Human-Immunglobulin, polyvalent</v>
      </c>
      <c r="G192" s="209" t="str">
        <f>+Médicaments!Z210</f>
        <v>IG VENA Kedrion 5% Inf Lös 2.5 g/50ml 50 ml</v>
      </c>
      <c r="H192" s="209" t="str">
        <f>+Médicaments!R210</f>
        <v>g</v>
      </c>
      <c r="I192" s="209">
        <f>+Médicaments!G210</f>
        <v>0</v>
      </c>
      <c r="J192" s="379">
        <f>+Médicaments!H210</f>
        <v>0</v>
      </c>
      <c r="K192" s="209">
        <f>+Médicaments!I210</f>
        <v>0</v>
      </c>
      <c r="L192" s="209">
        <f>+IF(E192="B02BD09",1,IF(ISNA(VLOOKUP(E192,Mediliste!N:N,1,FALSE)),0,1))</f>
        <v>1</v>
      </c>
    </row>
    <row r="193" spans="1:12">
      <c r="A193" s="209">
        <f>+'Page d''accueil'!$C$20</f>
        <v>0</v>
      </c>
      <c r="B193" s="209" t="str">
        <f>+Médicaments!L211</f>
        <v>J06BA02_nr</v>
      </c>
      <c r="C193" s="209">
        <f>+Médicaments!D211</f>
        <v>4172732</v>
      </c>
      <c r="D193" s="244">
        <f>+Médicaments!E211</f>
        <v>7680581570036</v>
      </c>
      <c r="E193" s="209" t="str">
        <f>+Médicaments!B211</f>
        <v>J06BA02</v>
      </c>
      <c r="F193" s="209" t="str">
        <f>+VLOOKUP(E193,Mediliste!A:B,2,FALSE)</f>
        <v>Human-Immunglobulin, polyvalent</v>
      </c>
      <c r="G193" s="209" t="str">
        <f>+Médicaments!Z211</f>
        <v>IG VENA Kedrion 5% Inf Lös 5 g/100ml Fl 100 ml</v>
      </c>
      <c r="H193" s="209" t="str">
        <f>+Médicaments!R211</f>
        <v>g</v>
      </c>
      <c r="I193" s="209">
        <f>+Médicaments!G211</f>
        <v>0</v>
      </c>
      <c r="J193" s="379">
        <f>+Médicaments!H211</f>
        <v>0</v>
      </c>
      <c r="K193" s="209">
        <f>+Médicaments!I211</f>
        <v>0</v>
      </c>
      <c r="L193" s="209">
        <f>+IF(E193="B02BD09",1,IF(ISNA(VLOOKUP(E193,Mediliste!N:N,1,FALSE)),0,1))</f>
        <v>1</v>
      </c>
    </row>
    <row r="194" spans="1:12">
      <c r="A194" s="209">
        <f>+'Page d''accueil'!$C$20</f>
        <v>0</v>
      </c>
      <c r="B194" s="209" t="str">
        <f>+Médicaments!L212</f>
        <v>J06BA02_nr</v>
      </c>
      <c r="C194" s="209">
        <f>+Médicaments!D212</f>
        <v>5777851</v>
      </c>
      <c r="D194" s="244">
        <f>+Médicaments!E212</f>
        <v>7680629130017</v>
      </c>
      <c r="E194" s="209" t="str">
        <f>+Médicaments!B212</f>
        <v>J06BA02</v>
      </c>
      <c r="F194" s="209" t="str">
        <f>+VLOOKUP(E194,Mediliste!A:B,2,FALSE)</f>
        <v>Human-Immunglobulin, polyvalent</v>
      </c>
      <c r="G194" s="209" t="str">
        <f>+Médicaments!Z212</f>
        <v>INTRATECT 10% Inf Lös 1 g/10ml i.v. 10 ml</v>
      </c>
      <c r="H194" s="209" t="str">
        <f>+Médicaments!R212</f>
        <v>g</v>
      </c>
      <c r="I194" s="209">
        <f>+Médicaments!G212</f>
        <v>0</v>
      </c>
      <c r="J194" s="379">
        <f>+Médicaments!H212</f>
        <v>0</v>
      </c>
      <c r="K194" s="209">
        <f>+Médicaments!I212</f>
        <v>0</v>
      </c>
      <c r="L194" s="209">
        <f>+IF(E194="B02BD09",1,IF(ISNA(VLOOKUP(E194,Mediliste!N:N,1,FALSE)),0,1))</f>
        <v>1</v>
      </c>
    </row>
    <row r="195" spans="1:12">
      <c r="A195" s="209">
        <f>+'Page d''accueil'!$C$20</f>
        <v>0</v>
      </c>
      <c r="B195" s="209" t="str">
        <f>+Médicaments!L213</f>
        <v>J06BA02_nr</v>
      </c>
      <c r="C195" s="209">
        <f>+Médicaments!D213</f>
        <v>5777874</v>
      </c>
      <c r="D195" s="244">
        <f>+Médicaments!E213</f>
        <v>7680629130031</v>
      </c>
      <c r="E195" s="209" t="str">
        <f>+Médicaments!B213</f>
        <v>J06BA02</v>
      </c>
      <c r="F195" s="209" t="str">
        <f>+VLOOKUP(E195,Mediliste!A:B,2,FALSE)</f>
        <v>Human-Immunglobulin, polyvalent</v>
      </c>
      <c r="G195" s="209" t="str">
        <f>+Médicaments!Z213</f>
        <v>INTRATECT 10% Inf Lös 10 g/100ml i.v. 100 ml</v>
      </c>
      <c r="H195" s="209" t="str">
        <f>+Médicaments!R213</f>
        <v>g</v>
      </c>
      <c r="I195" s="209">
        <f>+Médicaments!G213</f>
        <v>0</v>
      </c>
      <c r="J195" s="379">
        <f>+Médicaments!H213</f>
        <v>0</v>
      </c>
      <c r="K195" s="209">
        <f>+Médicaments!I213</f>
        <v>0</v>
      </c>
      <c r="L195" s="209">
        <f>+IF(E195="B02BD09",1,IF(ISNA(VLOOKUP(E195,Mediliste!N:N,1,FALSE)),0,1))</f>
        <v>1</v>
      </c>
    </row>
    <row r="196" spans="1:12">
      <c r="A196" s="209">
        <f>+'Page d''accueil'!$C$20</f>
        <v>0</v>
      </c>
      <c r="B196" s="209" t="str">
        <f>+Médicaments!L214</f>
        <v>J06BA02_nr</v>
      </c>
      <c r="C196" s="209">
        <f>+Médicaments!D214</f>
        <v>5777880</v>
      </c>
      <c r="D196" s="244">
        <f>+Médicaments!E214</f>
        <v>7680629130048</v>
      </c>
      <c r="E196" s="209" t="str">
        <f>+Médicaments!B214</f>
        <v>J06BA02</v>
      </c>
      <c r="F196" s="209" t="str">
        <f>+VLOOKUP(E196,Mediliste!A:B,2,FALSE)</f>
        <v>Human-Immunglobulin, polyvalent</v>
      </c>
      <c r="G196" s="209" t="str">
        <f>+Médicaments!Z214</f>
        <v>INTRATECT 10% Inf Lös 20 g/200ml i.v. 200 ml</v>
      </c>
      <c r="H196" s="209" t="str">
        <f>+Médicaments!R214</f>
        <v>g</v>
      </c>
      <c r="I196" s="209">
        <f>+Médicaments!G214</f>
        <v>0</v>
      </c>
      <c r="J196" s="379">
        <f>+Médicaments!H214</f>
        <v>0</v>
      </c>
      <c r="K196" s="209">
        <f>+Médicaments!I214</f>
        <v>0</v>
      </c>
      <c r="L196" s="209">
        <f>+IF(E196="B02BD09",1,IF(ISNA(VLOOKUP(E196,Mediliste!N:N,1,FALSE)),0,1))</f>
        <v>1</v>
      </c>
    </row>
    <row r="197" spans="1:12">
      <c r="A197" s="209">
        <f>+'Page d''accueil'!$C$20</f>
        <v>0</v>
      </c>
      <c r="B197" s="209" t="str">
        <f>+Médicaments!L215</f>
        <v>J06BA02_nr</v>
      </c>
      <c r="C197" s="209">
        <f>+Médicaments!D215</f>
        <v>5777868</v>
      </c>
      <c r="D197" s="244">
        <f>+Médicaments!E215</f>
        <v>7680629130024</v>
      </c>
      <c r="E197" s="209" t="str">
        <f>+Médicaments!B215</f>
        <v>J06BA02</v>
      </c>
      <c r="F197" s="209" t="str">
        <f>+VLOOKUP(E197,Mediliste!A:B,2,FALSE)</f>
        <v>Human-Immunglobulin, polyvalent</v>
      </c>
      <c r="G197" s="209" t="str">
        <f>+Médicaments!Z215</f>
        <v>INTRATECT 10% Inf Lös 5 g/50ml i.v. 50 ml</v>
      </c>
      <c r="H197" s="209" t="str">
        <f>+Médicaments!R215</f>
        <v>g</v>
      </c>
      <c r="I197" s="209">
        <f>+Médicaments!G215</f>
        <v>0</v>
      </c>
      <c r="J197" s="379">
        <f>+Médicaments!H215</f>
        <v>0</v>
      </c>
      <c r="K197" s="209">
        <f>+Médicaments!I215</f>
        <v>0</v>
      </c>
      <c r="L197" s="209">
        <f>+IF(E197="B02BD09",1,IF(ISNA(VLOOKUP(E197,Mediliste!N:N,1,FALSE)),0,1))</f>
        <v>1</v>
      </c>
    </row>
    <row r="198" spans="1:12">
      <c r="A198" s="209">
        <f>+'Page d''accueil'!$C$20</f>
        <v>0</v>
      </c>
      <c r="B198" s="209" t="str">
        <f>+Médicaments!L216</f>
        <v>J06BA02_nr</v>
      </c>
      <c r="C198" s="209">
        <f>+Médicaments!D216</f>
        <v>5796050</v>
      </c>
      <c r="D198" s="244">
        <f>+Médicaments!E216</f>
        <v>7680576760053</v>
      </c>
      <c r="E198" s="209" t="str">
        <f>+Médicaments!B216</f>
        <v>J06BA02</v>
      </c>
      <c r="F198" s="209" t="str">
        <f>+VLOOKUP(E198,Mediliste!A:B,2,FALSE)</f>
        <v>Human-Immunglobulin, polyvalent</v>
      </c>
      <c r="G198" s="209" t="str">
        <f>+Médicaments!Z216</f>
        <v>INTRATECT 5% Inf Lös 1 g/20ml i.v. 20 ml</v>
      </c>
      <c r="H198" s="209" t="str">
        <f>+Médicaments!R216</f>
        <v>g</v>
      </c>
      <c r="I198" s="209">
        <f>+Médicaments!G216</f>
        <v>0</v>
      </c>
      <c r="J198" s="379">
        <f>+Médicaments!H216</f>
        <v>0</v>
      </c>
      <c r="K198" s="209">
        <f>+Médicaments!I216</f>
        <v>0</v>
      </c>
      <c r="L198" s="209">
        <f>+IF(E198="B02BD09",1,IF(ISNA(VLOOKUP(E198,Mediliste!N:N,1,FALSE)),0,1))</f>
        <v>1</v>
      </c>
    </row>
    <row r="199" spans="1:12">
      <c r="A199" s="209">
        <f>+'Page d''accueil'!$C$20</f>
        <v>0</v>
      </c>
      <c r="B199" s="209" t="str">
        <f>+Médicaments!L217</f>
        <v>J06BA02_nr</v>
      </c>
      <c r="C199" s="209">
        <f>+Médicaments!D217</f>
        <v>5796096</v>
      </c>
      <c r="D199" s="244">
        <f>+Médicaments!E217</f>
        <v>7680576760084</v>
      </c>
      <c r="E199" s="209" t="str">
        <f>+Médicaments!B217</f>
        <v>J06BA02</v>
      </c>
      <c r="F199" s="209" t="str">
        <f>+VLOOKUP(E199,Mediliste!A:B,2,FALSE)</f>
        <v>Human-Immunglobulin, polyvalent</v>
      </c>
      <c r="G199" s="209" t="str">
        <f>+Médicaments!Z217</f>
        <v>INTRATECT 5% Inf Lös 10 g/200ml i.v. 200 ml</v>
      </c>
      <c r="H199" s="209" t="str">
        <f>+Médicaments!R217</f>
        <v>g</v>
      </c>
      <c r="I199" s="209">
        <f>+Médicaments!G217</f>
        <v>0</v>
      </c>
      <c r="J199" s="379">
        <f>+Médicaments!H217</f>
        <v>0</v>
      </c>
      <c r="K199" s="209">
        <f>+Médicaments!I217</f>
        <v>0</v>
      </c>
      <c r="L199" s="209">
        <f>+IF(E199="B02BD09",1,IF(ISNA(VLOOKUP(E199,Mediliste!N:N,1,FALSE)),0,1))</f>
        <v>1</v>
      </c>
    </row>
    <row r="200" spans="1:12">
      <c r="A200" s="209">
        <f>+'Page d''accueil'!$C$20</f>
        <v>0</v>
      </c>
      <c r="B200" s="209" t="str">
        <f>+Médicaments!L218</f>
        <v>J06BA02_nr</v>
      </c>
      <c r="C200" s="209">
        <f>+Médicaments!D218</f>
        <v>5796067</v>
      </c>
      <c r="D200" s="244">
        <f>+Médicaments!E218</f>
        <v>7680576760060</v>
      </c>
      <c r="E200" s="209" t="str">
        <f>+Médicaments!B218</f>
        <v>J06BA02</v>
      </c>
      <c r="F200" s="209" t="str">
        <f>+VLOOKUP(E200,Mediliste!A:B,2,FALSE)</f>
        <v>Human-Immunglobulin, polyvalent</v>
      </c>
      <c r="G200" s="209" t="str">
        <f>+Médicaments!Z218</f>
        <v>INTRATECT 5% Inf Lös 2.5 g/50ml i.v. 50 ml</v>
      </c>
      <c r="H200" s="209" t="str">
        <f>+Médicaments!R218</f>
        <v>g</v>
      </c>
      <c r="I200" s="209">
        <f>+Médicaments!G218</f>
        <v>0</v>
      </c>
      <c r="J200" s="379">
        <f>+Médicaments!H218</f>
        <v>0</v>
      </c>
      <c r="K200" s="209">
        <f>+Médicaments!I218</f>
        <v>0</v>
      </c>
      <c r="L200" s="209">
        <f>+IF(E200="B02BD09",1,IF(ISNA(VLOOKUP(E200,Mediliste!N:N,1,FALSE)),0,1))</f>
        <v>1</v>
      </c>
    </row>
    <row r="201" spans="1:12">
      <c r="A201" s="209">
        <f>+'Page d''accueil'!$C$20</f>
        <v>0</v>
      </c>
      <c r="B201" s="209" t="str">
        <f>+Médicaments!L219</f>
        <v>J06BA02_nr</v>
      </c>
      <c r="C201" s="209">
        <f>+Médicaments!D219</f>
        <v>5796073</v>
      </c>
      <c r="D201" s="244">
        <f>+Médicaments!E219</f>
        <v>7680576760077</v>
      </c>
      <c r="E201" s="209" t="str">
        <f>+Médicaments!B219</f>
        <v>J06BA02</v>
      </c>
      <c r="F201" s="209" t="str">
        <f>+VLOOKUP(E201,Mediliste!A:B,2,FALSE)</f>
        <v>Human-Immunglobulin, polyvalent</v>
      </c>
      <c r="G201" s="209" t="str">
        <f>+Médicaments!Z219</f>
        <v>INTRATECT 5% Inf Lös 5 g/100ml i.v. 100 ml</v>
      </c>
      <c r="H201" s="209" t="str">
        <f>+Médicaments!R219</f>
        <v>g</v>
      </c>
      <c r="I201" s="209">
        <f>+Médicaments!G219</f>
        <v>0</v>
      </c>
      <c r="J201" s="379">
        <f>+Médicaments!H219</f>
        <v>0</v>
      </c>
      <c r="K201" s="209">
        <f>+Médicaments!I219</f>
        <v>0</v>
      </c>
      <c r="L201" s="209">
        <f>+IF(E201="B02BD09",1,IF(ISNA(VLOOKUP(E201,Mediliste!N:N,1,FALSE)),0,1))</f>
        <v>1</v>
      </c>
    </row>
    <row r="202" spans="1:12">
      <c r="A202" s="209">
        <f>+'Page d''accueil'!$C$20</f>
        <v>0</v>
      </c>
      <c r="B202" s="209" t="str">
        <f>+Médicaments!L220</f>
        <v>J06BA02_nr</v>
      </c>
      <c r="C202" s="209">
        <f>+Médicaments!D220</f>
        <v>3592047</v>
      </c>
      <c r="D202" s="244">
        <f>+Médicaments!E220</f>
        <v>7680576760015</v>
      </c>
      <c r="E202" s="209" t="str">
        <f>+Médicaments!B220</f>
        <v>J06BA02</v>
      </c>
      <c r="F202" s="209" t="str">
        <f>+VLOOKUP(E202,Mediliste!A:B,2,FALSE)</f>
        <v>Human-Immunglobulin, polyvalent</v>
      </c>
      <c r="G202" s="209" t="str">
        <f>+Médicaments!Z220</f>
        <v>INTRATECT Inf Lös 1 g/20ml i.v. Durchstf 20 ml</v>
      </c>
      <c r="H202" s="209" t="str">
        <f>+Médicaments!R220</f>
        <v>g</v>
      </c>
      <c r="I202" s="209">
        <f>+Médicaments!G220</f>
        <v>0</v>
      </c>
      <c r="J202" s="379">
        <f>+Médicaments!H220</f>
        <v>0</v>
      </c>
      <c r="K202" s="209">
        <f>+Médicaments!I220</f>
        <v>0</v>
      </c>
      <c r="L202" s="209">
        <f>+IF(E202="B02BD09",1,IF(ISNA(VLOOKUP(E202,Mediliste!N:N,1,FALSE)),0,1))</f>
        <v>1</v>
      </c>
    </row>
    <row r="203" spans="1:12">
      <c r="A203" s="209">
        <f>+'Page d''accueil'!$C$20</f>
        <v>0</v>
      </c>
      <c r="B203" s="209" t="str">
        <f>+Médicaments!L221</f>
        <v>J06BA02_nr</v>
      </c>
      <c r="C203" s="209">
        <f>+Médicaments!D221</f>
        <v>3592082</v>
      </c>
      <c r="D203" s="244">
        <f>+Médicaments!E221</f>
        <v>7680576760046</v>
      </c>
      <c r="E203" s="209" t="str">
        <f>+Médicaments!B221</f>
        <v>J06BA02</v>
      </c>
      <c r="F203" s="209" t="str">
        <f>+VLOOKUP(E203,Mediliste!A:B,2,FALSE)</f>
        <v>Human-Immunglobulin, polyvalent</v>
      </c>
      <c r="G203" s="209" t="str">
        <f>+Médicaments!Z221</f>
        <v>INTRATECT Inf Lös 10 g/200ml i.v. Durchstf 200 ml</v>
      </c>
      <c r="H203" s="209" t="str">
        <f>+Médicaments!R221</f>
        <v>g</v>
      </c>
      <c r="I203" s="209">
        <f>+Médicaments!G221</f>
        <v>0</v>
      </c>
      <c r="J203" s="379">
        <f>+Médicaments!H221</f>
        <v>0</v>
      </c>
      <c r="K203" s="209">
        <f>+Médicaments!I221</f>
        <v>0</v>
      </c>
      <c r="L203" s="209">
        <f>+IF(E203="B02BD09",1,IF(ISNA(VLOOKUP(E203,Mediliste!N:N,1,FALSE)),0,1))</f>
        <v>1</v>
      </c>
    </row>
    <row r="204" spans="1:12">
      <c r="A204" s="209">
        <f>+'Page d''accueil'!$C$20</f>
        <v>0</v>
      </c>
      <c r="B204" s="209" t="str">
        <f>+Médicaments!L222</f>
        <v>J06BA02_nr</v>
      </c>
      <c r="C204" s="209">
        <f>+Médicaments!D222</f>
        <v>3592053</v>
      </c>
      <c r="D204" s="244">
        <f>+Médicaments!E222</f>
        <v>7680576760022</v>
      </c>
      <c r="E204" s="209" t="str">
        <f>+Médicaments!B222</f>
        <v>J06BA02</v>
      </c>
      <c r="F204" s="209" t="str">
        <f>+VLOOKUP(E204,Mediliste!A:B,2,FALSE)</f>
        <v>Human-Immunglobulin, polyvalent</v>
      </c>
      <c r="G204" s="209" t="str">
        <f>+Médicaments!Z222</f>
        <v>INTRATECT Inf Lös 2.5 g/50ml i.v. Durchstf 50 ml</v>
      </c>
      <c r="H204" s="209" t="str">
        <f>+Médicaments!R222</f>
        <v>g</v>
      </c>
      <c r="I204" s="209">
        <f>+Médicaments!G222</f>
        <v>0</v>
      </c>
      <c r="J204" s="379">
        <f>+Médicaments!H222</f>
        <v>0</v>
      </c>
      <c r="K204" s="209">
        <f>+Médicaments!I222</f>
        <v>0</v>
      </c>
      <c r="L204" s="209">
        <f>+IF(E204="B02BD09",1,IF(ISNA(VLOOKUP(E204,Mediliste!N:N,1,FALSE)),0,1))</f>
        <v>1</v>
      </c>
    </row>
    <row r="205" spans="1:12">
      <c r="A205" s="209">
        <f>+'Page d''accueil'!$C$20</f>
        <v>0</v>
      </c>
      <c r="B205" s="209" t="str">
        <f>+Médicaments!L223</f>
        <v>J06BA02_nr</v>
      </c>
      <c r="C205" s="209">
        <f>+Médicaments!D223</f>
        <v>3592076</v>
      </c>
      <c r="D205" s="244">
        <f>+Médicaments!E223</f>
        <v>7680576760039</v>
      </c>
      <c r="E205" s="209" t="str">
        <f>+Médicaments!B223</f>
        <v>J06BA02</v>
      </c>
      <c r="F205" s="209" t="str">
        <f>+VLOOKUP(E205,Mediliste!A:B,2,FALSE)</f>
        <v>Human-Immunglobulin, polyvalent</v>
      </c>
      <c r="G205" s="209" t="str">
        <f>+Médicaments!Z223</f>
        <v>INTRATECT Inf Lös 5 g/100ml i.v. Durchstf 100 ml</v>
      </c>
      <c r="H205" s="209" t="str">
        <f>+Médicaments!R223</f>
        <v>g</v>
      </c>
      <c r="I205" s="209">
        <f>+Médicaments!G223</f>
        <v>0</v>
      </c>
      <c r="J205" s="379">
        <f>+Médicaments!H223</f>
        <v>0</v>
      </c>
      <c r="K205" s="209">
        <f>+Médicaments!I223</f>
        <v>0</v>
      </c>
      <c r="L205" s="209">
        <f>+IF(E205="B02BD09",1,IF(ISNA(VLOOKUP(E205,Mediliste!N:N,1,FALSE)),0,1))</f>
        <v>1</v>
      </c>
    </row>
    <row r="206" spans="1:12">
      <c r="A206" s="209">
        <f>+'Page d''accueil'!$C$20</f>
        <v>0</v>
      </c>
      <c r="B206" s="209" t="str">
        <f>+Médicaments!L224</f>
        <v>J06BA02_nr</v>
      </c>
      <c r="C206" s="209">
        <f>+Médicaments!D224</f>
        <v>3145584</v>
      </c>
      <c r="D206" s="244">
        <f>+Médicaments!E224</f>
        <v>7680574690017</v>
      </c>
      <c r="E206" s="209" t="str">
        <f>+Médicaments!B224</f>
        <v>J06BA02</v>
      </c>
      <c r="F206" s="209" t="str">
        <f>+VLOOKUP(E206,Mediliste!A:B,2,FALSE)</f>
        <v>Human-Immunglobulin, polyvalent</v>
      </c>
      <c r="G206" s="209" t="str">
        <f>+Médicaments!Z224</f>
        <v>KIOVIG Inf Lös 1 g/10ml i.v. Durchstf 10 ml</v>
      </c>
      <c r="H206" s="209" t="str">
        <f>+Médicaments!R224</f>
        <v>g</v>
      </c>
      <c r="I206" s="209">
        <f>+Médicaments!G224</f>
        <v>0</v>
      </c>
      <c r="J206" s="379">
        <f>+Médicaments!H224</f>
        <v>0</v>
      </c>
      <c r="K206" s="209">
        <f>+Médicaments!I224</f>
        <v>0</v>
      </c>
      <c r="L206" s="209">
        <f>+IF(E206="B02BD09",1,IF(ISNA(VLOOKUP(E206,Mediliste!N:N,1,FALSE)),0,1))</f>
        <v>1</v>
      </c>
    </row>
    <row r="207" spans="1:12">
      <c r="A207" s="209">
        <f>+'Page d''accueil'!$C$20</f>
        <v>0</v>
      </c>
      <c r="B207" s="209" t="str">
        <f>+Médicaments!L225</f>
        <v>J06BA02_nr</v>
      </c>
      <c r="C207" s="209">
        <f>+Médicaments!D225</f>
        <v>3145615</v>
      </c>
      <c r="D207" s="244">
        <f>+Médicaments!E225</f>
        <v>7680574690048</v>
      </c>
      <c r="E207" s="209" t="str">
        <f>+Médicaments!B225</f>
        <v>J06BA02</v>
      </c>
      <c r="F207" s="209" t="str">
        <f>+VLOOKUP(E207,Mediliste!A:B,2,FALSE)</f>
        <v>Human-Immunglobulin, polyvalent</v>
      </c>
      <c r="G207" s="209" t="str">
        <f>+Médicaments!Z225</f>
        <v>KIOVIG Inf Lös 10 g/100ml i.v. Durchstf 100 ml</v>
      </c>
      <c r="H207" s="209" t="str">
        <f>+Médicaments!R225</f>
        <v>g</v>
      </c>
      <c r="I207" s="209">
        <f>+Médicaments!G225</f>
        <v>0</v>
      </c>
      <c r="J207" s="379">
        <f>+Médicaments!H225</f>
        <v>0</v>
      </c>
      <c r="K207" s="209">
        <f>+Médicaments!I225</f>
        <v>0</v>
      </c>
      <c r="L207" s="209">
        <f>+IF(E207="B02BD09",1,IF(ISNA(VLOOKUP(E207,Mediliste!N:N,1,FALSE)),0,1))</f>
        <v>1</v>
      </c>
    </row>
    <row r="208" spans="1:12">
      <c r="A208" s="209">
        <f>+'Page d''accueil'!$C$20</f>
        <v>0</v>
      </c>
      <c r="B208" s="209" t="str">
        <f>+Médicaments!L226</f>
        <v>J06BA02_nr</v>
      </c>
      <c r="C208" s="209">
        <f>+Médicaments!D226</f>
        <v>3145590</v>
      </c>
      <c r="D208" s="244">
        <f>+Médicaments!E226</f>
        <v>7680574690024</v>
      </c>
      <c r="E208" s="209" t="str">
        <f>+Médicaments!B226</f>
        <v>J06BA02</v>
      </c>
      <c r="F208" s="209" t="str">
        <f>+VLOOKUP(E208,Mediliste!A:B,2,FALSE)</f>
        <v>Human-Immunglobulin, polyvalent</v>
      </c>
      <c r="G208" s="209" t="str">
        <f>+Médicaments!Z226</f>
        <v>KIOVIG Inf Lös 2.5 g/25ml i.v. Durchstf 25 ml</v>
      </c>
      <c r="H208" s="209" t="str">
        <f>+Médicaments!R226</f>
        <v>g</v>
      </c>
      <c r="I208" s="209">
        <f>+Médicaments!G226</f>
        <v>0</v>
      </c>
      <c r="J208" s="379">
        <f>+Médicaments!H226</f>
        <v>0</v>
      </c>
      <c r="K208" s="209">
        <f>+Médicaments!I226</f>
        <v>0</v>
      </c>
      <c r="L208" s="209">
        <f>+IF(E208="B02BD09",1,IF(ISNA(VLOOKUP(E208,Mediliste!N:N,1,FALSE)),0,1))</f>
        <v>1</v>
      </c>
    </row>
    <row r="209" spans="1:12">
      <c r="A209" s="209">
        <f>+'Page d''accueil'!$C$20</f>
        <v>0</v>
      </c>
      <c r="B209" s="209" t="str">
        <f>+Médicaments!L227</f>
        <v>J06BA02_nr</v>
      </c>
      <c r="C209" s="209">
        <f>+Médicaments!D227</f>
        <v>3145621</v>
      </c>
      <c r="D209" s="244">
        <f>+Médicaments!E227</f>
        <v>7680574690055</v>
      </c>
      <c r="E209" s="209" t="str">
        <f>+Médicaments!B227</f>
        <v>J06BA02</v>
      </c>
      <c r="F209" s="209" t="str">
        <f>+VLOOKUP(E209,Mediliste!A:B,2,FALSE)</f>
        <v>Human-Immunglobulin, polyvalent</v>
      </c>
      <c r="G209" s="209" t="str">
        <f>+Médicaments!Z227</f>
        <v>KIOVIG Inf Lös 20 g/200ml i.v. Durchstf 200 ml</v>
      </c>
      <c r="H209" s="209" t="str">
        <f>+Médicaments!R227</f>
        <v>g</v>
      </c>
      <c r="I209" s="209">
        <f>+Médicaments!G227</f>
        <v>0</v>
      </c>
      <c r="J209" s="379">
        <f>+Médicaments!H227</f>
        <v>0</v>
      </c>
      <c r="K209" s="209">
        <f>+Médicaments!I227</f>
        <v>0</v>
      </c>
      <c r="L209" s="209">
        <f>+IF(E209="B02BD09",1,IF(ISNA(VLOOKUP(E209,Mediliste!N:N,1,FALSE)),0,1))</f>
        <v>1</v>
      </c>
    </row>
    <row r="210" spans="1:12">
      <c r="A210" s="209">
        <f>+'Page d''accueil'!$C$20</f>
        <v>0</v>
      </c>
      <c r="B210" s="209" t="str">
        <f>+Médicaments!L228</f>
        <v>J06BA02_nr</v>
      </c>
      <c r="C210" s="209">
        <f>+Médicaments!D228</f>
        <v>4731858</v>
      </c>
      <c r="D210" s="244">
        <f>+Médicaments!E228</f>
        <v>7680574690062</v>
      </c>
      <c r="E210" s="209" t="str">
        <f>+Médicaments!B228</f>
        <v>J06BA02</v>
      </c>
      <c r="F210" s="209" t="str">
        <f>+VLOOKUP(E210,Mediliste!A:B,2,FALSE)</f>
        <v>Human-Immunglobulin, polyvalent</v>
      </c>
      <c r="G210" s="209" t="str">
        <f>+Médicaments!Z228</f>
        <v>KIOVIG Inf Lös 30 g/300ml i.v. Durchstf 300 ml</v>
      </c>
      <c r="H210" s="209" t="str">
        <f>+Médicaments!R228</f>
        <v>g</v>
      </c>
      <c r="I210" s="209">
        <f>+Médicaments!G228</f>
        <v>0</v>
      </c>
      <c r="J210" s="379">
        <f>+Médicaments!H228</f>
        <v>0</v>
      </c>
      <c r="K210" s="209">
        <f>+Médicaments!I228</f>
        <v>0</v>
      </c>
      <c r="L210" s="209">
        <f>+IF(E210="B02BD09",1,IF(ISNA(VLOOKUP(E210,Mediliste!N:N,1,FALSE)),0,1))</f>
        <v>1</v>
      </c>
    </row>
    <row r="211" spans="1:12">
      <c r="A211" s="209">
        <f>+'Page d''accueil'!$C$20</f>
        <v>0</v>
      </c>
      <c r="B211" s="209" t="str">
        <f>+Médicaments!L229</f>
        <v>J06BA02_nr</v>
      </c>
      <c r="C211" s="209">
        <f>+Médicaments!D229</f>
        <v>3145609</v>
      </c>
      <c r="D211" s="244">
        <f>+Médicaments!E229</f>
        <v>7680574690031</v>
      </c>
      <c r="E211" s="209" t="str">
        <f>+Médicaments!B229</f>
        <v>J06BA02</v>
      </c>
      <c r="F211" s="209" t="str">
        <f>+VLOOKUP(E211,Mediliste!A:B,2,FALSE)</f>
        <v>Human-Immunglobulin, polyvalent</v>
      </c>
      <c r="G211" s="209" t="str">
        <f>+Médicaments!Z229</f>
        <v>KIOVIG Inf Lös 5 g/50ml i.v. Durchstf 50 ml</v>
      </c>
      <c r="H211" s="209" t="str">
        <f>+Médicaments!R229</f>
        <v>g</v>
      </c>
      <c r="I211" s="209">
        <f>+Médicaments!G229</f>
        <v>0</v>
      </c>
      <c r="J211" s="379">
        <f>+Médicaments!H229</f>
        <v>0</v>
      </c>
      <c r="K211" s="209">
        <f>+Médicaments!I229</f>
        <v>0</v>
      </c>
      <c r="L211" s="209">
        <f>+IF(E211="B02BD09",1,IF(ISNA(VLOOKUP(E211,Mediliste!N:N,1,FALSE)),0,1))</f>
        <v>1</v>
      </c>
    </row>
    <row r="212" spans="1:12">
      <c r="A212" s="209">
        <f>+'Page d''accueil'!$C$20</f>
        <v>0</v>
      </c>
      <c r="B212" s="209" t="str">
        <f>+Médicaments!L230</f>
        <v>J06BA02_nr</v>
      </c>
      <c r="C212" s="209">
        <f>+Médicaments!D230</f>
        <v>4648465</v>
      </c>
      <c r="D212" s="244">
        <f>+Médicaments!E230</f>
        <v>7680603230030</v>
      </c>
      <c r="E212" s="209" t="str">
        <f>+Médicaments!B230</f>
        <v>J06BA02</v>
      </c>
      <c r="F212" s="209" t="str">
        <f>+VLOOKUP(E212,Mediliste!A:B,2,FALSE)</f>
        <v>Human-Immunglobulin, polyvalent</v>
      </c>
      <c r="G212" s="209" t="str">
        <f>+Médicaments!Z230</f>
        <v>OCTAGAM 10% Inf Lös 10 g/100ml i.v. Durchstf</v>
      </c>
      <c r="H212" s="209" t="str">
        <f>+Médicaments!R230</f>
        <v>g</v>
      </c>
      <c r="I212" s="209">
        <f>+Médicaments!G230</f>
        <v>0</v>
      </c>
      <c r="J212" s="379">
        <f>+Médicaments!H230</f>
        <v>0</v>
      </c>
      <c r="K212" s="209">
        <f>+Médicaments!I230</f>
        <v>0</v>
      </c>
      <c r="L212" s="209">
        <f>+IF(E212="B02BD09",1,IF(ISNA(VLOOKUP(E212,Mediliste!N:N,1,FALSE)),0,1))</f>
        <v>1</v>
      </c>
    </row>
    <row r="213" spans="1:12">
      <c r="A213" s="209">
        <f>+'Page d''accueil'!$C$20</f>
        <v>0</v>
      </c>
      <c r="B213" s="209" t="str">
        <f>+Médicaments!L231</f>
        <v>J06BA02_nr</v>
      </c>
      <c r="C213" s="209">
        <f>+Médicaments!D231</f>
        <v>4648442</v>
      </c>
      <c r="D213" s="244">
        <f>+Médicaments!E231</f>
        <v>7680603230016</v>
      </c>
      <c r="E213" s="209" t="str">
        <f>+Médicaments!B231</f>
        <v>J06BA02</v>
      </c>
      <c r="F213" s="209" t="str">
        <f>+VLOOKUP(E213,Mediliste!A:B,2,FALSE)</f>
        <v>Human-Immunglobulin, polyvalent</v>
      </c>
      <c r="G213" s="209" t="str">
        <f>+Médicaments!Z231</f>
        <v>OCTAGAM 10% Inf Lös 2 g/20ml i.v. Durchstf</v>
      </c>
      <c r="H213" s="209" t="str">
        <f>+Médicaments!R231</f>
        <v>g</v>
      </c>
      <c r="I213" s="209">
        <f>+Médicaments!G231</f>
        <v>0</v>
      </c>
      <c r="J213" s="379">
        <f>+Médicaments!H231</f>
        <v>0</v>
      </c>
      <c r="K213" s="209">
        <f>+Médicaments!I231</f>
        <v>0</v>
      </c>
      <c r="L213" s="209">
        <f>+IF(E213="B02BD09",1,IF(ISNA(VLOOKUP(E213,Mediliste!N:N,1,FALSE)),0,1))</f>
        <v>1</v>
      </c>
    </row>
    <row r="214" spans="1:12">
      <c r="A214" s="209">
        <f>+'Page d''accueil'!$C$20</f>
        <v>0</v>
      </c>
      <c r="B214" s="209" t="str">
        <f>+Médicaments!L232</f>
        <v>J06BA02_nr</v>
      </c>
      <c r="C214" s="209">
        <f>+Médicaments!D232</f>
        <v>4648471</v>
      </c>
      <c r="D214" s="244">
        <f>+Médicaments!E232</f>
        <v>7680603230047</v>
      </c>
      <c r="E214" s="209" t="str">
        <f>+Médicaments!B232</f>
        <v>J06BA02</v>
      </c>
      <c r="F214" s="209" t="str">
        <f>+VLOOKUP(E214,Mediliste!A:B,2,FALSE)</f>
        <v>Human-Immunglobulin, polyvalent</v>
      </c>
      <c r="G214" s="209" t="str">
        <f>+Médicaments!Z232</f>
        <v>OCTAGAM 10% Inf Lös 20 g/200ml i.v. Durchstf</v>
      </c>
      <c r="H214" s="209" t="str">
        <f>+Médicaments!R232</f>
        <v>g</v>
      </c>
      <c r="I214" s="209">
        <f>+Médicaments!G232</f>
        <v>0</v>
      </c>
      <c r="J214" s="379">
        <f>+Médicaments!H232</f>
        <v>0</v>
      </c>
      <c r="K214" s="209">
        <f>+Médicaments!I232</f>
        <v>0</v>
      </c>
      <c r="L214" s="209">
        <f>+IF(E214="B02BD09",1,IF(ISNA(VLOOKUP(E214,Mediliste!N:N,1,FALSE)),0,1))</f>
        <v>1</v>
      </c>
    </row>
    <row r="215" spans="1:12">
      <c r="A215" s="209">
        <f>+'Page d''accueil'!$C$20</f>
        <v>0</v>
      </c>
      <c r="B215" s="209" t="str">
        <f>+Médicaments!L233</f>
        <v>J06BA02_nr</v>
      </c>
      <c r="C215" s="209">
        <f>+Médicaments!D233</f>
        <v>4648459</v>
      </c>
      <c r="D215" s="244">
        <f>+Médicaments!E233</f>
        <v>7680603230023</v>
      </c>
      <c r="E215" s="209" t="str">
        <f>+Médicaments!B233</f>
        <v>J06BA02</v>
      </c>
      <c r="F215" s="209" t="str">
        <f>+VLOOKUP(E215,Mediliste!A:B,2,FALSE)</f>
        <v>Human-Immunglobulin, polyvalent</v>
      </c>
      <c r="G215" s="209" t="str">
        <f>+Médicaments!Z233</f>
        <v>OCTAGAM 10% Inf Lös 5 g/50ml i.v. Durchstf</v>
      </c>
      <c r="H215" s="209" t="str">
        <f>+Médicaments!R233</f>
        <v>g</v>
      </c>
      <c r="I215" s="209">
        <f>+Médicaments!G233</f>
        <v>0</v>
      </c>
      <c r="J215" s="379">
        <f>+Médicaments!H233</f>
        <v>0</v>
      </c>
      <c r="K215" s="209">
        <f>+Médicaments!I233</f>
        <v>0</v>
      </c>
      <c r="L215" s="209">
        <f>+IF(E215="B02BD09",1,IF(ISNA(VLOOKUP(E215,Mediliste!N:N,1,FALSE)),0,1))</f>
        <v>1</v>
      </c>
    </row>
    <row r="216" spans="1:12">
      <c r="A216" s="209">
        <f>+'Page d''accueil'!$C$20</f>
        <v>0</v>
      </c>
      <c r="B216" s="209" t="str">
        <f>+Médicaments!L234</f>
        <v>J06BA02_nr</v>
      </c>
      <c r="C216" s="209">
        <f>+Médicaments!D234</f>
        <v>1919900</v>
      </c>
      <c r="D216" s="244">
        <f>+Médicaments!E234</f>
        <v>7680005840073</v>
      </c>
      <c r="E216" s="209" t="str">
        <f>+Médicaments!B234</f>
        <v>J06BA02</v>
      </c>
      <c r="F216" s="209" t="str">
        <f>+VLOOKUP(E216,Mediliste!A:B,2,FALSE)</f>
        <v>Human-Immunglobulin, polyvalent</v>
      </c>
      <c r="G216" s="209" t="str">
        <f>+Médicaments!Z234</f>
        <v>OCTAGAM 5% Inf Lös 1 g/20ml i.v Glasfl 20 ml</v>
      </c>
      <c r="H216" s="209" t="str">
        <f>+Médicaments!R234</f>
        <v>g</v>
      </c>
      <c r="I216" s="209">
        <f>+Médicaments!G234</f>
        <v>0</v>
      </c>
      <c r="J216" s="379">
        <f>+Médicaments!H234</f>
        <v>0</v>
      </c>
      <c r="K216" s="209">
        <f>+Médicaments!I234</f>
        <v>0</v>
      </c>
      <c r="L216" s="209">
        <f>+IF(E216="B02BD09",1,IF(ISNA(VLOOKUP(E216,Mediliste!N:N,1,FALSE)),0,1))</f>
        <v>1</v>
      </c>
    </row>
    <row r="217" spans="1:12">
      <c r="A217" s="209">
        <f>+'Page d''accueil'!$C$20</f>
        <v>0</v>
      </c>
      <c r="B217" s="209" t="str">
        <f>+Médicaments!L235</f>
        <v>J06BA02_nr</v>
      </c>
      <c r="C217" s="209">
        <f>+Médicaments!D235</f>
        <v>1720535</v>
      </c>
      <c r="D217" s="244">
        <f>+Médicaments!E235</f>
        <v>7680005840110</v>
      </c>
      <c r="E217" s="209" t="str">
        <f>+Médicaments!B235</f>
        <v>J06BA02</v>
      </c>
      <c r="F217" s="209" t="str">
        <f>+VLOOKUP(E217,Mediliste!A:B,2,FALSE)</f>
        <v>Human-Immunglobulin, polyvalent</v>
      </c>
      <c r="G217" s="209" t="str">
        <f>+Médicaments!Z235</f>
        <v>OCTAGAM 5% Inf Lös 10 g/200ml i.v Glasfl 200 ml</v>
      </c>
      <c r="H217" s="209" t="str">
        <f>+Médicaments!R235</f>
        <v>g</v>
      </c>
      <c r="I217" s="209">
        <f>+Médicaments!G235</f>
        <v>0</v>
      </c>
      <c r="J217" s="379">
        <f>+Médicaments!H235</f>
        <v>0</v>
      </c>
      <c r="K217" s="209">
        <f>+Médicaments!I235</f>
        <v>0</v>
      </c>
      <c r="L217" s="209">
        <f>+IF(E217="B02BD09",1,IF(ISNA(VLOOKUP(E217,Mediliste!N:N,1,FALSE)),0,1))</f>
        <v>1</v>
      </c>
    </row>
    <row r="218" spans="1:12">
      <c r="A218" s="209">
        <f>+'Page d''accueil'!$C$20</f>
        <v>0</v>
      </c>
      <c r="B218" s="209" t="str">
        <f>+Médicaments!L236</f>
        <v>J06BA02_nr</v>
      </c>
      <c r="C218" s="209">
        <f>+Médicaments!D236</f>
        <v>1720512</v>
      </c>
      <c r="D218" s="244">
        <f>+Médicaments!E236</f>
        <v>7680005840080</v>
      </c>
      <c r="E218" s="209" t="str">
        <f>+Médicaments!B236</f>
        <v>J06BA02</v>
      </c>
      <c r="F218" s="209" t="str">
        <f>+VLOOKUP(E218,Mediliste!A:B,2,FALSE)</f>
        <v>Human-Immunglobulin, polyvalent</v>
      </c>
      <c r="G218" s="209" t="str">
        <f>+Médicaments!Z236</f>
        <v>OCTAGAM 5% Inf Lös 2.5 g/50ml i.v Glasfl 50 ml</v>
      </c>
      <c r="H218" s="209" t="str">
        <f>+Médicaments!R236</f>
        <v>g</v>
      </c>
      <c r="I218" s="209">
        <f>+Médicaments!G236</f>
        <v>0</v>
      </c>
      <c r="J218" s="379">
        <f>+Médicaments!H236</f>
        <v>0</v>
      </c>
      <c r="K218" s="209">
        <f>+Médicaments!I236</f>
        <v>0</v>
      </c>
      <c r="L218" s="209">
        <f>+IF(E218="B02BD09",1,IF(ISNA(VLOOKUP(E218,Mediliste!N:N,1,FALSE)),0,1))</f>
        <v>1</v>
      </c>
    </row>
    <row r="219" spans="1:12">
      <c r="A219" s="209">
        <f>+'Page d''accueil'!$C$20</f>
        <v>0</v>
      </c>
      <c r="B219" s="209" t="str">
        <f>+Médicaments!L237</f>
        <v>J06BA02_nr</v>
      </c>
      <c r="C219" s="209">
        <f>+Médicaments!D237</f>
        <v>1720529</v>
      </c>
      <c r="D219" s="244">
        <f>+Médicaments!E237</f>
        <v>7680005840097</v>
      </c>
      <c r="E219" s="209" t="str">
        <f>+Médicaments!B237</f>
        <v>J06BA02</v>
      </c>
      <c r="F219" s="209" t="str">
        <f>+VLOOKUP(E219,Mediliste!A:B,2,FALSE)</f>
        <v>Human-Immunglobulin, polyvalent</v>
      </c>
      <c r="G219" s="209" t="str">
        <f>+Médicaments!Z237</f>
        <v>OCTAGAM 5% Inf Lös 5 g/100ml i.v Glasfl 100 ml</v>
      </c>
      <c r="H219" s="209" t="str">
        <f>+Médicaments!R237</f>
        <v>g</v>
      </c>
      <c r="I219" s="209">
        <f>+Médicaments!G237</f>
        <v>0</v>
      </c>
      <c r="J219" s="379">
        <f>+Médicaments!H237</f>
        <v>0</v>
      </c>
      <c r="K219" s="209">
        <f>+Médicaments!I237</f>
        <v>0</v>
      </c>
      <c r="L219" s="209">
        <f>+IF(E219="B02BD09",1,IF(ISNA(VLOOKUP(E219,Mediliste!N:N,1,FALSE)),0,1))</f>
        <v>1</v>
      </c>
    </row>
    <row r="220" spans="1:12">
      <c r="A220" s="209">
        <f>+'Page d''accueil'!$C$20</f>
        <v>0</v>
      </c>
      <c r="B220" s="209" t="str">
        <f>+Médicaments!L238</f>
        <v>J06BA02_nr</v>
      </c>
      <c r="C220" s="209">
        <f>+Médicaments!D238</f>
        <v>3894251</v>
      </c>
      <c r="D220" s="244">
        <f>+Médicaments!E238</f>
        <v>7680583140039</v>
      </c>
      <c r="E220" s="209" t="str">
        <f>+Médicaments!B238</f>
        <v>J06BA02</v>
      </c>
      <c r="F220" s="209" t="str">
        <f>+VLOOKUP(E220,Mediliste!A:B,2,FALSE)</f>
        <v>Human-Immunglobulin, polyvalent</v>
      </c>
      <c r="G220" s="209" t="str">
        <f>+Médicaments!Z238</f>
        <v>PRIVIGEN Inf Lös 10 g/100ml i.v. Durchstf 100 ml</v>
      </c>
      <c r="H220" s="209" t="str">
        <f>+Médicaments!R238</f>
        <v>g</v>
      </c>
      <c r="I220" s="209">
        <f>+Médicaments!G238</f>
        <v>0</v>
      </c>
      <c r="J220" s="379">
        <f>+Médicaments!H238</f>
        <v>0</v>
      </c>
      <c r="K220" s="209">
        <f>+Médicaments!I238</f>
        <v>0</v>
      </c>
      <c r="L220" s="209">
        <f>+IF(E220="B02BD09",1,IF(ISNA(VLOOKUP(E220,Mediliste!N:N,1,FALSE)),0,1))</f>
        <v>1</v>
      </c>
    </row>
    <row r="221" spans="1:12">
      <c r="A221" s="209">
        <f>+'Page d''accueil'!$C$20</f>
        <v>0</v>
      </c>
      <c r="B221" s="209" t="str">
        <f>+Médicaments!L239</f>
        <v>J06BA02_nr</v>
      </c>
      <c r="C221" s="209">
        <f>+Médicaments!D239</f>
        <v>3894268</v>
      </c>
      <c r="D221" s="244">
        <f>+Médicaments!E239</f>
        <v>7680583140015</v>
      </c>
      <c r="E221" s="209" t="str">
        <f>+Médicaments!B239</f>
        <v>J06BA02</v>
      </c>
      <c r="F221" s="209" t="str">
        <f>+VLOOKUP(E221,Mediliste!A:B,2,FALSE)</f>
        <v>Human-Immunglobulin, polyvalent</v>
      </c>
      <c r="G221" s="209" t="str">
        <f>+Médicaments!Z239</f>
        <v>PRIVIGEN Inf Lös 2.5 g/25ml i.v. Durchstf 25 ml</v>
      </c>
      <c r="H221" s="209" t="str">
        <f>+Médicaments!R239</f>
        <v>g</v>
      </c>
      <c r="I221" s="209">
        <f>+Médicaments!G239</f>
        <v>0</v>
      </c>
      <c r="J221" s="379">
        <f>+Médicaments!H239</f>
        <v>0</v>
      </c>
      <c r="K221" s="209">
        <f>+Médicaments!I239</f>
        <v>0</v>
      </c>
      <c r="L221" s="209">
        <f>+IF(E221="B02BD09",1,IF(ISNA(VLOOKUP(E221,Mediliste!N:N,1,FALSE)),0,1))</f>
        <v>1</v>
      </c>
    </row>
    <row r="222" spans="1:12">
      <c r="A222" s="209">
        <f>+'Page d''accueil'!$C$20</f>
        <v>0</v>
      </c>
      <c r="B222" s="209" t="str">
        <f>+Médicaments!L240</f>
        <v>J06BA02_nr</v>
      </c>
      <c r="C222" s="209">
        <f>+Médicaments!D240</f>
        <v>3894274</v>
      </c>
      <c r="D222" s="244">
        <f>+Médicaments!E240</f>
        <v>7680583140046</v>
      </c>
      <c r="E222" s="209" t="str">
        <f>+Médicaments!B240</f>
        <v>J06BA02</v>
      </c>
      <c r="F222" s="209" t="str">
        <f>+VLOOKUP(E222,Mediliste!A:B,2,FALSE)</f>
        <v>Human-Immunglobulin, polyvalent</v>
      </c>
      <c r="G222" s="209" t="str">
        <f>+Médicaments!Z240</f>
        <v>PRIVIGEN Inf Lös 20 g/200ml i.v. Durchstf 200 ml</v>
      </c>
      <c r="H222" s="209" t="str">
        <f>+Médicaments!R240</f>
        <v>g</v>
      </c>
      <c r="I222" s="209">
        <f>+Médicaments!G240</f>
        <v>0</v>
      </c>
      <c r="J222" s="379">
        <f>+Médicaments!H240</f>
        <v>0</v>
      </c>
      <c r="K222" s="209">
        <f>+Médicaments!I240</f>
        <v>0</v>
      </c>
      <c r="L222" s="209">
        <f>+IF(E222="B02BD09",1,IF(ISNA(VLOOKUP(E222,Mediliste!N:N,1,FALSE)),0,1))</f>
        <v>1</v>
      </c>
    </row>
    <row r="223" spans="1:12">
      <c r="A223" s="209">
        <f>+'Page d''accueil'!$C$20</f>
        <v>0</v>
      </c>
      <c r="B223" s="209" t="str">
        <f>+Médicaments!L241</f>
        <v>J06BA02_nr</v>
      </c>
      <c r="C223" s="209">
        <f>+Médicaments!D241</f>
        <v>5841974</v>
      </c>
      <c r="D223" s="244">
        <f>+Médicaments!E241</f>
        <v>7680583140053</v>
      </c>
      <c r="E223" s="209" t="str">
        <f>+Médicaments!B241</f>
        <v>J06BA02</v>
      </c>
      <c r="F223" s="209" t="str">
        <f>+VLOOKUP(E223,Mediliste!A:B,2,FALSE)</f>
        <v>Human-Immunglobulin, polyvalent</v>
      </c>
      <c r="G223" s="209" t="str">
        <f>+Médicaments!Z241</f>
        <v>PRIVIGEN Inf Lös 40 g/400ml i.v. 400 ml</v>
      </c>
      <c r="H223" s="209" t="str">
        <f>+Médicaments!R241</f>
        <v>g</v>
      </c>
      <c r="I223" s="209">
        <f>+Médicaments!G241</f>
        <v>0</v>
      </c>
      <c r="J223" s="379">
        <f>+Médicaments!H241</f>
        <v>0</v>
      </c>
      <c r="K223" s="209">
        <f>+Médicaments!I241</f>
        <v>0</v>
      </c>
      <c r="L223" s="209">
        <f>+IF(E223="B02BD09",1,IF(ISNA(VLOOKUP(E223,Mediliste!N:N,1,FALSE)),0,1))</f>
        <v>1</v>
      </c>
    </row>
    <row r="224" spans="1:12">
      <c r="A224" s="209">
        <f>+'Page d''accueil'!$C$20</f>
        <v>0</v>
      </c>
      <c r="B224" s="209" t="str">
        <f>+Médicaments!L242</f>
        <v>J06BA02_nr</v>
      </c>
      <c r="C224" s="209">
        <f>+Médicaments!D242</f>
        <v>3894245</v>
      </c>
      <c r="D224" s="244">
        <f>+Médicaments!E242</f>
        <v>7680583140022</v>
      </c>
      <c r="E224" s="209" t="str">
        <f>+Médicaments!B242</f>
        <v>J06BA02</v>
      </c>
      <c r="F224" s="209" t="str">
        <f>+VLOOKUP(E224,Mediliste!A:B,2,FALSE)</f>
        <v>Human-Immunglobulin, polyvalent</v>
      </c>
      <c r="G224" s="209" t="str">
        <f>+Médicaments!Z242</f>
        <v>PRIVIGEN Inf Lös 5 g/50ml i.v. Durchstf 50 ml</v>
      </c>
      <c r="H224" s="209" t="str">
        <f>+Médicaments!R242</f>
        <v>g</v>
      </c>
      <c r="I224" s="209">
        <f>+Médicaments!G242</f>
        <v>0</v>
      </c>
      <c r="J224" s="379">
        <f>+Médicaments!H242</f>
        <v>0</v>
      </c>
      <c r="K224" s="209">
        <f>+Médicaments!I242</f>
        <v>0</v>
      </c>
      <c r="L224" s="209">
        <f>+IF(E224="B02BD09",1,IF(ISNA(VLOOKUP(E224,Mediliste!N:N,1,FALSE)),0,1))</f>
        <v>1</v>
      </c>
    </row>
    <row r="225" spans="1:12">
      <c r="A225" s="209">
        <f>+'Page d''accueil'!$C$20</f>
        <v>0</v>
      </c>
      <c r="B225" s="209" t="str">
        <f>+Médicaments!L243</f>
        <v>J06BB04_nr</v>
      </c>
      <c r="C225" s="209">
        <f>+Médicaments!D243</f>
        <v>2822226</v>
      </c>
      <c r="D225" s="244">
        <f>+Médicaments!E243</f>
        <v>7680004880025</v>
      </c>
      <c r="E225" s="209" t="str">
        <f>+Médicaments!B243</f>
        <v>J06BB04</v>
      </c>
      <c r="F225" s="209" t="str">
        <f>+VLOOKUP(E225,Mediliste!A:B,2,FALSE)</f>
        <v>Human-Immunglobulin gegen Hepatitis-B</v>
      </c>
      <c r="G225" s="209" t="str">
        <f>+Médicaments!Z243</f>
        <v>HEPATECT CP Inf Lös 2000 E/40ml Durchstf 40 ml</v>
      </c>
      <c r="H225" s="209" t="str">
        <f>+Médicaments!R243</f>
        <v>U</v>
      </c>
      <c r="I225" s="209">
        <f>+Médicaments!G243</f>
        <v>0</v>
      </c>
      <c r="J225" s="379">
        <f>+Médicaments!H243</f>
        <v>0</v>
      </c>
      <c r="K225" s="209">
        <f>+Médicaments!I243</f>
        <v>0</v>
      </c>
      <c r="L225" s="209">
        <f>+IF(E225="B02BD09",1,IF(ISNA(VLOOKUP(E225,Mediliste!N:N,1,FALSE)),0,1))</f>
        <v>1</v>
      </c>
    </row>
    <row r="226" spans="1:12">
      <c r="A226" s="209">
        <f>+'Page d''accueil'!$C$20</f>
        <v>0</v>
      </c>
      <c r="B226" s="209" t="str">
        <f>+Médicaments!L244</f>
        <v>J06BB04_nr</v>
      </c>
      <c r="C226" s="209">
        <f>+Médicaments!D244</f>
        <v>1982583</v>
      </c>
      <c r="D226" s="244">
        <f>+Médicaments!E244</f>
        <v>7680004880018</v>
      </c>
      <c r="E226" s="209" t="str">
        <f>+Médicaments!B244</f>
        <v>J06BB04</v>
      </c>
      <c r="F226" s="209" t="str">
        <f>+VLOOKUP(E226,Mediliste!A:B,2,FALSE)</f>
        <v>Human-Immunglobulin gegen Hepatitis-B</v>
      </c>
      <c r="G226" s="209" t="str">
        <f>+Médicaments!Z244</f>
        <v>HEPATECT CP Inf Lös 500 E/10ml Durchstf 10 ml</v>
      </c>
      <c r="H226" s="209" t="str">
        <f>+Médicaments!R244</f>
        <v>U</v>
      </c>
      <c r="I226" s="209">
        <f>+Médicaments!G244</f>
        <v>0</v>
      </c>
      <c r="J226" s="379">
        <f>+Médicaments!H244</f>
        <v>0</v>
      </c>
      <c r="K226" s="209">
        <f>+Médicaments!I244</f>
        <v>0</v>
      </c>
      <c r="L226" s="209">
        <f>+IF(E226="B02BD09",1,IF(ISNA(VLOOKUP(E226,Mediliste!N:N,1,FALSE)),0,1))</f>
        <v>1</v>
      </c>
    </row>
    <row r="227" spans="1:12">
      <c r="A227" s="209">
        <f>+'Page d''accueil'!$C$20</f>
        <v>0</v>
      </c>
      <c r="B227" s="209" t="str">
        <f>+Médicaments!L245</f>
        <v>J06BB04_nr</v>
      </c>
      <c r="C227" s="209">
        <f>+Médicaments!D245</f>
        <v>5046811</v>
      </c>
      <c r="D227" s="244">
        <f>+Médicaments!E245</f>
        <v>7680004880049</v>
      </c>
      <c r="E227" s="209" t="str">
        <f>+Médicaments!B245</f>
        <v>J06BB04</v>
      </c>
      <c r="F227" s="209" t="str">
        <f>+VLOOKUP(E227,Mediliste!A:B,2,FALSE)</f>
        <v>Human-Immunglobulin gegen Hepatitis-B</v>
      </c>
      <c r="G227" s="209" t="str">
        <f>+Médicaments!Z245</f>
        <v>HEPATECT CP Inf Lös 5000 E/100ml Durchstf 100 ml</v>
      </c>
      <c r="H227" s="209" t="str">
        <f>+Médicaments!R245</f>
        <v>U</v>
      </c>
      <c r="I227" s="209">
        <f>+Médicaments!G245</f>
        <v>0</v>
      </c>
      <c r="J227" s="379">
        <f>+Médicaments!H245</f>
        <v>0</v>
      </c>
      <c r="K227" s="209">
        <f>+Médicaments!I245</f>
        <v>0</v>
      </c>
      <c r="L227" s="209">
        <f>+IF(E227="B02BD09",1,IF(ISNA(VLOOKUP(E227,Mediliste!N:N,1,FALSE)),0,1))</f>
        <v>1</v>
      </c>
    </row>
    <row r="228" spans="1:12">
      <c r="A228" s="209">
        <f>+'Page d''accueil'!$C$20</f>
        <v>0</v>
      </c>
      <c r="B228" s="209" t="str">
        <f>+Médicaments!L246</f>
        <v>J06BB04_nr</v>
      </c>
      <c r="C228" s="209">
        <f>+Médicaments!D246</f>
        <v>3149725</v>
      </c>
      <c r="D228" s="244">
        <f>+Médicaments!E246</f>
        <v>7680006740013</v>
      </c>
      <c r="E228" s="209" t="str">
        <f>+Médicaments!B246</f>
        <v>J06BB04</v>
      </c>
      <c r="F228" s="209" t="str">
        <f>+VLOOKUP(E228,Mediliste!A:B,2,FALSE)</f>
        <v>Human-Immunglobulin gegen Hepatitis-B</v>
      </c>
      <c r="G228" s="209" t="str">
        <f>+Médicaments!Z246</f>
        <v>HEPATITIS B Behring 200 IE Fertspr 1 ml</v>
      </c>
      <c r="H228" s="209" t="str">
        <f>+Médicaments!R246</f>
        <v>U</v>
      </c>
      <c r="I228" s="209">
        <f>+Médicaments!G246</f>
        <v>0</v>
      </c>
      <c r="J228" s="379">
        <f>+Médicaments!H246</f>
        <v>0</v>
      </c>
      <c r="K228" s="209">
        <f>+Médicaments!I246</f>
        <v>0</v>
      </c>
      <c r="L228" s="209">
        <f>+IF(E228="B02BD09",1,IF(ISNA(VLOOKUP(E228,Mediliste!N:N,1,FALSE)),0,1))</f>
        <v>1</v>
      </c>
    </row>
    <row r="229" spans="1:12">
      <c r="A229" s="209">
        <f>+'Page d''accueil'!$C$20</f>
        <v>0</v>
      </c>
      <c r="B229" s="209" t="str">
        <f>+Médicaments!L247</f>
        <v>J06BB04_nr</v>
      </c>
      <c r="C229" s="209">
        <f>+Médicaments!D247</f>
        <v>3756276</v>
      </c>
      <c r="D229" s="244">
        <f>+Médicaments!E247</f>
        <v>7680006740044</v>
      </c>
      <c r="E229" s="209" t="str">
        <f>+Médicaments!B247</f>
        <v>J06BB04</v>
      </c>
      <c r="F229" s="209" t="str">
        <f>+VLOOKUP(E229,Mediliste!A:B,2,FALSE)</f>
        <v>Human-Immunglobulin gegen Hepatitis-B</v>
      </c>
      <c r="G229" s="209" t="str">
        <f>+Médicaments!Z247</f>
        <v>HEPATITIS B-IG Behring 1000 IE Fertspr 5 ml</v>
      </c>
      <c r="H229" s="209" t="str">
        <f>+Médicaments!R247</f>
        <v>U</v>
      </c>
      <c r="I229" s="209">
        <f>+Médicaments!G247</f>
        <v>0</v>
      </c>
      <c r="J229" s="379">
        <f>+Médicaments!H247</f>
        <v>0</v>
      </c>
      <c r="K229" s="209">
        <f>+Médicaments!I247</f>
        <v>0</v>
      </c>
      <c r="L229" s="209">
        <f>+IF(E229="B02BD09",1,IF(ISNA(VLOOKUP(E229,Mediliste!N:N,1,FALSE)),0,1))</f>
        <v>1</v>
      </c>
    </row>
    <row r="230" spans="1:12">
      <c r="A230" s="209">
        <f>+'Page d''accueil'!$C$20</f>
        <v>0</v>
      </c>
      <c r="B230" s="209" t="str">
        <f>+Médicaments!L248</f>
        <v>J06BB04_nr</v>
      </c>
      <c r="C230" s="209">
        <f>+Médicaments!D248</f>
        <v>5982798</v>
      </c>
      <c r="D230" s="244">
        <f>+Médicaments!E248</f>
        <v>7680006740037</v>
      </c>
      <c r="E230" s="209" t="str">
        <f>+Médicaments!B248</f>
        <v>J06BB04</v>
      </c>
      <c r="F230" s="209" t="str">
        <f>+VLOOKUP(E230,Mediliste!A:B,2,FALSE)</f>
        <v>Human-Immunglobulin gegen Hepatitis-B</v>
      </c>
      <c r="G230" s="209" t="str">
        <f>+Médicaments!Z248</f>
        <v>HEPATITIS B-IG Behring 200 IE Fertspr</v>
      </c>
      <c r="H230" s="209" t="str">
        <f>+Médicaments!R248</f>
        <v>U</v>
      </c>
      <c r="I230" s="209">
        <f>+Médicaments!G248</f>
        <v>0</v>
      </c>
      <c r="J230" s="379">
        <f>+Médicaments!H248</f>
        <v>0</v>
      </c>
      <c r="K230" s="209">
        <f>+Médicaments!I248</f>
        <v>0</v>
      </c>
      <c r="L230" s="209">
        <f>+IF(E230="B02BD09",1,IF(ISNA(VLOOKUP(E230,Mediliste!N:N,1,FALSE)),0,1))</f>
        <v>1</v>
      </c>
    </row>
    <row r="231" spans="1:12">
      <c r="A231" s="209">
        <f>+'Page d''accueil'!$C$20</f>
        <v>0</v>
      </c>
      <c r="B231" s="209" t="str">
        <f>+Médicaments!L249</f>
        <v>J06BB04_nr</v>
      </c>
      <c r="C231" s="209">
        <f>+Médicaments!D249</f>
        <v>5046188</v>
      </c>
      <c r="D231" s="244">
        <f>+Médicaments!E249</f>
        <v>7680616390011</v>
      </c>
      <c r="E231" s="209" t="str">
        <f>+Médicaments!B249</f>
        <v>J06BB04</v>
      </c>
      <c r="F231" s="209" t="str">
        <f>+VLOOKUP(E231,Mediliste!A:B,2,FALSE)</f>
        <v>Human-Immunglobulin gegen Hepatitis-B</v>
      </c>
      <c r="G231" s="209" t="str">
        <f>+Médicaments!Z249</f>
        <v>ZUTECTRA Inj Lös 500 IE 5 Fertspr</v>
      </c>
      <c r="H231" s="209" t="str">
        <f>+Médicaments!R249</f>
        <v>U</v>
      </c>
      <c r="I231" s="209">
        <f>+Médicaments!G249</f>
        <v>0</v>
      </c>
      <c r="J231" s="379">
        <f>+Médicaments!H249</f>
        <v>0</v>
      </c>
      <c r="K231" s="209">
        <f>+Médicaments!I249</f>
        <v>0</v>
      </c>
      <c r="L231" s="209">
        <f>+IF(E231="B02BD09",1,IF(ISNA(VLOOKUP(E231,Mediliste!N:N,1,FALSE)),0,1))</f>
        <v>1</v>
      </c>
    </row>
    <row r="232" spans="1:12">
      <c r="A232" s="209">
        <f>+'Page d''accueil'!$C$20</f>
        <v>0</v>
      </c>
      <c r="B232" s="209" t="str">
        <f>+Médicaments!L250</f>
        <v>J06BB09_nr</v>
      </c>
      <c r="C232" s="209">
        <f>+Médicaments!D250</f>
        <v>2822189</v>
      </c>
      <c r="D232" s="244">
        <f>+Médicaments!E250</f>
        <v>0</v>
      </c>
      <c r="E232" s="209" t="str">
        <f>+Médicaments!B250</f>
        <v>J06BB09</v>
      </c>
      <c r="F232" s="209" t="str">
        <f>+VLOOKUP(E232,Mediliste!A:B,2,FALSE)</f>
        <v>Human-Immunglobulin gegen Cytomegalovirus</v>
      </c>
      <c r="G232" s="209" t="str">
        <f>+Médicaments!Z250</f>
        <v>CYTOTECT Biotest 500 E/10ml i.v. Amp 10 ml</v>
      </c>
      <c r="H232" s="209" t="str">
        <f>+Médicaments!R250</f>
        <v>U</v>
      </c>
      <c r="I232" s="209">
        <f>+Médicaments!G250</f>
        <v>0</v>
      </c>
      <c r="J232" s="379">
        <f>+Médicaments!H250</f>
        <v>0</v>
      </c>
      <c r="K232" s="209">
        <f>+Médicaments!I250</f>
        <v>0</v>
      </c>
      <c r="L232" s="209">
        <f>+IF(E232="B02BD09",1,IF(ISNA(VLOOKUP(E232,Mediliste!N:N,1,FALSE)),0,1))</f>
        <v>1</v>
      </c>
    </row>
    <row r="233" spans="1:12">
      <c r="A233" s="209">
        <f>+'Page d''accueil'!$C$20</f>
        <v>0</v>
      </c>
      <c r="B233" s="209" t="str">
        <f>+Médicaments!L251</f>
        <v>J06BB09_nr</v>
      </c>
      <c r="C233" s="209">
        <f>+Médicaments!D251</f>
        <v>5794619</v>
      </c>
      <c r="D233" s="244">
        <f>+Médicaments!E251</f>
        <v>7680005060044</v>
      </c>
      <c r="E233" s="209" t="str">
        <f>+Médicaments!B251</f>
        <v>J06BB09</v>
      </c>
      <c r="F233" s="209" t="str">
        <f>+VLOOKUP(E233,Mediliste!A:B,2,FALSE)</f>
        <v>Human-Immunglobulin gegen Cytomegalovirus</v>
      </c>
      <c r="G233" s="209" t="str">
        <f>+Médicaments!Z251</f>
        <v>CYTOTECT CP Biotest Inf Lös 1000 E/10ml 10 ml</v>
      </c>
      <c r="H233" s="209" t="str">
        <f>+Médicaments!R251</f>
        <v>U</v>
      </c>
      <c r="I233" s="209">
        <f>+Médicaments!G251</f>
        <v>0</v>
      </c>
      <c r="J233" s="379">
        <f>+Médicaments!H251</f>
        <v>0</v>
      </c>
      <c r="K233" s="209">
        <f>+Médicaments!I251</f>
        <v>0</v>
      </c>
      <c r="L233" s="209">
        <f>+IF(E233="B02BD09",1,IF(ISNA(VLOOKUP(E233,Mediliste!N:N,1,FALSE)),0,1))</f>
        <v>1</v>
      </c>
    </row>
    <row r="234" spans="1:12">
      <c r="A234" s="209">
        <f>+'Page d''accueil'!$C$20</f>
        <v>0</v>
      </c>
      <c r="B234" s="209" t="str">
        <f>+Médicaments!L252</f>
        <v>J06BB09_nr</v>
      </c>
      <c r="C234" s="209">
        <f>+Médicaments!D252</f>
        <v>5794625</v>
      </c>
      <c r="D234" s="244">
        <f>+Médicaments!E252</f>
        <v>7680005060051</v>
      </c>
      <c r="E234" s="209" t="str">
        <f>+Médicaments!B252</f>
        <v>J06BB09</v>
      </c>
      <c r="F234" s="209" t="str">
        <f>+VLOOKUP(E234,Mediliste!A:B,2,FALSE)</f>
        <v>Human-Immunglobulin gegen Cytomegalovirus</v>
      </c>
      <c r="G234" s="209" t="str">
        <f>+Médicaments!Z252</f>
        <v>CYTOTECT CP Biotest Inf Lös 5000 E/50ml 50 ml</v>
      </c>
      <c r="H234" s="209" t="str">
        <f>+Médicaments!R252</f>
        <v>U</v>
      </c>
      <c r="I234" s="209">
        <f>+Médicaments!G252</f>
        <v>0</v>
      </c>
      <c r="J234" s="379">
        <f>+Médicaments!H252</f>
        <v>0</v>
      </c>
      <c r="K234" s="209">
        <f>+Médicaments!I252</f>
        <v>0</v>
      </c>
      <c r="L234" s="209">
        <f>+IF(E234="B02BD09",1,IF(ISNA(VLOOKUP(E234,Mediliste!N:N,1,FALSE)),0,1))</f>
        <v>1</v>
      </c>
    </row>
    <row r="235" spans="1:12">
      <c r="A235" s="209">
        <f>+'Page d''accueil'!$C$20</f>
        <v>0</v>
      </c>
      <c r="B235" s="209" t="str">
        <f>+Médicaments!L253</f>
        <v>J06BB16_nr</v>
      </c>
      <c r="C235" s="209">
        <f>+Médicaments!D253</f>
        <v>6523213</v>
      </c>
      <c r="D235" s="244">
        <f>+Médicaments!E253</f>
        <v>7680551100201</v>
      </c>
      <c r="E235" s="209" t="str">
        <f>+Médicaments!B253</f>
        <v>J06BB16</v>
      </c>
      <c r="F235" s="209" t="str">
        <f>+VLOOKUP(E235,Mediliste!A:B,2,FALSE)</f>
        <v>Palivizumab</v>
      </c>
      <c r="G235" s="209" t="str">
        <f>+Médicaments!Z253</f>
        <v>SYNAGIS Trockensub 100 mg c Solv Durchstf</v>
      </c>
      <c r="H235" s="209" t="str">
        <f>+Médicaments!R253</f>
        <v>mg</v>
      </c>
      <c r="I235" s="209">
        <f>+Médicaments!G253</f>
        <v>0</v>
      </c>
      <c r="J235" s="379">
        <f>+Médicaments!H253</f>
        <v>0</v>
      </c>
      <c r="K235" s="209">
        <f>+Médicaments!I253</f>
        <v>0</v>
      </c>
      <c r="L235" s="209">
        <f>+IF(E235="B02BD09",1,IF(ISNA(VLOOKUP(E235,Mediliste!N:N,1,FALSE)),0,1))</f>
        <v>1</v>
      </c>
    </row>
    <row r="236" spans="1:12">
      <c r="A236" s="209">
        <f>+'Page d''accueil'!$C$20</f>
        <v>0</v>
      </c>
      <c r="B236" s="209" t="str">
        <f>+Médicaments!L254</f>
        <v>J06BB16_nr</v>
      </c>
      <c r="C236" s="209">
        <f>+Médicaments!D254</f>
        <v>6523207</v>
      </c>
      <c r="D236" s="244">
        <f>+Médicaments!E254</f>
        <v>7680551100102</v>
      </c>
      <c r="E236" s="209" t="str">
        <f>+Médicaments!B254</f>
        <v>J06BB16</v>
      </c>
      <c r="F236" s="209" t="str">
        <f>+VLOOKUP(E236,Mediliste!A:B,2,FALSE)</f>
        <v>Palivizumab</v>
      </c>
      <c r="G236" s="209" t="str">
        <f>+Médicaments!Z254</f>
        <v>SYNAGIS Trockensub 50 mg c Solv Durchstf</v>
      </c>
      <c r="H236" s="209" t="str">
        <f>+Médicaments!R254</f>
        <v>mg</v>
      </c>
      <c r="I236" s="209">
        <f>+Médicaments!G254</f>
        <v>0</v>
      </c>
      <c r="J236" s="379">
        <f>+Médicaments!H254</f>
        <v>0</v>
      </c>
      <c r="K236" s="209">
        <f>+Médicaments!I254</f>
        <v>0</v>
      </c>
      <c r="L236" s="209">
        <f>+IF(E236="B02BD09",1,IF(ISNA(VLOOKUP(E236,Mediliste!N:N,1,FALSE)),0,1))</f>
        <v>1</v>
      </c>
    </row>
    <row r="237" spans="1:12">
      <c r="A237" s="209">
        <f>+'Page d''accueil'!$C$20</f>
        <v>0</v>
      </c>
      <c r="B237" s="209" t="str">
        <f>+Médicaments!L255</f>
        <v>L01AB01_nr</v>
      </c>
      <c r="C237" s="209">
        <f>+Médicaments!D255</f>
        <v>4072516</v>
      </c>
      <c r="D237" s="244">
        <f>+Médicaments!E255</f>
        <v>7680567390047</v>
      </c>
      <c r="E237" s="209" t="str">
        <f>+Médicaments!B255</f>
        <v>L01AB01</v>
      </c>
      <c r="F237" s="209" t="str">
        <f>+VLOOKUP(E237,Mediliste!A:B,2,FALSE)</f>
        <v>Busulfan</v>
      </c>
      <c r="G237" s="209" t="str">
        <f>+Médicaments!Z255</f>
        <v>BUSILVEX Inf Konz 60 mg/10ml 8 Durchstf 10 ml</v>
      </c>
      <c r="H237" s="209" t="str">
        <f>+Médicaments!R255</f>
        <v>mg</v>
      </c>
      <c r="I237" s="209">
        <f>+Médicaments!G255</f>
        <v>0</v>
      </c>
      <c r="J237" s="379">
        <f>+Médicaments!H255</f>
        <v>0</v>
      </c>
      <c r="K237" s="209">
        <f>+Médicaments!I255</f>
        <v>0</v>
      </c>
      <c r="L237" s="209">
        <f>+IF(E237="B02BD09",1,IF(ISNA(VLOOKUP(E237,Mediliste!N:N,1,FALSE)),0,1))</f>
        <v>1</v>
      </c>
    </row>
    <row r="238" spans="1:12">
      <c r="A238" s="209">
        <f>+'Page d''accueil'!$C$20</f>
        <v>0</v>
      </c>
      <c r="B238" s="209" t="str">
        <f>+Médicaments!L256</f>
        <v>L01AB01_nr</v>
      </c>
      <c r="C238" s="209">
        <f>+Médicaments!D256</f>
        <v>4764987</v>
      </c>
      <c r="D238" s="244">
        <f>+Médicaments!E256</f>
        <v>0</v>
      </c>
      <c r="E238" s="209" t="str">
        <f>+Médicaments!B256</f>
        <v>L01AB01</v>
      </c>
      <c r="F238" s="209" t="str">
        <f>+VLOOKUP(E238,Mediliste!A:B,2,FALSE)</f>
        <v>Busulfan</v>
      </c>
      <c r="G238" s="209" t="str">
        <f>+Médicaments!Z256</f>
        <v>MYLERAN (IMP D) Filmtabl 2 mg 100 Stk</v>
      </c>
      <c r="H238" s="209" t="str">
        <f>+Médicaments!R256</f>
        <v>mg</v>
      </c>
      <c r="I238" s="209">
        <f>+Médicaments!G256</f>
        <v>0</v>
      </c>
      <c r="J238" s="379">
        <f>+Médicaments!H256</f>
        <v>0</v>
      </c>
      <c r="K238" s="209">
        <f>+Médicaments!I256</f>
        <v>0</v>
      </c>
      <c r="L238" s="209">
        <f>+IF(E238="B02BD09",1,IF(ISNA(VLOOKUP(E238,Mediliste!N:N,1,FALSE)),0,1))</f>
        <v>1</v>
      </c>
    </row>
    <row r="239" spans="1:12">
      <c r="A239" s="209">
        <f>+'Page d''accueil'!$C$20</f>
        <v>0</v>
      </c>
      <c r="B239" s="209" t="str">
        <f>+Médicaments!L257</f>
        <v>L01BA04_nr</v>
      </c>
      <c r="C239" s="209">
        <f>+Médicaments!D257</f>
        <v>3809297</v>
      </c>
      <c r="D239" s="244">
        <f>+Médicaments!E257</f>
        <v>7680570390041</v>
      </c>
      <c r="E239" s="209" t="str">
        <f>+Médicaments!B257</f>
        <v>L01BA04</v>
      </c>
      <c r="F239" s="209" t="str">
        <f>+VLOOKUP(E239,Mediliste!A:B,2,FALSE)</f>
        <v>Pemetrexed</v>
      </c>
      <c r="G239" s="209" t="str">
        <f>+Médicaments!Z257</f>
        <v>ALIMTA Trockensub 100 mg für Inf Lös Durchstf</v>
      </c>
      <c r="H239" s="209" t="str">
        <f>+Médicaments!R257</f>
        <v>mg</v>
      </c>
      <c r="I239" s="209">
        <f>+Médicaments!G257</f>
        <v>0</v>
      </c>
      <c r="J239" s="379">
        <f>+Médicaments!H257</f>
        <v>0</v>
      </c>
      <c r="K239" s="209">
        <f>+Médicaments!I257</f>
        <v>0</v>
      </c>
      <c r="L239" s="209">
        <f>+IF(E239="B02BD09",1,IF(ISNA(VLOOKUP(E239,Mediliste!N:N,1,FALSE)),0,1))</f>
        <v>1</v>
      </c>
    </row>
    <row r="240" spans="1:12">
      <c r="A240" s="209">
        <f>+'Page d''accueil'!$C$20</f>
        <v>0</v>
      </c>
      <c r="B240" s="209" t="str">
        <f>+Médicaments!L258</f>
        <v>L01BA04_nr</v>
      </c>
      <c r="C240" s="209">
        <f>+Médicaments!D258</f>
        <v>2930654</v>
      </c>
      <c r="D240" s="244">
        <f>+Médicaments!E258</f>
        <v>7680570390027</v>
      </c>
      <c r="E240" s="209" t="str">
        <f>+Médicaments!B258</f>
        <v>L01BA04</v>
      </c>
      <c r="F240" s="209" t="str">
        <f>+VLOOKUP(E240,Mediliste!A:B,2,FALSE)</f>
        <v>Pemetrexed</v>
      </c>
      <c r="G240" s="209" t="str">
        <f>+Médicaments!Z258</f>
        <v>ALIMTA Trockensub 500 mg für Inf Lös Durchstf</v>
      </c>
      <c r="H240" s="209" t="str">
        <f>+Médicaments!R258</f>
        <v>mg</v>
      </c>
      <c r="I240" s="209">
        <f>+Médicaments!G258</f>
        <v>0</v>
      </c>
      <c r="J240" s="379">
        <f>+Médicaments!H258</f>
        <v>0</v>
      </c>
      <c r="K240" s="209">
        <f>+Médicaments!I258</f>
        <v>0</v>
      </c>
      <c r="L240" s="209">
        <f>+IF(E240="B02BD09",1,IF(ISNA(VLOOKUP(E240,Mediliste!N:N,1,FALSE)),0,1))</f>
        <v>1</v>
      </c>
    </row>
    <row r="241" spans="1:12">
      <c r="A241" s="209">
        <f>+'Page d''accueil'!$C$20</f>
        <v>0</v>
      </c>
      <c r="B241" s="209" t="str">
        <f>+Médicaments!L259</f>
        <v>L01BA04_nr</v>
      </c>
      <c r="C241" s="209">
        <f>+Médicaments!D259</f>
        <v>6640321</v>
      </c>
      <c r="D241" s="244">
        <f>+Médicaments!E259</f>
        <v>0</v>
      </c>
      <c r="E241" s="209" t="str">
        <f>+Médicaments!B259</f>
        <v>L01BA04</v>
      </c>
      <c r="F241" s="209" t="str">
        <f>+VLOOKUP(E241,Mediliste!A:B,2,FALSE)</f>
        <v>Pemetrexed</v>
      </c>
      <c r="G241" s="209" t="str">
        <f>+Médicaments!Z259</f>
        <v>AMTIRIS Inf Konz 100 mg/4ml Durchstf</v>
      </c>
      <c r="H241" s="209" t="str">
        <f>+Médicaments!R259</f>
        <v>mg</v>
      </c>
      <c r="I241" s="209">
        <f>+Médicaments!G259</f>
        <v>0</v>
      </c>
      <c r="J241" s="379">
        <f>+Médicaments!H259</f>
        <v>0</v>
      </c>
      <c r="K241" s="209">
        <f>+Médicaments!I259</f>
        <v>0</v>
      </c>
      <c r="L241" s="209">
        <f>+IF(E241="B02BD09",1,IF(ISNA(VLOOKUP(E241,Mediliste!N:N,1,FALSE)),0,1))</f>
        <v>1</v>
      </c>
    </row>
    <row r="242" spans="1:12">
      <c r="A242" s="209">
        <f>+'Page d''accueil'!$C$20</f>
        <v>0</v>
      </c>
      <c r="B242" s="209" t="str">
        <f>+Médicaments!L260</f>
        <v>L01BA04_nr</v>
      </c>
      <c r="C242" s="209">
        <f>+Médicaments!D260</f>
        <v>6640344</v>
      </c>
      <c r="D242" s="244">
        <f>+Médicaments!E260</f>
        <v>0</v>
      </c>
      <c r="E242" s="209" t="str">
        <f>+Médicaments!B260</f>
        <v>L01BA04</v>
      </c>
      <c r="F242" s="209" t="str">
        <f>+VLOOKUP(E242,Mediliste!A:B,2,FALSE)</f>
        <v>Pemetrexed</v>
      </c>
      <c r="G242" s="209" t="str">
        <f>+Médicaments!Z260</f>
        <v>AMTIRIS Inf Konz 1000 mg/40ml Durchstf</v>
      </c>
      <c r="H242" s="209" t="str">
        <f>+Médicaments!R260</f>
        <v>mg</v>
      </c>
      <c r="I242" s="209">
        <f>+Médicaments!G260</f>
        <v>0</v>
      </c>
      <c r="J242" s="379">
        <f>+Médicaments!H260</f>
        <v>0</v>
      </c>
      <c r="K242" s="209">
        <f>+Médicaments!I260</f>
        <v>0</v>
      </c>
      <c r="L242" s="209">
        <f>+IF(E242="B02BD09",1,IF(ISNA(VLOOKUP(E242,Mediliste!N:N,1,FALSE)),0,1))</f>
        <v>1</v>
      </c>
    </row>
    <row r="243" spans="1:12">
      <c r="A243" s="209">
        <f>+'Page d''accueil'!$C$20</f>
        <v>0</v>
      </c>
      <c r="B243" s="209" t="str">
        <f>+Médicaments!L261</f>
        <v>L01BA04_nr</v>
      </c>
      <c r="C243" s="209">
        <f>+Médicaments!D261</f>
        <v>6640338</v>
      </c>
      <c r="D243" s="244">
        <f>+Médicaments!E261</f>
        <v>0</v>
      </c>
      <c r="E243" s="209" t="str">
        <f>+Médicaments!B261</f>
        <v>L01BA04</v>
      </c>
      <c r="F243" s="209" t="str">
        <f>+VLOOKUP(E243,Mediliste!A:B,2,FALSE)</f>
        <v>Pemetrexed</v>
      </c>
      <c r="G243" s="209" t="str">
        <f>+Médicaments!Z261</f>
        <v>AMTIRIS Inf Konz 500 mg/20ml Durchstf</v>
      </c>
      <c r="H243" s="209" t="str">
        <f>+Médicaments!R261</f>
        <v>mg</v>
      </c>
      <c r="I243" s="209">
        <f>+Médicaments!G261</f>
        <v>0</v>
      </c>
      <c r="J243" s="379">
        <f>+Médicaments!H261</f>
        <v>0</v>
      </c>
      <c r="K243" s="209">
        <f>+Médicaments!I261</f>
        <v>0</v>
      </c>
      <c r="L243" s="209">
        <f>+IF(E243="B02BD09",1,IF(ISNA(VLOOKUP(E243,Mediliste!N:N,1,FALSE)),0,1))</f>
        <v>1</v>
      </c>
    </row>
    <row r="244" spans="1:12">
      <c r="A244" s="209">
        <f>+'Page d''accueil'!$C$20</f>
        <v>0</v>
      </c>
      <c r="B244" s="209" t="str">
        <f>+Médicaments!L262</f>
        <v>L01BA04_nr</v>
      </c>
      <c r="C244" s="209">
        <f>+Médicaments!D262</f>
        <v>6466567</v>
      </c>
      <c r="D244" s="244">
        <f>+Médicaments!E262</f>
        <v>7680657750034</v>
      </c>
      <c r="E244" s="209" t="str">
        <f>+Médicaments!B262</f>
        <v>L01BA04</v>
      </c>
      <c r="F244" s="209" t="str">
        <f>+VLOOKUP(E244,Mediliste!A:B,2,FALSE)</f>
        <v>Pemetrexed</v>
      </c>
      <c r="G244" s="209" t="str">
        <f>+Médicaments!Z262</f>
        <v>PEMETREXED Sandoz Trockensub 1 g i.v Durchstf</v>
      </c>
      <c r="H244" s="209" t="str">
        <f>+Médicaments!R262</f>
        <v>mg</v>
      </c>
      <c r="I244" s="209">
        <f>+Médicaments!G262</f>
        <v>0</v>
      </c>
      <c r="J244" s="379">
        <f>+Médicaments!H262</f>
        <v>0</v>
      </c>
      <c r="K244" s="209">
        <f>+Médicaments!I262</f>
        <v>0</v>
      </c>
      <c r="L244" s="209">
        <f>+IF(E244="B02BD09",1,IF(ISNA(VLOOKUP(E244,Mediliste!N:N,1,FALSE)),0,1))</f>
        <v>1</v>
      </c>
    </row>
    <row r="245" spans="1:12">
      <c r="A245" s="209">
        <f>+'Page d''accueil'!$C$20</f>
        <v>0</v>
      </c>
      <c r="B245" s="209" t="str">
        <f>+Médicaments!L263</f>
        <v>L01BA04_nr</v>
      </c>
      <c r="C245" s="209">
        <f>+Médicaments!D263</f>
        <v>6466573</v>
      </c>
      <c r="D245" s="244">
        <f>+Médicaments!E263</f>
        <v>7680657750010</v>
      </c>
      <c r="E245" s="209" t="str">
        <f>+Médicaments!B263</f>
        <v>L01BA04</v>
      </c>
      <c r="F245" s="209" t="str">
        <f>+VLOOKUP(E245,Mediliste!A:B,2,FALSE)</f>
        <v>Pemetrexed</v>
      </c>
      <c r="G245" s="209" t="str">
        <f>+Médicaments!Z263</f>
        <v>PEMETREXED Sandoz Trockensub 100 mg i.v Durchstf</v>
      </c>
      <c r="H245" s="209" t="str">
        <f>+Médicaments!R263</f>
        <v>mg</v>
      </c>
      <c r="I245" s="209">
        <f>+Médicaments!G263</f>
        <v>0</v>
      </c>
      <c r="J245" s="379">
        <f>+Médicaments!H263</f>
        <v>0</v>
      </c>
      <c r="K245" s="209">
        <f>+Médicaments!I263</f>
        <v>0</v>
      </c>
      <c r="L245" s="209">
        <f>+IF(E245="B02BD09",1,IF(ISNA(VLOOKUP(E245,Mediliste!N:N,1,FALSE)),0,1))</f>
        <v>1</v>
      </c>
    </row>
    <row r="246" spans="1:12">
      <c r="A246" s="209">
        <f>+'Page d''accueil'!$C$20</f>
        <v>0</v>
      </c>
      <c r="B246" s="209" t="str">
        <f>+Médicaments!L264</f>
        <v>L01BA04_nr</v>
      </c>
      <c r="C246" s="209">
        <f>+Médicaments!D264</f>
        <v>6466596</v>
      </c>
      <c r="D246" s="244">
        <f>+Médicaments!E264</f>
        <v>7680657750027</v>
      </c>
      <c r="E246" s="209" t="str">
        <f>+Médicaments!B264</f>
        <v>L01BA04</v>
      </c>
      <c r="F246" s="209" t="str">
        <f>+VLOOKUP(E246,Mediliste!A:B,2,FALSE)</f>
        <v>Pemetrexed</v>
      </c>
      <c r="G246" s="209" t="str">
        <f>+Médicaments!Z264</f>
        <v>PEMETREXED Sandoz Trockensub 500 mg i.v Durchstf</v>
      </c>
      <c r="H246" s="209" t="str">
        <f>+Médicaments!R264</f>
        <v>mg</v>
      </c>
      <c r="I246" s="209">
        <f>+Médicaments!G264</f>
        <v>0</v>
      </c>
      <c r="J246" s="379">
        <f>+Médicaments!H264</f>
        <v>0</v>
      </c>
      <c r="K246" s="209">
        <f>+Médicaments!I264</f>
        <v>0</v>
      </c>
      <c r="L246" s="209">
        <f>+IF(E246="B02BD09",1,IF(ISNA(VLOOKUP(E246,Mediliste!N:N,1,FALSE)),0,1))</f>
        <v>1</v>
      </c>
    </row>
    <row r="247" spans="1:12">
      <c r="A247" s="209">
        <f>+'Page d''accueil'!$C$20</f>
        <v>0</v>
      </c>
      <c r="B247" s="209" t="str">
        <f>+Médicaments!L265</f>
        <v>L01BA05_nr</v>
      </c>
      <c r="C247" s="209">
        <f>+Médicaments!D265</f>
        <v>5830829</v>
      </c>
      <c r="D247" s="244">
        <f>+Médicaments!E265</f>
        <v>7680626570014</v>
      </c>
      <c r="E247" s="209" t="str">
        <f>+Médicaments!B265</f>
        <v>L01BA05</v>
      </c>
      <c r="F247" s="209" t="str">
        <f>+VLOOKUP(E247,Mediliste!A:B,2,FALSE)</f>
        <v>Pralatrexat</v>
      </c>
      <c r="G247" s="209" t="str">
        <f>+Médicaments!Z265</f>
        <v>FOLOTYN Inf Lös 20 mg/ml Durchstf 1 ml</v>
      </c>
      <c r="H247" s="209" t="str">
        <f>+Médicaments!R265</f>
        <v>mg</v>
      </c>
      <c r="I247" s="209">
        <f>+Médicaments!G265</f>
        <v>0</v>
      </c>
      <c r="J247" s="379">
        <f>+Médicaments!H265</f>
        <v>0</v>
      </c>
      <c r="K247" s="209">
        <f>+Médicaments!I265</f>
        <v>0</v>
      </c>
      <c r="L247" s="209">
        <f>+IF(E247="B02BD09",1,IF(ISNA(VLOOKUP(E247,Mediliste!N:N,1,FALSE)),0,1))</f>
        <v>1</v>
      </c>
    </row>
    <row r="248" spans="1:12">
      <c r="A248" s="209">
        <f>+'Page d''accueil'!$C$20</f>
        <v>0</v>
      </c>
      <c r="B248" s="209" t="str">
        <f>+Médicaments!L266</f>
        <v>L01BB04_nr</v>
      </c>
      <c r="C248" s="209">
        <f>+Médicaments!D266</f>
        <v>2087011</v>
      </c>
      <c r="D248" s="244">
        <f>+Médicaments!E266</f>
        <v>7680525410183</v>
      </c>
      <c r="E248" s="209" t="str">
        <f>+Médicaments!B266</f>
        <v>L01BB04</v>
      </c>
      <c r="F248" s="209" t="str">
        <f>+VLOOKUP(E248,Mediliste!A:B,2,FALSE)</f>
        <v>Cladribin</v>
      </c>
      <c r="G248" s="209" t="str">
        <f>+Médicaments!Z266</f>
        <v>LEUSTATIN Inf Konz 10 mg/10ml 7 Durchstf 10 ml</v>
      </c>
      <c r="H248" s="209" t="str">
        <f>+Médicaments!R266</f>
        <v>mg</v>
      </c>
      <c r="I248" s="209">
        <f>+Médicaments!G266</f>
        <v>0</v>
      </c>
      <c r="J248" s="379">
        <f>+Médicaments!H266</f>
        <v>0</v>
      </c>
      <c r="K248" s="209">
        <f>+Médicaments!I266</f>
        <v>0</v>
      </c>
      <c r="L248" s="209">
        <f>+IF(E248="B02BD09",1,IF(ISNA(VLOOKUP(E248,Mediliste!N:N,1,FALSE)),0,1))</f>
        <v>1</v>
      </c>
    </row>
    <row r="249" spans="1:12">
      <c r="A249" s="209">
        <f>+'Page d''accueil'!$C$20</f>
        <v>0</v>
      </c>
      <c r="B249" s="209" t="str">
        <f>+Médicaments!L267</f>
        <v>L01BB04_nr</v>
      </c>
      <c r="C249" s="209">
        <f>+Médicaments!D267</f>
        <v>2188841</v>
      </c>
      <c r="D249" s="244">
        <f>+Médicaments!E267</f>
        <v>7680551720133</v>
      </c>
      <c r="E249" s="209" t="str">
        <f>+Médicaments!B267</f>
        <v>L01BB04</v>
      </c>
      <c r="F249" s="209" t="str">
        <f>+VLOOKUP(E249,Mediliste!A:B,2,FALSE)</f>
        <v>Cladribin</v>
      </c>
      <c r="G249" s="209" t="str">
        <f>+Médicaments!Z267</f>
        <v>LITAK Inj Lös 10 mg/5ml 5 Durchstf 5 ml</v>
      </c>
      <c r="H249" s="209" t="str">
        <f>+Médicaments!R267</f>
        <v>mg</v>
      </c>
      <c r="I249" s="209">
        <f>+Médicaments!G267</f>
        <v>0</v>
      </c>
      <c r="J249" s="379">
        <f>+Médicaments!H267</f>
        <v>0</v>
      </c>
      <c r="K249" s="209">
        <f>+Médicaments!I267</f>
        <v>0</v>
      </c>
      <c r="L249" s="209">
        <f>+IF(E249="B02BD09",1,IF(ISNA(VLOOKUP(E249,Mediliste!N:N,1,FALSE)),0,1))</f>
        <v>1</v>
      </c>
    </row>
    <row r="250" spans="1:12">
      <c r="A250" s="209">
        <f>+'Page d''accueil'!$C$20</f>
        <v>0</v>
      </c>
      <c r="B250" s="209" t="str">
        <f>+Médicaments!L268</f>
        <v>L01BB04_nr</v>
      </c>
      <c r="C250" s="209">
        <f>+Médicaments!D268</f>
        <v>2188835</v>
      </c>
      <c r="D250" s="244">
        <f>+Médicaments!E268</f>
        <v>7680551720119</v>
      </c>
      <c r="E250" s="209" t="str">
        <f>+Médicaments!B268</f>
        <v>L01BB04</v>
      </c>
      <c r="F250" s="209" t="str">
        <f>+VLOOKUP(E250,Mediliste!A:B,2,FALSE)</f>
        <v>Cladribin</v>
      </c>
      <c r="G250" s="209" t="str">
        <f>+Médicaments!Z268</f>
        <v>LITAK Inj Lös 10 mg/5ml Durchstf 5 ml</v>
      </c>
      <c r="H250" s="209" t="str">
        <f>+Médicaments!R268</f>
        <v>mg</v>
      </c>
      <c r="I250" s="209">
        <f>+Médicaments!G268</f>
        <v>0</v>
      </c>
      <c r="J250" s="379">
        <f>+Médicaments!H268</f>
        <v>0</v>
      </c>
      <c r="K250" s="209">
        <f>+Médicaments!I268</f>
        <v>0</v>
      </c>
      <c r="L250" s="209">
        <f>+IF(E250="B02BD09",1,IF(ISNA(VLOOKUP(E250,Mediliste!N:N,1,FALSE)),0,1))</f>
        <v>1</v>
      </c>
    </row>
    <row r="251" spans="1:12">
      <c r="A251" s="209">
        <f>+'Page d''accueil'!$C$20</f>
        <v>0</v>
      </c>
      <c r="B251" s="209" t="str">
        <f>+Médicaments!L269</f>
        <v>L01BB06_nr</v>
      </c>
      <c r="C251" s="209">
        <f>+Médicaments!D269</f>
        <v>4429214</v>
      </c>
      <c r="D251" s="244">
        <f>+Médicaments!E269</f>
        <v>0</v>
      </c>
      <c r="E251" s="209" t="str">
        <f>+Médicaments!B269</f>
        <v>L01BB06</v>
      </c>
      <c r="F251" s="209" t="str">
        <f>+VLOOKUP(E251,Mediliste!A:B,2,FALSE)</f>
        <v>Clofarabin</v>
      </c>
      <c r="G251" s="209" t="str">
        <f>+Médicaments!Z269</f>
        <v>EVOLTRA (IMP D) Inf Konz 20 mg/20ml Amp 20 ml</v>
      </c>
      <c r="H251" s="209" t="str">
        <f>+Médicaments!R269</f>
        <v>mg</v>
      </c>
      <c r="I251" s="209">
        <f>+Médicaments!G269</f>
        <v>0</v>
      </c>
      <c r="J251" s="379">
        <f>+Médicaments!H269</f>
        <v>0</v>
      </c>
      <c r="K251" s="209">
        <f>+Médicaments!I269</f>
        <v>0</v>
      </c>
      <c r="L251" s="209">
        <f>+IF(E251="B02BD09",1,IF(ISNA(VLOOKUP(E251,Mediliste!N:N,1,FALSE)),0,1))</f>
        <v>1</v>
      </c>
    </row>
    <row r="252" spans="1:12">
      <c r="A252" s="209">
        <f>+'Page d''accueil'!$C$20</f>
        <v>0</v>
      </c>
      <c r="B252" s="209" t="str">
        <f>+Médicaments!L270</f>
        <v>L01BB07_nr</v>
      </c>
      <c r="C252" s="209">
        <f>+Médicaments!D270</f>
        <v>3603650</v>
      </c>
      <c r="D252" s="244">
        <f>+Médicaments!E270</f>
        <v>7680578990014</v>
      </c>
      <c r="E252" s="209" t="str">
        <f>+Médicaments!B270</f>
        <v>L01BB07</v>
      </c>
      <c r="F252" s="209" t="str">
        <f>+VLOOKUP(E252,Mediliste!A:B,2,FALSE)</f>
        <v>Nelarabin</v>
      </c>
      <c r="G252" s="209" t="str">
        <f>+Médicaments!Z270</f>
        <v>ATRIANCE Inf Lös 250 mg/50ml 6 Vial 50 ml</v>
      </c>
      <c r="H252" s="209" t="str">
        <f>+Médicaments!R270</f>
        <v>mg</v>
      </c>
      <c r="I252" s="209">
        <f>+Médicaments!G270</f>
        <v>0</v>
      </c>
      <c r="J252" s="379">
        <f>+Médicaments!H270</f>
        <v>0</v>
      </c>
      <c r="K252" s="209">
        <f>+Médicaments!I270</f>
        <v>0</v>
      </c>
      <c r="L252" s="209">
        <f>+IF(E252="B02BD09",1,IF(ISNA(VLOOKUP(E252,Mediliste!N:N,1,FALSE)),0,1))</f>
        <v>1</v>
      </c>
    </row>
    <row r="253" spans="1:12">
      <c r="A253" s="209">
        <f>+'Page d''accueil'!$C$20</f>
        <v>0</v>
      </c>
      <c r="B253" s="209" t="str">
        <f>+Médicaments!L271</f>
        <v>L01BC07_nr</v>
      </c>
      <c r="C253" s="209">
        <f>+Médicaments!D271</f>
        <v>3221204</v>
      </c>
      <c r="D253" s="244">
        <f>+Médicaments!E271</f>
        <v>7680573800011</v>
      </c>
      <c r="E253" s="209" t="str">
        <f>+Médicaments!B271</f>
        <v>L01BC07</v>
      </c>
      <c r="F253" s="209" t="str">
        <f>+VLOOKUP(E253,Mediliste!A:B,2,FALSE)</f>
        <v>Azacitidin</v>
      </c>
      <c r="G253" s="209" t="str">
        <f>+Médicaments!Z271</f>
        <v>VIDAZA Trockensub 100 mg Durchstf</v>
      </c>
      <c r="H253" s="209" t="str">
        <f>+Médicaments!R271</f>
        <v>mg</v>
      </c>
      <c r="I253" s="209">
        <f>+Médicaments!G271</f>
        <v>0</v>
      </c>
      <c r="J253" s="379">
        <f>+Médicaments!H271</f>
        <v>0</v>
      </c>
      <c r="K253" s="209">
        <f>+Médicaments!I271</f>
        <v>0</v>
      </c>
      <c r="L253" s="209">
        <f>+IF(E253="B02BD09",1,IF(ISNA(VLOOKUP(E253,Mediliste!N:N,1,FALSE)),0,1))</f>
        <v>1</v>
      </c>
    </row>
    <row r="254" spans="1:12">
      <c r="A254" s="209">
        <f>+'Page d''accueil'!$C$20</f>
        <v>0</v>
      </c>
      <c r="B254" s="209" t="str">
        <f>+Médicaments!L272</f>
        <v>L01BC08_nr</v>
      </c>
      <c r="C254" s="209">
        <f>+Médicaments!D272</f>
        <v>5422421</v>
      </c>
      <c r="D254" s="244">
        <f>+Médicaments!E272</f>
        <v>7680624060012</v>
      </c>
      <c r="E254" s="209" t="str">
        <f>+Médicaments!B272</f>
        <v>L01BC08</v>
      </c>
      <c r="F254" s="209" t="str">
        <f>+VLOOKUP(E254,Mediliste!A:B,2,FALSE)</f>
        <v>Decitabin</v>
      </c>
      <c r="G254" s="209" t="str">
        <f>+Médicaments!Z272</f>
        <v>DACOGEN Trockensub 50 mg i.v. Durchstf</v>
      </c>
      <c r="H254" s="209" t="str">
        <f>+Médicaments!R272</f>
        <v>mg</v>
      </c>
      <c r="I254" s="209">
        <f>+Médicaments!G272</f>
        <v>0</v>
      </c>
      <c r="J254" s="379">
        <f>+Médicaments!H272</f>
        <v>0</v>
      </c>
      <c r="K254" s="209">
        <f>+Médicaments!I272</f>
        <v>0</v>
      </c>
      <c r="L254" s="209">
        <f>+IF(E254="B02BD09",1,IF(ISNA(VLOOKUP(E254,Mediliste!N:N,1,FALSE)),0,1))</f>
        <v>1</v>
      </c>
    </row>
    <row r="255" spans="1:12">
      <c r="A255" s="209">
        <f>+'Page d''accueil'!$C$20</f>
        <v>0</v>
      </c>
      <c r="B255" s="209" t="str">
        <f>+Médicaments!L273</f>
        <v>L01CX01_nr</v>
      </c>
      <c r="C255" s="209">
        <f>+Médicaments!D273</f>
        <v>4153628</v>
      </c>
      <c r="D255" s="244">
        <f>+Médicaments!E273</f>
        <v>7680587340015</v>
      </c>
      <c r="E255" s="209" t="str">
        <f>+Médicaments!B273</f>
        <v>L01CX01</v>
      </c>
      <c r="F255" s="209" t="str">
        <f>+VLOOKUP(E255,Mediliste!A:B,2,FALSE)</f>
        <v>Trabectedin</v>
      </c>
      <c r="G255" s="209" t="str">
        <f>+Médicaments!Z273</f>
        <v>YONDELIS Trockensub 0.25 mg Durchstf</v>
      </c>
      <c r="H255" s="209" t="str">
        <f>+Médicaments!R273</f>
        <v>mg</v>
      </c>
      <c r="I255" s="209">
        <f>+Médicaments!G273</f>
        <v>0</v>
      </c>
      <c r="J255" s="379">
        <f>+Médicaments!H273</f>
        <v>0</v>
      </c>
      <c r="K255" s="209">
        <f>+Médicaments!I273</f>
        <v>0</v>
      </c>
      <c r="L255" s="209">
        <f>+IF(E255="B02BD09",1,IF(ISNA(VLOOKUP(E255,Mediliste!N:N,1,FALSE)),0,1))</f>
        <v>1</v>
      </c>
    </row>
    <row r="256" spans="1:12">
      <c r="A256" s="209">
        <f>+'Page d''accueil'!$C$20</f>
        <v>0</v>
      </c>
      <c r="B256" s="209" t="str">
        <f>+Médicaments!L274</f>
        <v>L01CX01_nr</v>
      </c>
      <c r="C256" s="209">
        <f>+Médicaments!D274</f>
        <v>4153640</v>
      </c>
      <c r="D256" s="244">
        <f>+Médicaments!E274</f>
        <v>7680587340022</v>
      </c>
      <c r="E256" s="209" t="str">
        <f>+Médicaments!B274</f>
        <v>L01CX01</v>
      </c>
      <c r="F256" s="209" t="str">
        <f>+VLOOKUP(E256,Mediliste!A:B,2,FALSE)</f>
        <v>Trabectedin</v>
      </c>
      <c r="G256" s="209" t="str">
        <f>+Médicaments!Z274</f>
        <v>YONDELIS Trockensub 1 mg Durchstf</v>
      </c>
      <c r="H256" s="209" t="str">
        <f>+Médicaments!R274</f>
        <v>mg</v>
      </c>
      <c r="I256" s="209">
        <f>+Médicaments!G274</f>
        <v>0</v>
      </c>
      <c r="J256" s="379">
        <f>+Médicaments!H274</f>
        <v>0</v>
      </c>
      <c r="K256" s="209">
        <f>+Médicaments!I274</f>
        <v>0</v>
      </c>
      <c r="L256" s="209">
        <f>+IF(E256="B02BD09",1,IF(ISNA(VLOOKUP(E256,Mediliste!N:N,1,FALSE)),0,1))</f>
        <v>1</v>
      </c>
    </row>
    <row r="257" spans="1:12">
      <c r="A257" s="209">
        <f>+'Page d''accueil'!$C$20</f>
        <v>0</v>
      </c>
      <c r="B257" s="209" t="str">
        <f>+Médicaments!L275</f>
        <v>L01DB06_nr</v>
      </c>
      <c r="C257" s="209">
        <f>+Médicaments!D275</f>
        <v>1906116</v>
      </c>
      <c r="D257" s="244">
        <f>+Médicaments!E275</f>
        <v>7680522560386</v>
      </c>
      <c r="E257" s="209" t="str">
        <f>+Médicaments!B275</f>
        <v>L01DB06</v>
      </c>
      <c r="F257" s="209" t="str">
        <f>+VLOOKUP(E257,Mediliste!A:B,2,FALSE)</f>
        <v>Idarubicin</v>
      </c>
      <c r="G257" s="209" t="str">
        <f>+Médicaments!Z275</f>
        <v>ZAVEDOS Kaps 10 mg</v>
      </c>
      <c r="H257" s="209" t="str">
        <f>+Médicaments!R275</f>
        <v>mg</v>
      </c>
      <c r="I257" s="209">
        <f>+Médicaments!G275</f>
        <v>0</v>
      </c>
      <c r="J257" s="379">
        <f>+Médicaments!H275</f>
        <v>0</v>
      </c>
      <c r="K257" s="209">
        <f>+Médicaments!I275</f>
        <v>0</v>
      </c>
      <c r="L257" s="209">
        <f>+IF(E257="B02BD09",1,IF(ISNA(VLOOKUP(E257,Mediliste!N:N,1,FALSE)),0,1))</f>
        <v>0</v>
      </c>
    </row>
    <row r="258" spans="1:12">
      <c r="A258" s="209">
        <f>+'Page d''accueil'!$C$20</f>
        <v>0</v>
      </c>
      <c r="B258" s="209" t="str">
        <f>+Médicaments!L276</f>
        <v>L01DB06_nr</v>
      </c>
      <c r="C258" s="209">
        <f>+Médicaments!D276</f>
        <v>1906085</v>
      </c>
      <c r="D258" s="244">
        <f>+Médicaments!E276</f>
        <v>7680522560119</v>
      </c>
      <c r="E258" s="209" t="str">
        <f>+Médicaments!B276</f>
        <v>L01DB06</v>
      </c>
      <c r="F258" s="209" t="str">
        <f>+VLOOKUP(E258,Mediliste!A:B,2,FALSE)</f>
        <v>Idarubicin</v>
      </c>
      <c r="G258" s="209" t="str">
        <f>+Médicaments!Z276</f>
        <v>ZAVEDOS Kaps 5 mg</v>
      </c>
      <c r="H258" s="209" t="str">
        <f>+Médicaments!R276</f>
        <v>mg</v>
      </c>
      <c r="I258" s="209">
        <f>+Médicaments!G276</f>
        <v>0</v>
      </c>
      <c r="J258" s="379">
        <f>+Médicaments!H276</f>
        <v>0</v>
      </c>
      <c r="K258" s="209">
        <f>+Médicaments!I276</f>
        <v>0</v>
      </c>
      <c r="L258" s="209">
        <f>+IF(E258="B02BD09",1,IF(ISNA(VLOOKUP(E258,Mediliste!N:N,1,FALSE)),0,1))</f>
        <v>0</v>
      </c>
    </row>
    <row r="259" spans="1:12">
      <c r="A259" s="209">
        <f>+'Page d''accueil'!$C$20</f>
        <v>0</v>
      </c>
      <c r="B259" s="209" t="str">
        <f>+Médicaments!L277</f>
        <v>L01DB06_nr</v>
      </c>
      <c r="C259" s="209">
        <f>+Médicaments!D277</f>
        <v>1906091</v>
      </c>
      <c r="D259" s="244">
        <f>+Médicaments!E277</f>
        <v>7680522560546</v>
      </c>
      <c r="E259" s="209" t="str">
        <f>+Médicaments!B277</f>
        <v>L01DB06</v>
      </c>
      <c r="F259" s="209" t="str">
        <f>+VLOOKUP(E259,Mediliste!A:B,2,FALSE)</f>
        <v>Idarubicin</v>
      </c>
      <c r="G259" s="209" t="str">
        <f>+Médicaments!Z277</f>
        <v>ZAVEDOS Kaps 5 mg 3 Stk</v>
      </c>
      <c r="H259" s="209" t="str">
        <f>+Médicaments!R277</f>
        <v>mg</v>
      </c>
      <c r="I259" s="209">
        <f>+Médicaments!G277</f>
        <v>0</v>
      </c>
      <c r="J259" s="379">
        <f>+Médicaments!H277</f>
        <v>0</v>
      </c>
      <c r="K259" s="209">
        <f>+Médicaments!I277</f>
        <v>0</v>
      </c>
      <c r="L259" s="209">
        <f>+IF(E259="B02BD09",1,IF(ISNA(VLOOKUP(E259,Mediliste!N:N,1,FALSE)),0,1))</f>
        <v>0</v>
      </c>
    </row>
    <row r="260" spans="1:12">
      <c r="A260" s="209">
        <f>+'Page d''accueil'!$C$20</f>
        <v>0</v>
      </c>
      <c r="B260" s="209" t="str">
        <f>+Médicaments!L278</f>
        <v>L01DB06_nr</v>
      </c>
      <c r="C260" s="209">
        <f>+Médicaments!D278</f>
        <v>2832176</v>
      </c>
      <c r="D260" s="244">
        <f>+Médicaments!E278</f>
        <v>7680546700607</v>
      </c>
      <c r="E260" s="209" t="str">
        <f>+Médicaments!B278</f>
        <v>L01DB06</v>
      </c>
      <c r="F260" s="209" t="str">
        <f>+VLOOKUP(E260,Mediliste!A:B,2,FALSE)</f>
        <v>Idarubicin</v>
      </c>
      <c r="G260" s="209" t="str">
        <f>+Médicaments!Z278</f>
        <v>ZAVEDOS Solution Inj Lös 10 mg Cytosafe</v>
      </c>
      <c r="H260" s="209" t="str">
        <f>+Médicaments!R278</f>
        <v>mg</v>
      </c>
      <c r="I260" s="209">
        <f>+Médicaments!G278</f>
        <v>0</v>
      </c>
      <c r="J260" s="379">
        <f>+Médicaments!H278</f>
        <v>0</v>
      </c>
      <c r="K260" s="209">
        <f>+Médicaments!I278</f>
        <v>0</v>
      </c>
      <c r="L260" s="209">
        <f>+IF(E260="B02BD09",1,IF(ISNA(VLOOKUP(E260,Mediliste!N:N,1,FALSE)),0,1))</f>
        <v>0</v>
      </c>
    </row>
    <row r="261" spans="1:12">
      <c r="A261" s="209">
        <f>+'Page d''accueil'!$C$20</f>
        <v>0</v>
      </c>
      <c r="B261" s="209" t="str">
        <f>+Médicaments!L279</f>
        <v>L01DB06_nr</v>
      </c>
      <c r="C261" s="209">
        <f>+Médicaments!D279</f>
        <v>2832182</v>
      </c>
      <c r="D261" s="244">
        <f>+Médicaments!E279</f>
        <v>7680546700799</v>
      </c>
      <c r="E261" s="209" t="str">
        <f>+Médicaments!B279</f>
        <v>L01DB06</v>
      </c>
      <c r="F261" s="209" t="str">
        <f>+VLOOKUP(E261,Mediliste!A:B,2,FALSE)</f>
        <v>Idarubicin</v>
      </c>
      <c r="G261" s="209" t="str">
        <f>+Médicaments!Z279</f>
        <v>ZAVEDOS Solution Inj Lös 20 mg Cytosafe</v>
      </c>
      <c r="H261" s="209" t="str">
        <f>+Médicaments!R279</f>
        <v>mg</v>
      </c>
      <c r="I261" s="209">
        <f>+Médicaments!G279</f>
        <v>0</v>
      </c>
      <c r="J261" s="379">
        <f>+Médicaments!H279</f>
        <v>0</v>
      </c>
      <c r="K261" s="209">
        <f>+Médicaments!I279</f>
        <v>0</v>
      </c>
      <c r="L261" s="209">
        <f>+IF(E261="B02BD09",1,IF(ISNA(VLOOKUP(E261,Mediliste!N:N,1,FALSE)),0,1))</f>
        <v>0</v>
      </c>
    </row>
    <row r="262" spans="1:12">
      <c r="A262" s="209">
        <f>+'Page d''accueil'!$C$20</f>
        <v>0</v>
      </c>
      <c r="B262" s="209" t="str">
        <f>+Médicaments!L280</f>
        <v>L01DB06_nr</v>
      </c>
      <c r="C262" s="209">
        <f>+Médicaments!D280</f>
        <v>1447803</v>
      </c>
      <c r="D262" s="244">
        <f>+Médicaments!E280</f>
        <v>7680508380212</v>
      </c>
      <c r="E262" s="209" t="str">
        <f>+Médicaments!B280</f>
        <v>L01DB06</v>
      </c>
      <c r="F262" s="209" t="str">
        <f>+VLOOKUP(E262,Mediliste!A:B,2,FALSE)</f>
        <v>Idarubicin</v>
      </c>
      <c r="G262" s="209" t="str">
        <f>+Médicaments!Z280</f>
        <v>ZAVEDOS Trockensub 10 mg Durchstf</v>
      </c>
      <c r="H262" s="209" t="str">
        <f>+Médicaments!R280</f>
        <v>mg</v>
      </c>
      <c r="I262" s="209">
        <f>+Médicaments!G280</f>
        <v>0</v>
      </c>
      <c r="J262" s="379">
        <f>+Médicaments!H280</f>
        <v>0</v>
      </c>
      <c r="K262" s="209">
        <f>+Médicaments!I280</f>
        <v>0</v>
      </c>
      <c r="L262" s="209">
        <f>+IF(E262="B02BD09",1,IF(ISNA(VLOOKUP(E262,Mediliste!N:N,1,FALSE)),0,1))</f>
        <v>0</v>
      </c>
    </row>
    <row r="263" spans="1:12">
      <c r="A263" s="209">
        <f>+'Page d''accueil'!$C$20</f>
        <v>0</v>
      </c>
      <c r="B263" s="209" t="str">
        <f>+Médicaments!L281</f>
        <v>L01DB06_nr</v>
      </c>
      <c r="C263" s="209">
        <f>+Médicaments!D281</f>
        <v>1447795</v>
      </c>
      <c r="D263" s="244">
        <f>+Médicaments!E281</f>
        <v>7680508380137</v>
      </c>
      <c r="E263" s="209" t="str">
        <f>+Médicaments!B281</f>
        <v>L01DB06</v>
      </c>
      <c r="F263" s="209" t="str">
        <f>+VLOOKUP(E263,Mediliste!A:B,2,FALSE)</f>
        <v>Idarubicin</v>
      </c>
      <c r="G263" s="209" t="str">
        <f>+Médicaments!Z281</f>
        <v>ZAVEDOS Trockensub 5 mg Durchstf</v>
      </c>
      <c r="H263" s="209" t="str">
        <f>+Médicaments!R281</f>
        <v>mg</v>
      </c>
      <c r="I263" s="209">
        <f>+Médicaments!G281</f>
        <v>0</v>
      </c>
      <c r="J263" s="379">
        <f>+Médicaments!H281</f>
        <v>0</v>
      </c>
      <c r="K263" s="209">
        <f>+Médicaments!I281</f>
        <v>0</v>
      </c>
      <c r="L263" s="209">
        <f>+IF(E263="B02BD09",1,IF(ISNA(VLOOKUP(E263,Mediliste!N:N,1,FALSE)),0,1))</f>
        <v>0</v>
      </c>
    </row>
    <row r="264" spans="1:12">
      <c r="A264" s="209">
        <f>+'Page d''accueil'!$C$20</f>
        <v>0</v>
      </c>
      <c r="B264" s="209" t="str">
        <f>+Médicaments!L282</f>
        <v>L01XC02_nr</v>
      </c>
      <c r="C264" s="209">
        <f>+Médicaments!D282</f>
        <v>1930600</v>
      </c>
      <c r="D264" s="244">
        <f>+Médicaments!E282</f>
        <v>7680543780176</v>
      </c>
      <c r="E264" s="209" t="str">
        <f>+Médicaments!B282</f>
        <v>L01XC02</v>
      </c>
      <c r="F264" s="209" t="str">
        <f>+VLOOKUP(E264,Mediliste!A:B,2,FALSE)</f>
        <v>Rituximab</v>
      </c>
      <c r="G264" s="209" t="str">
        <f>+Médicaments!Z282</f>
        <v>MABTHERA Inf Konz 100 mg/10ml 2 Amp 10 ml</v>
      </c>
      <c r="H264" s="209" t="str">
        <f>+Médicaments!R282</f>
        <v>mg</v>
      </c>
      <c r="I264" s="209">
        <f>+Médicaments!G282</f>
        <v>0</v>
      </c>
      <c r="J264" s="379">
        <f>+Médicaments!H282</f>
        <v>0</v>
      </c>
      <c r="K264" s="209">
        <f>+Médicaments!I282</f>
        <v>0</v>
      </c>
      <c r="L264" s="209">
        <f>+IF(E264="B02BD09",1,IF(ISNA(VLOOKUP(E264,Mediliste!N:N,1,FALSE)),0,1))</f>
        <v>1</v>
      </c>
    </row>
    <row r="265" spans="1:12">
      <c r="A265" s="209">
        <f>+'Page d''accueil'!$C$20</f>
        <v>0</v>
      </c>
      <c r="B265" s="209" t="str">
        <f>+Médicaments!L283</f>
        <v>L01XC02_nr</v>
      </c>
      <c r="C265" s="209">
        <f>+Médicaments!D283</f>
        <v>1930592</v>
      </c>
      <c r="D265" s="244">
        <f>+Médicaments!E283</f>
        <v>7680543780251</v>
      </c>
      <c r="E265" s="209" t="str">
        <f>+Médicaments!B283</f>
        <v>L01XC02</v>
      </c>
      <c r="F265" s="209" t="str">
        <f>+VLOOKUP(E265,Mediliste!A:B,2,FALSE)</f>
        <v>Rituximab</v>
      </c>
      <c r="G265" s="209" t="str">
        <f>+Médicaments!Z283</f>
        <v>MABTHERA Inf Konz 500 mg/50ml Amp 50 ml</v>
      </c>
      <c r="H265" s="209" t="str">
        <f>+Médicaments!R283</f>
        <v>mg</v>
      </c>
      <c r="I265" s="209">
        <f>+Médicaments!G283</f>
        <v>0</v>
      </c>
      <c r="J265" s="379">
        <f>+Médicaments!H283</f>
        <v>0</v>
      </c>
      <c r="K265" s="209">
        <f>+Médicaments!I283</f>
        <v>0</v>
      </c>
      <c r="L265" s="209">
        <f>+IF(E265="B02BD09",1,IF(ISNA(VLOOKUP(E265,Mediliste!N:N,1,FALSE)),0,1))</f>
        <v>1</v>
      </c>
    </row>
    <row r="266" spans="1:12">
      <c r="A266" s="209">
        <f>+'Page d''accueil'!$C$20</f>
        <v>0</v>
      </c>
      <c r="B266" s="209" t="str">
        <f>+Médicaments!L284</f>
        <v>L01XC02_nr</v>
      </c>
      <c r="C266" s="209">
        <f>+Médicaments!D284</f>
        <v>6718655</v>
      </c>
      <c r="D266" s="244">
        <f>+Médicaments!E284</f>
        <v>7680658130019</v>
      </c>
      <c r="E266" s="209" t="str">
        <f>+Médicaments!B284</f>
        <v>L01XC02</v>
      </c>
      <c r="F266" s="209" t="str">
        <f>+VLOOKUP(E266,Mediliste!A:B,2,FALSE)</f>
        <v>Rituximab</v>
      </c>
      <c r="G266" s="209" t="str">
        <f>+Médicaments!Z284</f>
        <v>MABTHERA Inj Konz 1400 mg/11.7ml s.c. Durchstf</v>
      </c>
      <c r="H266" s="209" t="str">
        <f>+Médicaments!R284</f>
        <v>mg</v>
      </c>
      <c r="I266" s="209">
        <f>+Médicaments!G284</f>
        <v>0</v>
      </c>
      <c r="J266" s="379">
        <f>+Médicaments!H284</f>
        <v>0</v>
      </c>
      <c r="K266" s="209">
        <f>+Médicaments!I284</f>
        <v>0</v>
      </c>
      <c r="L266" s="209">
        <f>+IF(E266="B02BD09",1,IF(ISNA(VLOOKUP(E266,Mediliste!N:N,1,FALSE)),0,1))</f>
        <v>1</v>
      </c>
    </row>
    <row r="267" spans="1:12">
      <c r="A267" s="209">
        <f>+'Page d''accueil'!$C$20</f>
        <v>0</v>
      </c>
      <c r="B267" s="209" t="str">
        <f>+Médicaments!L285</f>
        <v>L01XC03_nr</v>
      </c>
      <c r="C267" s="209">
        <f>+Médicaments!D285</f>
        <v>2570581</v>
      </c>
      <c r="D267" s="244">
        <f>+Médicaments!E285</f>
        <v>7680550650042</v>
      </c>
      <c r="E267" s="209" t="str">
        <f>+Médicaments!B285</f>
        <v>L01XC03</v>
      </c>
      <c r="F267" s="209" t="str">
        <f>+VLOOKUP(E267,Mediliste!A:B,2,FALSE)</f>
        <v>Trastuzumab</v>
      </c>
      <c r="G267" s="209" t="str">
        <f>+Médicaments!Z285</f>
        <v>HERCEPTIN Trockensub 150 mg Amp</v>
      </c>
      <c r="H267" s="209" t="str">
        <f>+Médicaments!R285</f>
        <v>mg</v>
      </c>
      <c r="I267" s="209">
        <f>+Médicaments!G285</f>
        <v>0</v>
      </c>
      <c r="J267" s="379">
        <f>+Médicaments!H285</f>
        <v>0</v>
      </c>
      <c r="K267" s="209">
        <f>+Médicaments!I285</f>
        <v>0</v>
      </c>
      <c r="L267" s="209">
        <f>+IF(E267="B02BD09",1,IF(ISNA(VLOOKUP(E267,Mediliste!N:N,1,FALSE)),0,1))</f>
        <v>1</v>
      </c>
    </row>
    <row r="268" spans="1:12">
      <c r="A268" s="209">
        <f>+'Page d''accueil'!$C$20</f>
        <v>0</v>
      </c>
      <c r="B268" s="209" t="str">
        <f>+Médicaments!L286</f>
        <v>L01XC03_nr</v>
      </c>
      <c r="C268" s="209">
        <f>+Médicaments!D286</f>
        <v>2135158</v>
      </c>
      <c r="D268" s="244">
        <f>+Médicaments!E286</f>
        <v>7680550650028</v>
      </c>
      <c r="E268" s="209" t="str">
        <f>+Médicaments!B286</f>
        <v>L01XC03</v>
      </c>
      <c r="F268" s="209" t="str">
        <f>+VLOOKUP(E268,Mediliste!A:B,2,FALSE)</f>
        <v>Trastuzumab</v>
      </c>
      <c r="G268" s="209" t="str">
        <f>+Médicaments!Z286</f>
        <v>HERCEPTIN Trockensub 440 mg c Solv Amp</v>
      </c>
      <c r="H268" s="209" t="str">
        <f>+Médicaments!R286</f>
        <v>mg</v>
      </c>
      <c r="I268" s="209">
        <f>+Médicaments!G286</f>
        <v>0</v>
      </c>
      <c r="J268" s="379">
        <f>+Médicaments!H286</f>
        <v>0</v>
      </c>
      <c r="K268" s="209">
        <f>+Médicaments!I286</f>
        <v>0</v>
      </c>
      <c r="L268" s="209">
        <f>+IF(E268="B02BD09",1,IF(ISNA(VLOOKUP(E268,Mediliste!N:N,1,FALSE)),0,1))</f>
        <v>1</v>
      </c>
    </row>
    <row r="269" spans="1:12">
      <c r="A269" s="209">
        <f>+'Page d''accueil'!$C$20</f>
        <v>0</v>
      </c>
      <c r="B269" s="209" t="str">
        <f>+Médicaments!L287</f>
        <v>L01XC06_nr</v>
      </c>
      <c r="C269" s="209">
        <f>+Médicaments!D287</f>
        <v>3686417</v>
      </c>
      <c r="D269" s="244">
        <f>+Médicaments!E287</f>
        <v>7680560720032</v>
      </c>
      <c r="E269" s="209" t="str">
        <f>+Médicaments!B287</f>
        <v>L01XC06</v>
      </c>
      <c r="F269" s="209" t="str">
        <f>+VLOOKUP(E269,Mediliste!A:B,2,FALSE)</f>
        <v>Cetuximab</v>
      </c>
      <c r="G269" s="209" t="str">
        <f>+Médicaments!Z287</f>
        <v>ERBITUX Inf Lös 100 mg/20ml Durchstf 20 ml</v>
      </c>
      <c r="H269" s="209" t="str">
        <f>+Médicaments!R287</f>
        <v>mg</v>
      </c>
      <c r="I269" s="209">
        <f>+Médicaments!G287</f>
        <v>0</v>
      </c>
      <c r="J269" s="379">
        <f>+Médicaments!H287</f>
        <v>0</v>
      </c>
      <c r="K269" s="209">
        <f>+Médicaments!I287</f>
        <v>0</v>
      </c>
      <c r="L269" s="209">
        <f>+IF(E269="B02BD09",1,IF(ISNA(VLOOKUP(E269,Mediliste!N:N,1,FALSE)),0,1))</f>
        <v>1</v>
      </c>
    </row>
    <row r="270" spans="1:12">
      <c r="A270" s="209">
        <f>+'Page d''accueil'!$C$20</f>
        <v>0</v>
      </c>
      <c r="B270" s="209" t="str">
        <f>+Médicaments!L288</f>
        <v>L01XC06_nr</v>
      </c>
      <c r="C270" s="209">
        <f>+Médicaments!D288</f>
        <v>6185153</v>
      </c>
      <c r="D270" s="244">
        <f>+Médicaments!E288</f>
        <v>7680560720025</v>
      </c>
      <c r="E270" s="209" t="str">
        <f>+Médicaments!B288</f>
        <v>L01XC06</v>
      </c>
      <c r="F270" s="209" t="str">
        <f>+VLOOKUP(E270,Mediliste!A:B,2,FALSE)</f>
        <v>Cetuximab</v>
      </c>
      <c r="G270" s="209" t="str">
        <f>+Médicaments!Z288</f>
        <v>ERBITUX Inf Lös 500 mg/100ml Durchstf 100 ml</v>
      </c>
      <c r="H270" s="209" t="str">
        <f>+Médicaments!R288</f>
        <v>mg</v>
      </c>
      <c r="I270" s="209">
        <f>+Médicaments!G288</f>
        <v>0</v>
      </c>
      <c r="J270" s="379">
        <f>+Médicaments!H288</f>
        <v>0</v>
      </c>
      <c r="K270" s="209">
        <f>+Médicaments!I288</f>
        <v>0</v>
      </c>
      <c r="L270" s="209">
        <f>+IF(E270="B02BD09",1,IF(ISNA(VLOOKUP(E270,Mediliste!N:N,1,FALSE)),0,1))</f>
        <v>1</v>
      </c>
    </row>
    <row r="271" spans="1:12">
      <c r="A271" s="209">
        <f>+'Page d''accueil'!$C$20</f>
        <v>0</v>
      </c>
      <c r="B271" s="209" t="str">
        <f>+Médicaments!L289</f>
        <v>L01XC07_nr</v>
      </c>
      <c r="C271" s="209">
        <f>+Médicaments!D289</f>
        <v>2918877</v>
      </c>
      <c r="D271" s="244">
        <f>+Médicaments!E289</f>
        <v>7680569220014</v>
      </c>
      <c r="E271" s="209" t="str">
        <f>+Médicaments!B289</f>
        <v>L01XC07</v>
      </c>
      <c r="F271" s="209" t="str">
        <f>+VLOOKUP(E271,Mediliste!A:B,2,FALSE)</f>
        <v>Bevacizumab</v>
      </c>
      <c r="G271" s="209" t="str">
        <f>+Médicaments!Z289</f>
        <v>AVASTIN Inf Konz 100 mg/4ml Vial 4 ml</v>
      </c>
      <c r="H271" s="209" t="str">
        <f>+Médicaments!R289</f>
        <v>mg</v>
      </c>
      <c r="I271" s="209">
        <f>+Médicaments!G289</f>
        <v>0</v>
      </c>
      <c r="J271" s="379">
        <f>+Médicaments!H289</f>
        <v>0</v>
      </c>
      <c r="K271" s="209">
        <f>+Médicaments!I289</f>
        <v>0</v>
      </c>
      <c r="L271" s="209">
        <f>+IF(E271="B02BD09",1,IF(ISNA(VLOOKUP(E271,Mediliste!N:N,1,FALSE)),0,1))</f>
        <v>1</v>
      </c>
    </row>
    <row r="272" spans="1:12">
      <c r="A272" s="209">
        <f>+'Page d''accueil'!$C$20</f>
        <v>0</v>
      </c>
      <c r="B272" s="209" t="str">
        <f>+Médicaments!L290</f>
        <v>L01XC07_nr</v>
      </c>
      <c r="C272" s="209">
        <f>+Médicaments!D290</f>
        <v>2918914</v>
      </c>
      <c r="D272" s="244">
        <f>+Médicaments!E290</f>
        <v>7680569220038</v>
      </c>
      <c r="E272" s="209" t="str">
        <f>+Médicaments!B290</f>
        <v>L01XC07</v>
      </c>
      <c r="F272" s="209" t="str">
        <f>+VLOOKUP(E272,Mediliste!A:B,2,FALSE)</f>
        <v>Bevacizumab</v>
      </c>
      <c r="G272" s="209" t="str">
        <f>+Médicaments!Z290</f>
        <v>AVASTIN Inf Konz 400 mg/16ml Vial 16 ml</v>
      </c>
      <c r="H272" s="209" t="str">
        <f>+Médicaments!R290</f>
        <v>mg</v>
      </c>
      <c r="I272" s="209">
        <f>+Médicaments!G290</f>
        <v>0</v>
      </c>
      <c r="J272" s="379">
        <f>+Médicaments!H290</f>
        <v>0</v>
      </c>
      <c r="K272" s="209">
        <f>+Médicaments!I290</f>
        <v>0</v>
      </c>
      <c r="L272" s="209">
        <f>+IF(E272="B02BD09",1,IF(ISNA(VLOOKUP(E272,Mediliste!N:N,1,FALSE)),0,1))</f>
        <v>1</v>
      </c>
    </row>
    <row r="273" spans="1:12">
      <c r="A273" s="209">
        <f>+'Page d''accueil'!$C$20</f>
        <v>0</v>
      </c>
      <c r="B273" s="209" t="str">
        <f>+Médicaments!L291</f>
        <v>L01XC08_nr</v>
      </c>
      <c r="C273" s="209">
        <f>+Médicaments!D291</f>
        <v>4005388</v>
      </c>
      <c r="D273" s="244">
        <f>+Médicaments!E291</f>
        <v>7680578720017</v>
      </c>
      <c r="E273" s="209" t="str">
        <f>+Médicaments!B291</f>
        <v>L01XC08</v>
      </c>
      <c r="F273" s="209" t="str">
        <f>+VLOOKUP(E273,Mediliste!A:B,2,FALSE)</f>
        <v>Panitumumab</v>
      </c>
      <c r="G273" s="209" t="str">
        <f>+Médicaments!Z291</f>
        <v>VECTIBIX Inf Konz 100 mg/5ml Durchstf 5 ml</v>
      </c>
      <c r="H273" s="209" t="str">
        <f>+Médicaments!R291</f>
        <v>mg</v>
      </c>
      <c r="I273" s="209">
        <f>+Médicaments!G291</f>
        <v>0</v>
      </c>
      <c r="J273" s="379">
        <f>+Médicaments!H291</f>
        <v>0</v>
      </c>
      <c r="K273" s="209">
        <f>+Médicaments!I291</f>
        <v>0</v>
      </c>
      <c r="L273" s="209">
        <f>+IF(E273="B02BD09",1,IF(ISNA(VLOOKUP(E273,Mediliste!N:N,1,FALSE)),0,1))</f>
        <v>1</v>
      </c>
    </row>
    <row r="274" spans="1:12">
      <c r="A274" s="209">
        <f>+'Page d''accueil'!$C$20</f>
        <v>0</v>
      </c>
      <c r="B274" s="209" t="str">
        <f>+Médicaments!L292</f>
        <v>L01XC08_nr</v>
      </c>
      <c r="C274" s="209">
        <f>+Médicaments!D292</f>
        <v>4009274</v>
      </c>
      <c r="D274" s="244">
        <f>+Médicaments!E292</f>
        <v>7680578720031</v>
      </c>
      <c r="E274" s="209" t="str">
        <f>+Médicaments!B292</f>
        <v>L01XC08</v>
      </c>
      <c r="F274" s="209" t="str">
        <f>+VLOOKUP(E274,Mediliste!A:B,2,FALSE)</f>
        <v>Panitumumab</v>
      </c>
      <c r="G274" s="209" t="str">
        <f>+Médicaments!Z292</f>
        <v>VECTIBIX Inf Konz 400 mg/20ml Durchstf 20 ml</v>
      </c>
      <c r="H274" s="209" t="str">
        <f>+Médicaments!R292</f>
        <v>mg</v>
      </c>
      <c r="I274" s="209">
        <f>+Médicaments!G292</f>
        <v>0</v>
      </c>
      <c r="J274" s="379">
        <f>+Médicaments!H292</f>
        <v>0</v>
      </c>
      <c r="K274" s="209">
        <f>+Médicaments!I292</f>
        <v>0</v>
      </c>
      <c r="L274" s="209">
        <f>+IF(E274="B02BD09",1,IF(ISNA(VLOOKUP(E274,Mediliste!N:N,1,FALSE)),0,1))</f>
        <v>1</v>
      </c>
    </row>
    <row r="275" spans="1:12">
      <c r="A275" s="209">
        <f>+'Page d''accueil'!$C$20</f>
        <v>0</v>
      </c>
      <c r="B275" s="209" t="str">
        <f>+Médicaments!L293</f>
        <v>L01XC10_nr</v>
      </c>
      <c r="C275" s="209">
        <f>+Médicaments!D293</f>
        <v>4674327</v>
      </c>
      <c r="D275" s="244">
        <f>+Médicaments!E293</f>
        <v>7680601490047</v>
      </c>
      <c r="E275" s="209" t="str">
        <f>+Médicaments!B293</f>
        <v>L01XC10</v>
      </c>
      <c r="F275" s="209" t="str">
        <f>+VLOOKUP(E275,Mediliste!A:B,2,FALSE)</f>
        <v xml:space="preserve">Ofatumumab </v>
      </c>
      <c r="G275" s="209" t="str">
        <f>+Médicaments!Z293</f>
        <v>ARZERRA Inf Konz 100 mg/5ml 3 Durchstf 5 ml</v>
      </c>
      <c r="H275" s="209" t="str">
        <f>+Médicaments!R293</f>
        <v>mg</v>
      </c>
      <c r="I275" s="209">
        <f>+Médicaments!G293</f>
        <v>0</v>
      </c>
      <c r="J275" s="379">
        <f>+Médicaments!H293</f>
        <v>0</v>
      </c>
      <c r="K275" s="209">
        <f>+Médicaments!I293</f>
        <v>0</v>
      </c>
      <c r="L275" s="209">
        <f>+IF(E275="B02BD09",1,IF(ISNA(VLOOKUP(E275,Mediliste!N:N,1,FALSE)),0,1))</f>
        <v>1</v>
      </c>
    </row>
    <row r="276" spans="1:12">
      <c r="A276" s="209">
        <f>+'Page d''accueil'!$C$20</f>
        <v>0</v>
      </c>
      <c r="B276" s="209" t="str">
        <f>+Médicaments!L294</f>
        <v>L01XC10_nr</v>
      </c>
      <c r="C276" s="209">
        <f>+Médicaments!D294</f>
        <v>4674333</v>
      </c>
      <c r="D276" s="244">
        <f>+Médicaments!E294</f>
        <v>7680601490054</v>
      </c>
      <c r="E276" s="209" t="str">
        <f>+Médicaments!B294</f>
        <v>L01XC10</v>
      </c>
      <c r="F276" s="209" t="str">
        <f>+VLOOKUP(E276,Mediliste!A:B,2,FALSE)</f>
        <v xml:space="preserve">Ofatumumab </v>
      </c>
      <c r="G276" s="209" t="str">
        <f>+Médicaments!Z294</f>
        <v>ARZERRA Inf Konz 1000 mg/50ml Durchstf 50 ml</v>
      </c>
      <c r="H276" s="209" t="str">
        <f>+Médicaments!R294</f>
        <v>mg</v>
      </c>
      <c r="I276" s="209">
        <f>+Médicaments!G294</f>
        <v>0</v>
      </c>
      <c r="J276" s="379">
        <f>+Médicaments!H294</f>
        <v>0</v>
      </c>
      <c r="K276" s="209">
        <f>+Médicaments!I294</f>
        <v>0</v>
      </c>
      <c r="L276" s="209">
        <f>+IF(E276="B02BD09",1,IF(ISNA(VLOOKUP(E276,Mediliste!N:N,1,FALSE)),0,1))</f>
        <v>1</v>
      </c>
    </row>
    <row r="277" spans="1:12">
      <c r="A277" s="209">
        <f>+'Page d''accueil'!$C$20</f>
        <v>0</v>
      </c>
      <c r="B277" s="209" t="str">
        <f>+Médicaments!L295</f>
        <v>L01XC12_nr</v>
      </c>
      <c r="C277" s="209">
        <f>+Médicaments!D295</f>
        <v>5574740</v>
      </c>
      <c r="D277" s="244">
        <f>+Médicaments!E295</f>
        <v>7680621320010</v>
      </c>
      <c r="E277" s="209" t="str">
        <f>+Médicaments!B295</f>
        <v>L01XC12</v>
      </c>
      <c r="F277" s="209" t="str">
        <f>+VLOOKUP(E277,Mediliste!A:B,2,FALSE)</f>
        <v>Brentuximab Vedotin</v>
      </c>
      <c r="G277" s="209" t="str">
        <f>+Médicaments!Z295</f>
        <v>ADCETRIS Trockensub 50 mg Durchstf</v>
      </c>
      <c r="H277" s="209" t="str">
        <f>+Médicaments!R295</f>
        <v>mg</v>
      </c>
      <c r="I277" s="209">
        <f>+Médicaments!G295</f>
        <v>0</v>
      </c>
      <c r="J277" s="379">
        <f>+Médicaments!H295</f>
        <v>0</v>
      </c>
      <c r="K277" s="209">
        <f>+Médicaments!I295</f>
        <v>0</v>
      </c>
      <c r="L277" s="209">
        <f>+IF(E277="B02BD09",1,IF(ISNA(VLOOKUP(E277,Mediliste!N:N,1,FALSE)),0,1))</f>
        <v>1</v>
      </c>
    </row>
    <row r="278" spans="1:12">
      <c r="A278" s="209">
        <f>+'Page d''accueil'!$C$20</f>
        <v>0</v>
      </c>
      <c r="B278" s="209" t="str">
        <f>+Médicaments!L296</f>
        <v>L01XC12_nr</v>
      </c>
      <c r="C278" s="209">
        <f>+Médicaments!D296</f>
        <v>6059891</v>
      </c>
      <c r="D278" s="244">
        <f>+Médicaments!E296</f>
        <v>7680621320034</v>
      </c>
      <c r="E278" s="209" t="str">
        <f>+Médicaments!B296</f>
        <v>L01XC12</v>
      </c>
      <c r="F278" s="209" t="str">
        <f>+VLOOKUP(E278,Mediliste!A:B,2,FALSE)</f>
        <v>Brentuximab Vedotin</v>
      </c>
      <c r="G278" s="209" t="str">
        <f>+Médicaments!Z296</f>
        <v>ADCETRIS Trockensub 50 mg Durchstf 2 Stk</v>
      </c>
      <c r="H278" s="209" t="str">
        <f>+Médicaments!R296</f>
        <v>mg</v>
      </c>
      <c r="I278" s="209">
        <f>+Médicaments!G296</f>
        <v>0</v>
      </c>
      <c r="J278" s="379">
        <f>+Médicaments!H296</f>
        <v>0</v>
      </c>
      <c r="K278" s="209">
        <f>+Médicaments!I296</f>
        <v>0</v>
      </c>
      <c r="L278" s="209">
        <f>+IF(E278="B02BD09",1,IF(ISNA(VLOOKUP(E278,Mediliste!N:N,1,FALSE)),0,1))</f>
        <v>1</v>
      </c>
    </row>
    <row r="279" spans="1:12">
      <c r="A279" s="209">
        <f>+'Page d''accueil'!$C$20</f>
        <v>0</v>
      </c>
      <c r="B279" s="209" t="str">
        <f>+Médicaments!L297</f>
        <v>L01XC13_nr</v>
      </c>
      <c r="C279" s="209">
        <f>+Médicaments!D297</f>
        <v>5348305</v>
      </c>
      <c r="D279" s="244">
        <f>+Médicaments!E297</f>
        <v>7680625100014</v>
      </c>
      <c r="E279" s="209" t="str">
        <f>+Médicaments!B297</f>
        <v>L01XC13</v>
      </c>
      <c r="F279" s="209" t="str">
        <f>+VLOOKUP(E279,Mediliste!A:B,2,FALSE)</f>
        <v>Pertuzumab</v>
      </c>
      <c r="G279" s="209" t="str">
        <f>+Médicaments!Z297</f>
        <v>PERJETA Inf Konz 420 mg/14ml Vial 14 ml</v>
      </c>
      <c r="H279" s="209" t="str">
        <f>+Médicaments!R297</f>
        <v>mg</v>
      </c>
      <c r="I279" s="209">
        <f>+Médicaments!G297</f>
        <v>0</v>
      </c>
      <c r="J279" s="379">
        <f>+Médicaments!H297</f>
        <v>0</v>
      </c>
      <c r="K279" s="209">
        <f>+Médicaments!I297</f>
        <v>0</v>
      </c>
      <c r="L279" s="209">
        <f>+IF(E279="B02BD09",1,IF(ISNA(VLOOKUP(E279,Mediliste!N:N,1,FALSE)),0,1))</f>
        <v>1</v>
      </c>
    </row>
    <row r="280" spans="1:12">
      <c r="A280" s="209">
        <f>+'Page d''accueil'!$C$20</f>
        <v>0</v>
      </c>
      <c r="B280" s="209" t="str">
        <f>+Médicaments!L298</f>
        <v>L01XC14_nr</v>
      </c>
      <c r="C280" s="209">
        <f>+Médicaments!D298</f>
        <v>5605251</v>
      </c>
      <c r="D280" s="244">
        <f>+Médicaments!E298</f>
        <v>7680628920015</v>
      </c>
      <c r="E280" s="209" t="str">
        <f>+Médicaments!B298</f>
        <v>L01XC14</v>
      </c>
      <c r="F280" s="209" t="str">
        <f>+VLOOKUP(E280,Mediliste!A:B,2,FALSE)</f>
        <v>Trastuzumab emtansin</v>
      </c>
      <c r="G280" s="209" t="str">
        <f>+Médicaments!Z298</f>
        <v>KADCYLA Trockensub 100 mg Vial</v>
      </c>
      <c r="H280" s="209" t="str">
        <f>+Médicaments!R298</f>
        <v>mg</v>
      </c>
      <c r="I280" s="209">
        <f>+Médicaments!G298</f>
        <v>0</v>
      </c>
      <c r="J280" s="379">
        <f>+Médicaments!H298</f>
        <v>0</v>
      </c>
      <c r="K280" s="209">
        <f>+Médicaments!I298</f>
        <v>0</v>
      </c>
      <c r="L280" s="209">
        <f>+IF(E280="B02BD09",1,IF(ISNA(VLOOKUP(E280,Mediliste!N:N,1,FALSE)),0,1))</f>
        <v>1</v>
      </c>
    </row>
    <row r="281" spans="1:12">
      <c r="A281" s="209">
        <f>+'Page d''accueil'!$C$20</f>
        <v>0</v>
      </c>
      <c r="B281" s="209" t="str">
        <f>+Médicaments!L299</f>
        <v>L01XC14_nr</v>
      </c>
      <c r="C281" s="209">
        <f>+Médicaments!D299</f>
        <v>5605268</v>
      </c>
      <c r="D281" s="244">
        <f>+Médicaments!E299</f>
        <v>7680628920022</v>
      </c>
      <c r="E281" s="209" t="str">
        <f>+Médicaments!B299</f>
        <v>L01XC14</v>
      </c>
      <c r="F281" s="209" t="str">
        <f>+VLOOKUP(E281,Mediliste!A:B,2,FALSE)</f>
        <v>Trastuzumab emtansin</v>
      </c>
      <c r="G281" s="209" t="str">
        <f>+Médicaments!Z299</f>
        <v>KADCYLA Trockensub 160 mg Vial</v>
      </c>
      <c r="H281" s="209" t="str">
        <f>+Médicaments!R299</f>
        <v>mg</v>
      </c>
      <c r="I281" s="209">
        <f>+Médicaments!G299</f>
        <v>0</v>
      </c>
      <c r="J281" s="379">
        <f>+Médicaments!H299</f>
        <v>0</v>
      </c>
      <c r="K281" s="209">
        <f>+Médicaments!I299</f>
        <v>0</v>
      </c>
      <c r="L281" s="209">
        <f>+IF(E281="B02BD09",1,IF(ISNA(VLOOKUP(E281,Mediliste!N:N,1,FALSE)),0,1))</f>
        <v>1</v>
      </c>
    </row>
    <row r="282" spans="1:12">
      <c r="A282" s="209">
        <f>+'Page d''accueil'!$C$20</f>
        <v>0</v>
      </c>
      <c r="B282" s="209" t="str">
        <f>+Médicaments!L300</f>
        <v>L01XE01_nr</v>
      </c>
      <c r="C282" s="209">
        <f>+Médicaments!D300</f>
        <v>2707904</v>
      </c>
      <c r="D282" s="244">
        <f>+Médicaments!E300</f>
        <v>7680563950023</v>
      </c>
      <c r="E282" s="209" t="str">
        <f>+Médicaments!B300</f>
        <v>L01XE01</v>
      </c>
      <c r="F282" s="209" t="str">
        <f>+VLOOKUP(E282,Mediliste!A:B,2,FALSE)</f>
        <v>Imatinib</v>
      </c>
      <c r="G282" s="209" t="str">
        <f>+Médicaments!Z300</f>
        <v>GLIVEC Filmtabl 100 mg teilbar 60 Stk</v>
      </c>
      <c r="H282" s="209" t="str">
        <f>+Médicaments!R300</f>
        <v>mg</v>
      </c>
      <c r="I282" s="209">
        <f>+Médicaments!G300</f>
        <v>0</v>
      </c>
      <c r="J282" s="379">
        <f>+Médicaments!H300</f>
        <v>0</v>
      </c>
      <c r="K282" s="209">
        <f>+Médicaments!I300</f>
        <v>0</v>
      </c>
      <c r="L282" s="209">
        <f>+IF(E282="B02BD09",1,IF(ISNA(VLOOKUP(E282,Mediliste!N:N,1,FALSE)),0,1))</f>
        <v>0</v>
      </c>
    </row>
    <row r="283" spans="1:12">
      <c r="A283" s="209">
        <f>+'Page d''accueil'!$C$20</f>
        <v>0</v>
      </c>
      <c r="B283" s="209" t="str">
        <f>+Médicaments!L301</f>
        <v>L01XE01_nr</v>
      </c>
      <c r="C283" s="209">
        <f>+Médicaments!D301</f>
        <v>4133910</v>
      </c>
      <c r="D283" s="244">
        <f>+Médicaments!E301</f>
        <v>7680563950061</v>
      </c>
      <c r="E283" s="209" t="str">
        <f>+Médicaments!B301</f>
        <v>L01XE01</v>
      </c>
      <c r="F283" s="209" t="str">
        <f>+VLOOKUP(E283,Mediliste!A:B,2,FALSE)</f>
        <v>Imatinib</v>
      </c>
      <c r="G283" s="209" t="str">
        <f>+Médicaments!Z301</f>
        <v>GLIVEC Filmtabl 400 mg teilbar 30 Stk</v>
      </c>
      <c r="H283" s="209" t="str">
        <f>+Médicaments!R301</f>
        <v>mg</v>
      </c>
      <c r="I283" s="209">
        <f>+Médicaments!G301</f>
        <v>0</v>
      </c>
      <c r="J283" s="379">
        <f>+Médicaments!H301</f>
        <v>0</v>
      </c>
      <c r="K283" s="209">
        <f>+Médicaments!I301</f>
        <v>0</v>
      </c>
      <c r="L283" s="209">
        <f>+IF(E283="B02BD09",1,IF(ISNA(VLOOKUP(E283,Mediliste!N:N,1,FALSE)),0,1))</f>
        <v>0</v>
      </c>
    </row>
    <row r="284" spans="1:12">
      <c r="A284" s="209">
        <f>+'Page d''accueil'!$C$20</f>
        <v>0</v>
      </c>
      <c r="B284" s="209" t="str">
        <f>+Médicaments!L302</f>
        <v>L01XE01_nr</v>
      </c>
      <c r="C284" s="209">
        <f>+Médicaments!D302</f>
        <v>6550635</v>
      </c>
      <c r="D284" s="244">
        <f>+Médicaments!E302</f>
        <v>7680658140018</v>
      </c>
      <c r="E284" s="209" t="str">
        <f>+Médicaments!B302</f>
        <v>L01XE01</v>
      </c>
      <c r="F284" s="209" t="str">
        <f>+VLOOKUP(E284,Mediliste!A:B,2,FALSE)</f>
        <v>Imatinib</v>
      </c>
      <c r="G284" s="209" t="str">
        <f>+Médicaments!Z302</f>
        <v>GLIVEC GIST Filmtabl 100 mg 60 Stk</v>
      </c>
      <c r="H284" s="209" t="str">
        <f>+Médicaments!R302</f>
        <v>mg</v>
      </c>
      <c r="I284" s="209">
        <f>+Médicaments!G302</f>
        <v>0</v>
      </c>
      <c r="J284" s="379">
        <f>+Médicaments!H302</f>
        <v>0</v>
      </c>
      <c r="K284" s="209">
        <f>+Médicaments!I302</f>
        <v>0</v>
      </c>
      <c r="L284" s="209">
        <f>+IF(E284="B02BD09",1,IF(ISNA(VLOOKUP(E284,Mediliste!N:N,1,FALSE)),0,1))</f>
        <v>0</v>
      </c>
    </row>
    <row r="285" spans="1:12">
      <c r="A285" s="209">
        <f>+'Page d''accueil'!$C$20</f>
        <v>0</v>
      </c>
      <c r="B285" s="209" t="str">
        <f>+Médicaments!L303</f>
        <v>L01XE01_nr</v>
      </c>
      <c r="C285" s="209">
        <f>+Médicaments!D303</f>
        <v>6550641</v>
      </c>
      <c r="D285" s="244">
        <f>+Médicaments!E303</f>
        <v>7680658140025</v>
      </c>
      <c r="E285" s="209" t="str">
        <f>+Médicaments!B303</f>
        <v>L01XE01</v>
      </c>
      <c r="F285" s="209" t="str">
        <f>+VLOOKUP(E285,Mediliste!A:B,2,FALSE)</f>
        <v>Imatinib</v>
      </c>
      <c r="G285" s="209" t="str">
        <f>+Médicaments!Z303</f>
        <v>GLIVEC GIST Filmtabl 400 mg 30 Stk</v>
      </c>
      <c r="H285" s="209" t="str">
        <f>+Médicaments!R303</f>
        <v>mg</v>
      </c>
      <c r="I285" s="209">
        <f>+Médicaments!G303</f>
        <v>0</v>
      </c>
      <c r="J285" s="379">
        <f>+Médicaments!H303</f>
        <v>0</v>
      </c>
      <c r="K285" s="209">
        <f>+Médicaments!I303</f>
        <v>0</v>
      </c>
      <c r="L285" s="209">
        <f>+IF(E285="B02BD09",1,IF(ISNA(VLOOKUP(E285,Mediliste!N:N,1,FALSE)),0,1))</f>
        <v>0</v>
      </c>
    </row>
    <row r="286" spans="1:12">
      <c r="A286" s="209">
        <f>+'Page d''accueil'!$C$20</f>
        <v>0</v>
      </c>
      <c r="B286" s="209" t="str">
        <f>+Médicaments!L304</f>
        <v>L01XE01_nr</v>
      </c>
      <c r="C286" s="209">
        <f>+Médicaments!D304</f>
        <v>6605684</v>
      </c>
      <c r="D286" s="244">
        <f>+Médicaments!E304</f>
        <v>7680659110010</v>
      </c>
      <c r="E286" s="209" t="str">
        <f>+Médicaments!B304</f>
        <v>L01XE01</v>
      </c>
      <c r="F286" s="209" t="str">
        <f>+VLOOKUP(E286,Mediliste!A:B,2,FALSE)</f>
        <v>Imatinib</v>
      </c>
      <c r="G286" s="209" t="str">
        <f>+Médicaments!Z304</f>
        <v>IMATINIB Sandoz Filmtabl 100 mg 60 Stk</v>
      </c>
      <c r="H286" s="209" t="str">
        <f>+Médicaments!R304</f>
        <v>mg</v>
      </c>
      <c r="I286" s="209">
        <f>+Médicaments!G304</f>
        <v>0</v>
      </c>
      <c r="J286" s="379">
        <f>+Médicaments!H304</f>
        <v>0</v>
      </c>
      <c r="K286" s="209">
        <f>+Médicaments!I304</f>
        <v>0</v>
      </c>
      <c r="L286" s="209">
        <f>+IF(E286="B02BD09",1,IF(ISNA(VLOOKUP(E286,Mediliste!N:N,1,FALSE)),0,1))</f>
        <v>0</v>
      </c>
    </row>
    <row r="287" spans="1:12">
      <c r="A287" s="209">
        <f>+'Page d''accueil'!$C$20</f>
        <v>0</v>
      </c>
      <c r="B287" s="209" t="str">
        <f>+Médicaments!L305</f>
        <v>L01XE01_nr</v>
      </c>
      <c r="C287" s="209">
        <f>+Médicaments!D305</f>
        <v>6605709</v>
      </c>
      <c r="D287" s="244">
        <f>+Médicaments!E305</f>
        <v>7680659110027</v>
      </c>
      <c r="E287" s="209" t="str">
        <f>+Médicaments!B305</f>
        <v>L01XE01</v>
      </c>
      <c r="F287" s="209" t="str">
        <f>+VLOOKUP(E287,Mediliste!A:B,2,FALSE)</f>
        <v>Imatinib</v>
      </c>
      <c r="G287" s="209" t="str">
        <f>+Médicaments!Z305</f>
        <v>IMATINIB Sandoz Filmtabl 400 mg 30 Stk</v>
      </c>
      <c r="H287" s="209" t="str">
        <f>+Médicaments!R305</f>
        <v>mg</v>
      </c>
      <c r="I287" s="209">
        <f>+Médicaments!G305</f>
        <v>0</v>
      </c>
      <c r="J287" s="379">
        <f>+Médicaments!H305</f>
        <v>0</v>
      </c>
      <c r="K287" s="209">
        <f>+Médicaments!I305</f>
        <v>0</v>
      </c>
      <c r="L287" s="209">
        <f>+IF(E287="B02BD09",1,IF(ISNA(VLOOKUP(E287,Mediliste!N:N,1,FALSE)),0,1))</f>
        <v>0</v>
      </c>
    </row>
    <row r="288" spans="1:12">
      <c r="A288" s="209">
        <f>+'Page d''accueil'!$C$20</f>
        <v>0</v>
      </c>
      <c r="B288" s="209" t="str">
        <f>+Médicaments!L306</f>
        <v>L01XE01_nr</v>
      </c>
      <c r="C288" s="209">
        <f>+Médicaments!D306</f>
        <v>6182031</v>
      </c>
      <c r="D288" s="244">
        <f>+Médicaments!E306</f>
        <v>7680651550012</v>
      </c>
      <c r="E288" s="209" t="str">
        <f>+Médicaments!B306</f>
        <v>L01XE01</v>
      </c>
      <c r="F288" s="209" t="str">
        <f>+VLOOKUP(E288,Mediliste!A:B,2,FALSE)</f>
        <v>Imatinib</v>
      </c>
      <c r="G288" s="209" t="str">
        <f>+Médicaments!Z306</f>
        <v>IMATINIB Teva Filmtabl 100 mg 60 Stk</v>
      </c>
      <c r="H288" s="209" t="str">
        <f>+Médicaments!R306</f>
        <v>mg</v>
      </c>
      <c r="I288" s="209">
        <f>+Médicaments!G306</f>
        <v>0</v>
      </c>
      <c r="J288" s="379">
        <f>+Médicaments!H306</f>
        <v>0</v>
      </c>
      <c r="K288" s="209">
        <f>+Médicaments!I306</f>
        <v>0</v>
      </c>
      <c r="L288" s="209">
        <f>+IF(E288="B02BD09",1,IF(ISNA(VLOOKUP(E288,Mediliste!N:N,1,FALSE)),0,1))</f>
        <v>0</v>
      </c>
    </row>
    <row r="289" spans="1:12">
      <c r="A289" s="209">
        <f>+'Page d''accueil'!$C$20</f>
        <v>0</v>
      </c>
      <c r="B289" s="209" t="str">
        <f>+Médicaments!L307</f>
        <v>L01XE01_nr</v>
      </c>
      <c r="C289" s="209">
        <f>+Médicaments!D307</f>
        <v>6182048</v>
      </c>
      <c r="D289" s="244">
        <f>+Médicaments!E307</f>
        <v>7680651550029</v>
      </c>
      <c r="E289" s="209" t="str">
        <f>+Médicaments!B307</f>
        <v>L01XE01</v>
      </c>
      <c r="F289" s="209" t="str">
        <f>+VLOOKUP(E289,Mediliste!A:B,2,FALSE)</f>
        <v>Imatinib</v>
      </c>
      <c r="G289" s="209" t="str">
        <f>+Médicaments!Z307</f>
        <v>IMATINIB Teva Filmtabl 400 mg 30 Stk</v>
      </c>
      <c r="H289" s="209" t="str">
        <f>+Médicaments!R307</f>
        <v>mg</v>
      </c>
      <c r="I289" s="209">
        <f>+Médicaments!G307</f>
        <v>0</v>
      </c>
      <c r="J289" s="379">
        <f>+Médicaments!H307</f>
        <v>0</v>
      </c>
      <c r="K289" s="209">
        <f>+Médicaments!I307</f>
        <v>0</v>
      </c>
      <c r="L289" s="209">
        <f>+IF(E289="B02BD09",1,IF(ISNA(VLOOKUP(E289,Mediliste!N:N,1,FALSE)),0,1))</f>
        <v>0</v>
      </c>
    </row>
    <row r="290" spans="1:12">
      <c r="A290" s="209">
        <f>+'Page d''accueil'!$C$20</f>
        <v>0</v>
      </c>
      <c r="B290" s="209" t="str">
        <f>+Médicaments!L308</f>
        <v>L01XE01_nr</v>
      </c>
      <c r="C290" s="209">
        <f>+Médicaments!D308</f>
        <v>6612514</v>
      </c>
      <c r="D290" s="244">
        <f>+Médicaments!E308</f>
        <v>7680653530012</v>
      </c>
      <c r="E290" s="209" t="str">
        <f>+Médicaments!B308</f>
        <v>L01XE01</v>
      </c>
      <c r="F290" s="209" t="str">
        <f>+VLOOKUP(E290,Mediliste!A:B,2,FALSE)</f>
        <v>Imatinib</v>
      </c>
      <c r="G290" s="209" t="str">
        <f>+Médicaments!Z308</f>
        <v>IMATINIB Zentiva Filmtabl 100 mg 60 Stk</v>
      </c>
      <c r="H290" s="209" t="str">
        <f>+Médicaments!R308</f>
        <v>mg</v>
      </c>
      <c r="I290" s="209">
        <f>+Médicaments!G308</f>
        <v>0</v>
      </c>
      <c r="J290" s="379">
        <f>+Médicaments!H308</f>
        <v>0</v>
      </c>
      <c r="K290" s="209">
        <f>+Médicaments!I308</f>
        <v>0</v>
      </c>
      <c r="L290" s="209">
        <f>+IF(E290="B02BD09",1,IF(ISNA(VLOOKUP(E290,Mediliste!N:N,1,FALSE)),0,1))</f>
        <v>0</v>
      </c>
    </row>
    <row r="291" spans="1:12">
      <c r="A291" s="209">
        <f>+'Page d''accueil'!$C$20</f>
        <v>0</v>
      </c>
      <c r="B291" s="209" t="str">
        <f>+Médicaments!L309</f>
        <v>L01XE01_nr</v>
      </c>
      <c r="C291" s="209">
        <f>+Médicaments!D309</f>
        <v>6612520</v>
      </c>
      <c r="D291" s="244">
        <f>+Médicaments!E309</f>
        <v>7680653530029</v>
      </c>
      <c r="E291" s="209" t="str">
        <f>+Médicaments!B309</f>
        <v>L01XE01</v>
      </c>
      <c r="F291" s="209" t="str">
        <f>+VLOOKUP(E291,Mediliste!A:B,2,FALSE)</f>
        <v>Imatinib</v>
      </c>
      <c r="G291" s="209" t="str">
        <f>+Médicaments!Z309</f>
        <v>IMATINIB Zentiva Filmtabl 400 mg 30 Stk</v>
      </c>
      <c r="H291" s="209" t="str">
        <f>+Médicaments!R309</f>
        <v>mg</v>
      </c>
      <c r="I291" s="209">
        <f>+Médicaments!G309</f>
        <v>0</v>
      </c>
      <c r="J291" s="379">
        <f>+Médicaments!H309</f>
        <v>0</v>
      </c>
      <c r="K291" s="209">
        <f>+Médicaments!I309</f>
        <v>0</v>
      </c>
      <c r="L291" s="209">
        <f>+IF(E291="B02BD09",1,IF(ISNA(VLOOKUP(E291,Mediliste!N:N,1,FALSE)),0,1))</f>
        <v>0</v>
      </c>
    </row>
    <row r="292" spans="1:12">
      <c r="A292" s="209">
        <f>+'Page d''accueil'!$C$20</f>
        <v>0</v>
      </c>
      <c r="B292" s="209" t="str">
        <f>+Médicaments!L310</f>
        <v>L01XE02_nr</v>
      </c>
      <c r="C292" s="209">
        <f>+Médicaments!D310</f>
        <v>2763564</v>
      </c>
      <c r="D292" s="244">
        <f>+Médicaments!E310</f>
        <v>7680561540011</v>
      </c>
      <c r="E292" s="209" t="str">
        <f>+Médicaments!B310</f>
        <v>L01XE02</v>
      </c>
      <c r="F292" s="209" t="str">
        <f>+VLOOKUP(E292,Mediliste!A:B,2,FALSE)</f>
        <v>Gefitinib</v>
      </c>
      <c r="G292" s="209" t="str">
        <f>+Médicaments!Z310</f>
        <v>IRESSA Filmtabl 250 mg 30 Stk</v>
      </c>
      <c r="H292" s="209" t="str">
        <f>+Médicaments!R310</f>
        <v>mg</v>
      </c>
      <c r="I292" s="209">
        <f>+Médicaments!G310</f>
        <v>0</v>
      </c>
      <c r="J292" s="379">
        <f>+Médicaments!H310</f>
        <v>0</v>
      </c>
      <c r="K292" s="209">
        <f>+Médicaments!I310</f>
        <v>0</v>
      </c>
      <c r="L292" s="209">
        <f>+IF(E292="B02BD09",1,IF(ISNA(VLOOKUP(E292,Mediliste!N:N,1,FALSE)),0,1))</f>
        <v>1</v>
      </c>
    </row>
    <row r="293" spans="1:12">
      <c r="A293" s="209">
        <f>+'Page d''accueil'!$C$20</f>
        <v>0</v>
      </c>
      <c r="B293" s="209" t="str">
        <f>+Médicaments!L311</f>
        <v>L01XE03_nr</v>
      </c>
      <c r="C293" s="209">
        <f>+Médicaments!D311</f>
        <v>2946170</v>
      </c>
      <c r="D293" s="244">
        <f>+Médicaments!E311</f>
        <v>7680572660036</v>
      </c>
      <c r="E293" s="209" t="str">
        <f>+Médicaments!B311</f>
        <v>L01XE03</v>
      </c>
      <c r="F293" s="209" t="str">
        <f>+VLOOKUP(E293,Mediliste!A:B,2,FALSE)</f>
        <v>Erlotinib</v>
      </c>
      <c r="G293" s="209" t="str">
        <f>+Médicaments!Z311</f>
        <v>TARCEVA Filmtabl 100 mg 30 Stk</v>
      </c>
      <c r="H293" s="209" t="str">
        <f>+Médicaments!R311</f>
        <v>mg</v>
      </c>
      <c r="I293" s="209">
        <f>+Médicaments!G311</f>
        <v>0</v>
      </c>
      <c r="J293" s="379">
        <f>+Médicaments!H311</f>
        <v>0</v>
      </c>
      <c r="K293" s="209">
        <f>+Médicaments!I311</f>
        <v>0</v>
      </c>
      <c r="L293" s="209">
        <f>+IF(E293="B02BD09",1,IF(ISNA(VLOOKUP(E293,Mediliste!N:N,1,FALSE)),0,1))</f>
        <v>1</v>
      </c>
    </row>
    <row r="294" spans="1:12">
      <c r="A294" s="209">
        <f>+'Page d''accueil'!$C$20</f>
        <v>0</v>
      </c>
      <c r="B294" s="209" t="str">
        <f>+Médicaments!L312</f>
        <v>L01XE03_nr</v>
      </c>
      <c r="C294" s="209">
        <f>+Médicaments!D312</f>
        <v>2946193</v>
      </c>
      <c r="D294" s="244">
        <f>+Médicaments!E312</f>
        <v>7680572660050</v>
      </c>
      <c r="E294" s="209" t="str">
        <f>+Médicaments!B312</f>
        <v>L01XE03</v>
      </c>
      <c r="F294" s="209" t="str">
        <f>+VLOOKUP(E294,Mediliste!A:B,2,FALSE)</f>
        <v>Erlotinib</v>
      </c>
      <c r="G294" s="209" t="str">
        <f>+Médicaments!Z312</f>
        <v>TARCEVA Filmtabl 150 mg 30 Stk</v>
      </c>
      <c r="H294" s="209" t="str">
        <f>+Médicaments!R312</f>
        <v>mg</v>
      </c>
      <c r="I294" s="209">
        <f>+Médicaments!G312</f>
        <v>0</v>
      </c>
      <c r="J294" s="379">
        <f>+Médicaments!H312</f>
        <v>0</v>
      </c>
      <c r="K294" s="209">
        <f>+Médicaments!I312</f>
        <v>0</v>
      </c>
      <c r="L294" s="209">
        <f>+IF(E294="B02BD09",1,IF(ISNA(VLOOKUP(E294,Mediliste!N:N,1,FALSE)),0,1))</f>
        <v>1</v>
      </c>
    </row>
    <row r="295" spans="1:12">
      <c r="A295" s="209">
        <f>+'Page d''accueil'!$C$20</f>
        <v>0</v>
      </c>
      <c r="B295" s="209" t="str">
        <f>+Médicaments!L313</f>
        <v>L01XE03_nr</v>
      </c>
      <c r="C295" s="209">
        <f>+Médicaments!D313</f>
        <v>2952302</v>
      </c>
      <c r="D295" s="244">
        <f>+Médicaments!E313</f>
        <v>7680572660012</v>
      </c>
      <c r="E295" s="209" t="str">
        <f>+Médicaments!B313</f>
        <v>L01XE03</v>
      </c>
      <c r="F295" s="209" t="str">
        <f>+VLOOKUP(E295,Mediliste!A:B,2,FALSE)</f>
        <v>Erlotinib</v>
      </c>
      <c r="G295" s="209" t="str">
        <f>+Médicaments!Z313</f>
        <v>TARCEVA Filmtabl 25 mg 30 Stk</v>
      </c>
      <c r="H295" s="209" t="str">
        <f>+Médicaments!R313</f>
        <v>mg</v>
      </c>
      <c r="I295" s="209">
        <f>+Médicaments!G313</f>
        <v>0</v>
      </c>
      <c r="J295" s="379">
        <f>+Médicaments!H313</f>
        <v>0</v>
      </c>
      <c r="K295" s="209">
        <f>+Médicaments!I313</f>
        <v>0</v>
      </c>
      <c r="L295" s="209">
        <f>+IF(E295="B02BD09",1,IF(ISNA(VLOOKUP(E295,Mediliste!N:N,1,FALSE)),0,1))</f>
        <v>1</v>
      </c>
    </row>
    <row r="296" spans="1:12">
      <c r="A296" s="209">
        <f>+'Page d''accueil'!$C$20</f>
        <v>0</v>
      </c>
      <c r="B296" s="209" t="str">
        <f>+Médicaments!L314</f>
        <v>L01XE04_nr</v>
      </c>
      <c r="C296" s="209">
        <f>+Médicaments!D314</f>
        <v>3784054</v>
      </c>
      <c r="D296" s="244">
        <f>+Médicaments!E314</f>
        <v>7680575630043</v>
      </c>
      <c r="E296" s="209" t="str">
        <f>+Médicaments!B314</f>
        <v>L01XE04</v>
      </c>
      <c r="F296" s="209" t="str">
        <f>+VLOOKUP(E296,Mediliste!A:B,2,FALSE)</f>
        <v>Sunitinib</v>
      </c>
      <c r="G296" s="209" t="str">
        <f>+Médicaments!Z314</f>
        <v>SUTENT Kaps 12.5 mg 28 Stk</v>
      </c>
      <c r="H296" s="209" t="str">
        <f>+Médicaments!R314</f>
        <v>mg</v>
      </c>
      <c r="I296" s="209">
        <f>+Médicaments!G314</f>
        <v>0</v>
      </c>
      <c r="J296" s="379">
        <f>+Médicaments!H314</f>
        <v>0</v>
      </c>
      <c r="K296" s="209">
        <f>+Médicaments!I314</f>
        <v>0</v>
      </c>
      <c r="L296" s="209">
        <f>+IF(E296="B02BD09",1,IF(ISNA(VLOOKUP(E296,Mediliste!N:N,1,FALSE)),0,1))</f>
        <v>1</v>
      </c>
    </row>
    <row r="297" spans="1:12">
      <c r="A297" s="209">
        <f>+'Page d''accueil'!$C$20</f>
        <v>0</v>
      </c>
      <c r="B297" s="209" t="str">
        <f>+Médicaments!L315</f>
        <v>L01XE04_nr</v>
      </c>
      <c r="C297" s="209">
        <f>+Médicaments!D315</f>
        <v>3784060</v>
      </c>
      <c r="D297" s="244">
        <f>+Médicaments!E315</f>
        <v>7680575630050</v>
      </c>
      <c r="E297" s="209" t="str">
        <f>+Médicaments!B315</f>
        <v>L01XE04</v>
      </c>
      <c r="F297" s="209" t="str">
        <f>+VLOOKUP(E297,Mediliste!A:B,2,FALSE)</f>
        <v>Sunitinib</v>
      </c>
      <c r="G297" s="209" t="str">
        <f>+Médicaments!Z315</f>
        <v>SUTENT Kaps 25 mg 28 Stk</v>
      </c>
      <c r="H297" s="209" t="str">
        <f>+Médicaments!R315</f>
        <v>mg</v>
      </c>
      <c r="I297" s="209">
        <f>+Médicaments!G315</f>
        <v>0</v>
      </c>
      <c r="J297" s="379">
        <f>+Médicaments!H315</f>
        <v>0</v>
      </c>
      <c r="K297" s="209">
        <f>+Médicaments!I315</f>
        <v>0</v>
      </c>
      <c r="L297" s="209">
        <f>+IF(E297="B02BD09",1,IF(ISNA(VLOOKUP(E297,Mediliste!N:N,1,FALSE)),0,1))</f>
        <v>1</v>
      </c>
    </row>
    <row r="298" spans="1:12">
      <c r="A298" s="209">
        <f>+'Page d''accueil'!$C$20</f>
        <v>0</v>
      </c>
      <c r="B298" s="209" t="str">
        <f>+Médicaments!L316</f>
        <v>L01XE04_nr</v>
      </c>
      <c r="C298" s="209">
        <f>+Médicaments!D316</f>
        <v>3784077</v>
      </c>
      <c r="D298" s="244">
        <f>+Médicaments!E316</f>
        <v>7680575630067</v>
      </c>
      <c r="E298" s="209" t="str">
        <f>+Médicaments!B316</f>
        <v>L01XE04</v>
      </c>
      <c r="F298" s="209" t="str">
        <f>+VLOOKUP(E298,Mediliste!A:B,2,FALSE)</f>
        <v>Sunitinib</v>
      </c>
      <c r="G298" s="209" t="str">
        <f>+Médicaments!Z316</f>
        <v>SUTENT Kaps 50 mg 28 Stk</v>
      </c>
      <c r="H298" s="209" t="str">
        <f>+Médicaments!R316</f>
        <v>mg</v>
      </c>
      <c r="I298" s="209">
        <f>+Médicaments!G316</f>
        <v>0</v>
      </c>
      <c r="J298" s="379">
        <f>+Médicaments!H316</f>
        <v>0</v>
      </c>
      <c r="K298" s="209">
        <f>+Médicaments!I316</f>
        <v>0</v>
      </c>
      <c r="L298" s="209">
        <f>+IF(E298="B02BD09",1,IF(ISNA(VLOOKUP(E298,Mediliste!N:N,1,FALSE)),0,1))</f>
        <v>1</v>
      </c>
    </row>
    <row r="299" spans="1:12">
      <c r="A299" s="209">
        <f>+'Page d''accueil'!$C$20</f>
        <v>0</v>
      </c>
      <c r="B299" s="209" t="str">
        <f>+Médicaments!L317</f>
        <v>L01XE05_nr</v>
      </c>
      <c r="C299" s="209">
        <f>+Médicaments!D317</f>
        <v>3099022</v>
      </c>
      <c r="D299" s="244">
        <f>+Médicaments!E317</f>
        <v>7680575830016</v>
      </c>
      <c r="E299" s="209" t="str">
        <f>+Médicaments!B317</f>
        <v>L01XE05</v>
      </c>
      <c r="F299" s="209" t="str">
        <f>+VLOOKUP(E299,Mediliste!A:B,2,FALSE)</f>
        <v>Sorafenib</v>
      </c>
      <c r="G299" s="209" t="str">
        <f>+Médicaments!Z317</f>
        <v>NEXAVAR Filmtabl 200 mg 112 Stk</v>
      </c>
      <c r="H299" s="209" t="str">
        <f>+Médicaments!R317</f>
        <v>mg</v>
      </c>
      <c r="I299" s="209">
        <f>+Médicaments!G317</f>
        <v>0</v>
      </c>
      <c r="J299" s="379">
        <f>+Médicaments!H317</f>
        <v>0</v>
      </c>
      <c r="K299" s="209">
        <f>+Médicaments!I317</f>
        <v>0</v>
      </c>
      <c r="L299" s="209">
        <f>+IF(E299="B02BD09",1,IF(ISNA(VLOOKUP(E299,Mediliste!N:N,1,FALSE)),0,1))</f>
        <v>1</v>
      </c>
    </row>
    <row r="300" spans="1:12">
      <c r="A300" s="209">
        <f>+'Page d''accueil'!$C$20</f>
        <v>0</v>
      </c>
      <c r="B300" s="209" t="str">
        <f>+Médicaments!L318</f>
        <v>L01XE06_nr</v>
      </c>
      <c r="C300" s="209">
        <f>+Médicaments!D318</f>
        <v>4479301</v>
      </c>
      <c r="D300" s="244">
        <f>+Médicaments!E318</f>
        <v>7680576580101</v>
      </c>
      <c r="E300" s="209" t="str">
        <f>+Médicaments!B318</f>
        <v>L01XE06</v>
      </c>
      <c r="F300" s="209" t="str">
        <f>+VLOOKUP(E300,Mediliste!A:B,2,FALSE)</f>
        <v>Dasatinib</v>
      </c>
      <c r="G300" s="209" t="str">
        <f>+Médicaments!Z318</f>
        <v>SPRYCEL Filmtabl 100 mg 30 Stk</v>
      </c>
      <c r="H300" s="209" t="str">
        <f>+Médicaments!R318</f>
        <v>mg</v>
      </c>
      <c r="I300" s="209">
        <f>+Médicaments!G318</f>
        <v>0</v>
      </c>
      <c r="J300" s="379">
        <f>+Médicaments!H318</f>
        <v>0</v>
      </c>
      <c r="K300" s="209">
        <f>+Médicaments!I318</f>
        <v>0</v>
      </c>
      <c r="L300" s="209">
        <f>+IF(E300="B02BD09",1,IF(ISNA(VLOOKUP(E300,Mediliste!N:N,1,FALSE)),0,1))</f>
        <v>1</v>
      </c>
    </row>
    <row r="301" spans="1:12">
      <c r="A301" s="209">
        <f>+'Page d''accueil'!$C$20</f>
        <v>0</v>
      </c>
      <c r="B301" s="209" t="str">
        <f>+Médicaments!L319</f>
        <v>L01XE06_nr</v>
      </c>
      <c r="C301" s="209">
        <f>+Médicaments!D319</f>
        <v>3395973</v>
      </c>
      <c r="D301" s="244">
        <f>+Médicaments!E319</f>
        <v>7680576580019</v>
      </c>
      <c r="E301" s="209" t="str">
        <f>+Médicaments!B319</f>
        <v>L01XE06</v>
      </c>
      <c r="F301" s="209" t="str">
        <f>+VLOOKUP(E301,Mediliste!A:B,2,FALSE)</f>
        <v>Dasatinib</v>
      </c>
      <c r="G301" s="209" t="str">
        <f>+Médicaments!Z319</f>
        <v>SPRYCEL Filmtabl 20 mg 60 Stk</v>
      </c>
      <c r="H301" s="209" t="str">
        <f>+Médicaments!R319</f>
        <v>mg</v>
      </c>
      <c r="I301" s="209">
        <f>+Médicaments!G319</f>
        <v>0</v>
      </c>
      <c r="J301" s="379">
        <f>+Médicaments!H319</f>
        <v>0</v>
      </c>
      <c r="K301" s="209">
        <f>+Médicaments!I319</f>
        <v>0</v>
      </c>
      <c r="L301" s="209">
        <f>+IF(E301="B02BD09",1,IF(ISNA(VLOOKUP(E301,Mediliste!N:N,1,FALSE)),0,1))</f>
        <v>1</v>
      </c>
    </row>
    <row r="302" spans="1:12">
      <c r="A302" s="209">
        <f>+'Page d''accueil'!$C$20</f>
        <v>0</v>
      </c>
      <c r="B302" s="209" t="str">
        <f>+Médicaments!L320</f>
        <v>L01XE06_nr</v>
      </c>
      <c r="C302" s="209">
        <f>+Médicaments!D320</f>
        <v>3395996</v>
      </c>
      <c r="D302" s="244">
        <f>+Médicaments!E320</f>
        <v>7680576580026</v>
      </c>
      <c r="E302" s="209" t="str">
        <f>+Médicaments!B320</f>
        <v>L01XE06</v>
      </c>
      <c r="F302" s="209" t="str">
        <f>+VLOOKUP(E302,Mediliste!A:B,2,FALSE)</f>
        <v>Dasatinib</v>
      </c>
      <c r="G302" s="209" t="str">
        <f>+Médicaments!Z320</f>
        <v>SPRYCEL Filmtabl 50 mg 60 Stk</v>
      </c>
      <c r="H302" s="209" t="str">
        <f>+Médicaments!R320</f>
        <v>mg</v>
      </c>
      <c r="I302" s="209">
        <f>+Médicaments!G320</f>
        <v>0</v>
      </c>
      <c r="J302" s="379">
        <f>+Médicaments!H320</f>
        <v>0</v>
      </c>
      <c r="K302" s="209">
        <f>+Médicaments!I320</f>
        <v>0</v>
      </c>
      <c r="L302" s="209">
        <f>+IF(E302="B02BD09",1,IF(ISNA(VLOOKUP(E302,Mediliste!N:N,1,FALSE)),0,1))</f>
        <v>1</v>
      </c>
    </row>
    <row r="303" spans="1:12">
      <c r="A303" s="209">
        <f>+'Page d''accueil'!$C$20</f>
        <v>0</v>
      </c>
      <c r="B303" s="209" t="str">
        <f>+Médicaments!L321</f>
        <v>L01XE06_nr</v>
      </c>
      <c r="C303" s="209">
        <f>+Médicaments!D321</f>
        <v>3396004</v>
      </c>
      <c r="D303" s="244">
        <f>+Médicaments!E321</f>
        <v>7680576580033</v>
      </c>
      <c r="E303" s="209" t="str">
        <f>+Médicaments!B321</f>
        <v>L01XE06</v>
      </c>
      <c r="F303" s="209" t="str">
        <f>+VLOOKUP(E303,Mediliste!A:B,2,FALSE)</f>
        <v>Dasatinib</v>
      </c>
      <c r="G303" s="209" t="str">
        <f>+Médicaments!Z321</f>
        <v>SPRYCEL Filmtabl 70 mg 60 Stk</v>
      </c>
      <c r="H303" s="209" t="str">
        <f>+Médicaments!R321</f>
        <v>mg</v>
      </c>
      <c r="I303" s="209">
        <f>+Médicaments!G321</f>
        <v>0</v>
      </c>
      <c r="J303" s="379">
        <f>+Médicaments!H321</f>
        <v>0</v>
      </c>
      <c r="K303" s="209">
        <f>+Médicaments!I321</f>
        <v>0</v>
      </c>
      <c r="L303" s="209">
        <f>+IF(E303="B02BD09",1,IF(ISNA(VLOOKUP(E303,Mediliste!N:N,1,FALSE)),0,1))</f>
        <v>1</v>
      </c>
    </row>
    <row r="304" spans="1:12">
      <c r="A304" s="209">
        <f>+'Page d''accueil'!$C$20</f>
        <v>0</v>
      </c>
      <c r="B304" s="209" t="str">
        <f>+Médicaments!L322</f>
        <v>L01XE07_nr</v>
      </c>
      <c r="C304" s="209">
        <f>+Médicaments!D322</f>
        <v>5339795</v>
      </c>
      <c r="D304" s="244">
        <f>+Médicaments!E322</f>
        <v>7680579370044</v>
      </c>
      <c r="E304" s="209" t="str">
        <f>+Médicaments!B322</f>
        <v>L01XE07</v>
      </c>
      <c r="F304" s="209" t="str">
        <f>+VLOOKUP(E304,Mediliste!A:B,2,FALSE)</f>
        <v>Lapatinib</v>
      </c>
      <c r="G304" s="209" t="str">
        <f>+Médicaments!Z322</f>
        <v>TYVERB Filmtabl 250 mg Ds 140 Stk</v>
      </c>
      <c r="H304" s="209" t="str">
        <f>+Médicaments!R322</f>
        <v>mg</v>
      </c>
      <c r="I304" s="209">
        <f>+Médicaments!G322</f>
        <v>0</v>
      </c>
      <c r="J304" s="379">
        <f>+Médicaments!H322</f>
        <v>0</v>
      </c>
      <c r="K304" s="209">
        <f>+Médicaments!I322</f>
        <v>0</v>
      </c>
      <c r="L304" s="209">
        <f>+IF(E304="B02BD09",1,IF(ISNA(VLOOKUP(E304,Mediliste!N:N,1,FALSE)),0,1))</f>
        <v>0</v>
      </c>
    </row>
    <row r="305" spans="1:12">
      <c r="A305" s="209">
        <f>+'Page d''accueil'!$C$20</f>
        <v>0</v>
      </c>
      <c r="B305" s="209" t="str">
        <f>+Médicaments!L323</f>
        <v>L01XE07_nr</v>
      </c>
      <c r="C305" s="209">
        <f>+Médicaments!D323</f>
        <v>5339418</v>
      </c>
      <c r="D305" s="244">
        <f>+Médicaments!E323</f>
        <v>7680579370037</v>
      </c>
      <c r="E305" s="209" t="str">
        <f>+Médicaments!B323</f>
        <v>L01XE07</v>
      </c>
      <c r="F305" s="209" t="str">
        <f>+VLOOKUP(E305,Mediliste!A:B,2,FALSE)</f>
        <v>Lapatinib</v>
      </c>
      <c r="G305" s="209" t="str">
        <f>+Médicaments!Z323</f>
        <v>TYVERB Filmtabl 250 mg Ds 70 Stk</v>
      </c>
      <c r="H305" s="209" t="str">
        <f>+Médicaments!R323</f>
        <v>mg</v>
      </c>
      <c r="I305" s="209">
        <f>+Médicaments!G323</f>
        <v>0</v>
      </c>
      <c r="J305" s="379">
        <f>+Médicaments!H323</f>
        <v>0</v>
      </c>
      <c r="K305" s="209">
        <f>+Médicaments!I323</f>
        <v>0</v>
      </c>
      <c r="L305" s="209">
        <f>+IF(E305="B02BD09",1,IF(ISNA(VLOOKUP(E305,Mediliste!N:N,1,FALSE)),0,1))</f>
        <v>0</v>
      </c>
    </row>
    <row r="306" spans="1:12">
      <c r="A306" s="209">
        <f>+'Page d''accueil'!$C$20</f>
        <v>0</v>
      </c>
      <c r="B306" s="209" t="str">
        <f>+Médicaments!L324</f>
        <v>L01XE08_nr</v>
      </c>
      <c r="C306" s="209">
        <f>+Médicaments!D324</f>
        <v>4687488</v>
      </c>
      <c r="D306" s="244">
        <f>+Médicaments!E324</f>
        <v>7680580070049</v>
      </c>
      <c r="E306" s="209" t="str">
        <f>+Médicaments!B324</f>
        <v>L01XE08</v>
      </c>
      <c r="F306" s="209" t="str">
        <f>+VLOOKUP(E306,Mediliste!A:B,2,FALSE)</f>
        <v>Nilotinib</v>
      </c>
      <c r="G306" s="209" t="str">
        <f>+Médicaments!Z324</f>
        <v>TASIGNA Kaps 150 mg 112 Stk</v>
      </c>
      <c r="H306" s="209" t="str">
        <f>+Médicaments!R324</f>
        <v>mg</v>
      </c>
      <c r="I306" s="209">
        <f>+Médicaments!G324</f>
        <v>0</v>
      </c>
      <c r="J306" s="379">
        <f>+Médicaments!H324</f>
        <v>0</v>
      </c>
      <c r="K306" s="209">
        <f>+Médicaments!I324</f>
        <v>0</v>
      </c>
      <c r="L306" s="209">
        <f>+IF(E306="B02BD09",1,IF(ISNA(VLOOKUP(E306,Mediliste!N:N,1,FALSE)),0,1))</f>
        <v>1</v>
      </c>
    </row>
    <row r="307" spans="1:12">
      <c r="A307" s="209">
        <f>+'Page d''accueil'!$C$20</f>
        <v>0</v>
      </c>
      <c r="B307" s="209" t="str">
        <f>+Médicaments!L325</f>
        <v>L01XE08_nr</v>
      </c>
      <c r="C307" s="209">
        <f>+Médicaments!D325</f>
        <v>3522147</v>
      </c>
      <c r="D307" s="244">
        <f>+Médicaments!E325</f>
        <v>7680580070025</v>
      </c>
      <c r="E307" s="209" t="str">
        <f>+Médicaments!B325</f>
        <v>L01XE08</v>
      </c>
      <c r="F307" s="209" t="str">
        <f>+VLOOKUP(E307,Mediliste!A:B,2,FALSE)</f>
        <v>Nilotinib</v>
      </c>
      <c r="G307" s="209" t="str">
        <f>+Médicaments!Z325</f>
        <v>TASIGNA Kaps 200 mg 112 Stk</v>
      </c>
      <c r="H307" s="209" t="str">
        <f>+Médicaments!R325</f>
        <v>mg</v>
      </c>
      <c r="I307" s="209">
        <f>+Médicaments!G325</f>
        <v>0</v>
      </c>
      <c r="J307" s="379">
        <f>+Médicaments!H325</f>
        <v>0</v>
      </c>
      <c r="K307" s="209">
        <f>+Médicaments!I325</f>
        <v>0</v>
      </c>
      <c r="L307" s="209">
        <f>+IF(E307="B02BD09",1,IF(ISNA(VLOOKUP(E307,Mediliste!N:N,1,FALSE)),0,1))</f>
        <v>1</v>
      </c>
    </row>
    <row r="308" spans="1:12">
      <c r="A308" s="209">
        <f>+'Page d''accueil'!$C$20</f>
        <v>0</v>
      </c>
      <c r="B308" s="209" t="str">
        <f>+Médicaments!L326</f>
        <v>L01XE08_nr</v>
      </c>
      <c r="C308" s="209">
        <f>+Médicaments!D326</f>
        <v>3522130</v>
      </c>
      <c r="D308" s="244">
        <f>+Médicaments!E326</f>
        <v>7680580070018</v>
      </c>
      <c r="E308" s="209" t="str">
        <f>+Médicaments!B326</f>
        <v>L01XE08</v>
      </c>
      <c r="F308" s="209" t="str">
        <f>+VLOOKUP(E308,Mediliste!A:B,2,FALSE)</f>
        <v>Nilotinib</v>
      </c>
      <c r="G308" s="209" t="str">
        <f>+Médicaments!Z326</f>
        <v>TASIGNA Kaps 200 mg 28 Stk</v>
      </c>
      <c r="H308" s="209" t="str">
        <f>+Médicaments!R326</f>
        <v>mg</v>
      </c>
      <c r="I308" s="209">
        <f>+Médicaments!G326</f>
        <v>0</v>
      </c>
      <c r="J308" s="379">
        <f>+Médicaments!H326</f>
        <v>0</v>
      </c>
      <c r="K308" s="209">
        <f>+Médicaments!I326</f>
        <v>0</v>
      </c>
      <c r="L308" s="209">
        <f>+IF(E308="B02BD09",1,IF(ISNA(VLOOKUP(E308,Mediliste!N:N,1,FALSE)),0,1))</f>
        <v>1</v>
      </c>
    </row>
    <row r="309" spans="1:12">
      <c r="A309" s="209">
        <f>+'Page d''accueil'!$C$20</f>
        <v>0</v>
      </c>
      <c r="B309" s="209" t="str">
        <f>+Médicaments!L327</f>
        <v>L01XE11_nr</v>
      </c>
      <c r="C309" s="209">
        <f>+Médicaments!D327</f>
        <v>4591713</v>
      </c>
      <c r="D309" s="244">
        <f>+Médicaments!E327</f>
        <v>7680603260013</v>
      </c>
      <c r="E309" s="209" t="str">
        <f>+Médicaments!B327</f>
        <v>L01XE11</v>
      </c>
      <c r="F309" s="209" t="str">
        <f>+VLOOKUP(E309,Mediliste!A:B,2,FALSE)</f>
        <v>Pazopanib</v>
      </c>
      <c r="G309" s="209" t="str">
        <f>+Médicaments!Z327</f>
        <v>VOTRIENT Filmtabl 200 mg 30 Stk</v>
      </c>
      <c r="H309" s="209" t="str">
        <f>+Médicaments!R327</f>
        <v>mg</v>
      </c>
      <c r="I309" s="209">
        <f>+Médicaments!G327</f>
        <v>0</v>
      </c>
      <c r="J309" s="379">
        <f>+Médicaments!H327</f>
        <v>0</v>
      </c>
      <c r="K309" s="209">
        <f>+Médicaments!I327</f>
        <v>0</v>
      </c>
      <c r="L309" s="209">
        <f>+IF(E309="B02BD09",1,IF(ISNA(VLOOKUP(E309,Mediliste!N:N,1,FALSE)),0,1))</f>
        <v>1</v>
      </c>
    </row>
    <row r="310" spans="1:12">
      <c r="A310" s="209">
        <f>+'Page d''accueil'!$C$20</f>
        <v>0</v>
      </c>
      <c r="B310" s="209" t="str">
        <f>+Médicaments!L328</f>
        <v>L01XE11_nr</v>
      </c>
      <c r="C310" s="209">
        <f>+Médicaments!D328</f>
        <v>4591699</v>
      </c>
      <c r="D310" s="244">
        <f>+Médicaments!E328</f>
        <v>7680603260020</v>
      </c>
      <c r="E310" s="209" t="str">
        <f>+Médicaments!B328</f>
        <v>L01XE11</v>
      </c>
      <c r="F310" s="209" t="str">
        <f>+VLOOKUP(E310,Mediliste!A:B,2,FALSE)</f>
        <v>Pazopanib</v>
      </c>
      <c r="G310" s="209" t="str">
        <f>+Médicaments!Z328</f>
        <v>VOTRIENT Filmtabl 400 mg 60 Stk</v>
      </c>
      <c r="H310" s="209" t="str">
        <f>+Médicaments!R328</f>
        <v>mg</v>
      </c>
      <c r="I310" s="209">
        <f>+Médicaments!G328</f>
        <v>0</v>
      </c>
      <c r="J310" s="379">
        <f>+Médicaments!H328</f>
        <v>0</v>
      </c>
      <c r="K310" s="209">
        <f>+Médicaments!I328</f>
        <v>0</v>
      </c>
      <c r="L310" s="209">
        <f>+IF(E310="B02BD09",1,IF(ISNA(VLOOKUP(E310,Mediliste!N:N,1,FALSE)),0,1))</f>
        <v>1</v>
      </c>
    </row>
    <row r="311" spans="1:12">
      <c r="A311" s="209">
        <f>+'Page d''accueil'!$C$20</f>
        <v>0</v>
      </c>
      <c r="B311" s="209" t="str">
        <f>+Médicaments!L329</f>
        <v>L01XE15_nr</v>
      </c>
      <c r="C311" s="209">
        <f>+Médicaments!D329</f>
        <v>5046998</v>
      </c>
      <c r="D311" s="244">
        <f>+Médicaments!E329</f>
        <v>7680621390013</v>
      </c>
      <c r="E311" s="209" t="str">
        <f>+Médicaments!B329</f>
        <v>L01XE15</v>
      </c>
      <c r="F311" s="209" t="str">
        <f>+VLOOKUP(E311,Mediliste!A:B,2,FALSE)</f>
        <v>Vemurafenib</v>
      </c>
      <c r="G311" s="209" t="str">
        <f>+Médicaments!Z329</f>
        <v>ZELBORAF Filmtabl 240 mg 56 Stk</v>
      </c>
      <c r="H311" s="209" t="str">
        <f>+Médicaments!R329</f>
        <v>mg</v>
      </c>
      <c r="I311" s="209">
        <f>+Médicaments!G329</f>
        <v>0</v>
      </c>
      <c r="J311" s="379">
        <f>+Médicaments!H329</f>
        <v>0</v>
      </c>
      <c r="K311" s="209">
        <f>+Médicaments!I329</f>
        <v>0</v>
      </c>
      <c r="L311" s="209">
        <f>+IF(E311="B02BD09",1,IF(ISNA(VLOOKUP(E311,Mediliste!N:N,1,FALSE)),0,1))</f>
        <v>1</v>
      </c>
    </row>
    <row r="312" spans="1:12">
      <c r="A312" s="209">
        <f>+'Page d''accueil'!$C$20</f>
        <v>0</v>
      </c>
      <c r="B312" s="209" t="str">
        <f>+Médicaments!L330</f>
        <v>L01XE16_nr</v>
      </c>
      <c r="C312" s="209">
        <f>+Médicaments!D330</f>
        <v>5176146</v>
      </c>
      <c r="D312" s="244">
        <f>+Médicaments!E330</f>
        <v>7680621310011</v>
      </c>
      <c r="E312" s="209" t="str">
        <f>+Médicaments!B330</f>
        <v>L01XE16</v>
      </c>
      <c r="F312" s="209" t="str">
        <f>+VLOOKUP(E312,Mediliste!A:B,2,FALSE)</f>
        <v>Crizotinib</v>
      </c>
      <c r="G312" s="209" t="str">
        <f>+Médicaments!Z330</f>
        <v>XALKORI Kaps 200 mg 60 Stk</v>
      </c>
      <c r="H312" s="209" t="str">
        <f>+Médicaments!R330</f>
        <v>mg</v>
      </c>
      <c r="I312" s="209">
        <f>+Médicaments!G330</f>
        <v>0</v>
      </c>
      <c r="J312" s="379">
        <f>+Médicaments!H330</f>
        <v>0</v>
      </c>
      <c r="K312" s="209">
        <f>+Médicaments!I330</f>
        <v>0</v>
      </c>
      <c r="L312" s="209">
        <f>+IF(E312="B02BD09",1,IF(ISNA(VLOOKUP(E312,Mediliste!N:N,1,FALSE)),0,1))</f>
        <v>1</v>
      </c>
    </row>
    <row r="313" spans="1:12">
      <c r="A313" s="209">
        <f>+'Page d''accueil'!$C$20</f>
        <v>0</v>
      </c>
      <c r="B313" s="209" t="str">
        <f>+Médicaments!L331</f>
        <v>L01XE16_nr</v>
      </c>
      <c r="C313" s="209">
        <f>+Médicaments!D331</f>
        <v>5176123</v>
      </c>
      <c r="D313" s="244">
        <f>+Médicaments!E331</f>
        <v>7680621310035</v>
      </c>
      <c r="E313" s="209" t="str">
        <f>+Médicaments!B331</f>
        <v>L01XE16</v>
      </c>
      <c r="F313" s="209" t="str">
        <f>+VLOOKUP(E313,Mediliste!A:B,2,FALSE)</f>
        <v>Crizotinib</v>
      </c>
      <c r="G313" s="209" t="str">
        <f>+Médicaments!Z331</f>
        <v>XALKORI Kaps 250 mg 60 Stk</v>
      </c>
      <c r="H313" s="209" t="str">
        <f>+Médicaments!R331</f>
        <v>mg</v>
      </c>
      <c r="I313" s="209">
        <f>+Médicaments!G331</f>
        <v>0</v>
      </c>
      <c r="J313" s="379">
        <f>+Médicaments!H331</f>
        <v>0</v>
      </c>
      <c r="K313" s="209">
        <f>+Médicaments!I331</f>
        <v>0</v>
      </c>
      <c r="L313" s="209">
        <f>+IF(E313="B02BD09",1,IF(ISNA(VLOOKUP(E313,Mediliste!N:N,1,FALSE)),0,1))</f>
        <v>1</v>
      </c>
    </row>
    <row r="314" spans="1:12">
      <c r="A314" s="209">
        <f>+'Page d''accueil'!$C$20</f>
        <v>0</v>
      </c>
      <c r="B314" s="209" t="str">
        <f>+Médicaments!L332</f>
        <v>L01XE17_nr</v>
      </c>
      <c r="C314" s="209">
        <f>+Médicaments!D332</f>
        <v>5198001</v>
      </c>
      <c r="D314" s="244">
        <f>+Médicaments!E332</f>
        <v>7680622810015</v>
      </c>
      <c r="E314" s="209" t="str">
        <f>+Médicaments!B332</f>
        <v>L01XE17</v>
      </c>
      <c r="F314" s="209" t="str">
        <f>+VLOOKUP(E314,Mediliste!A:B,2,FALSE)</f>
        <v>Axitinib</v>
      </c>
      <c r="G314" s="209" t="str">
        <f>+Médicaments!Z332</f>
        <v>INLYTA Filmtabl 1 mg 28 Stk</v>
      </c>
      <c r="H314" s="209" t="str">
        <f>+Médicaments!R332</f>
        <v>mg</v>
      </c>
      <c r="I314" s="209">
        <f>+Médicaments!G332</f>
        <v>0</v>
      </c>
      <c r="J314" s="379">
        <f>+Médicaments!H332</f>
        <v>0</v>
      </c>
      <c r="K314" s="209">
        <f>+Médicaments!I332</f>
        <v>0</v>
      </c>
      <c r="L314" s="209">
        <f>+IF(E314="B02BD09",1,IF(ISNA(VLOOKUP(E314,Mediliste!N:N,1,FALSE)),0,1))</f>
        <v>1</v>
      </c>
    </row>
    <row r="315" spans="1:12">
      <c r="A315" s="209">
        <f>+'Page d''accueil'!$C$20</f>
        <v>0</v>
      </c>
      <c r="B315" s="209" t="str">
        <f>+Médicaments!L333</f>
        <v>L01XE17_nr</v>
      </c>
      <c r="C315" s="209">
        <f>+Médicaments!D333</f>
        <v>5198018</v>
      </c>
      <c r="D315" s="244">
        <f>+Médicaments!E333</f>
        <v>7680622810022</v>
      </c>
      <c r="E315" s="209" t="str">
        <f>+Médicaments!B333</f>
        <v>L01XE17</v>
      </c>
      <c r="F315" s="209" t="str">
        <f>+VLOOKUP(E315,Mediliste!A:B,2,FALSE)</f>
        <v>Axitinib</v>
      </c>
      <c r="G315" s="209" t="str">
        <f>+Médicaments!Z333</f>
        <v>INLYTA Filmtabl 1 mg 56 Stk</v>
      </c>
      <c r="H315" s="209" t="str">
        <f>+Médicaments!R333</f>
        <v>mg</v>
      </c>
      <c r="I315" s="209">
        <f>+Médicaments!G333</f>
        <v>0</v>
      </c>
      <c r="J315" s="379">
        <f>+Médicaments!H333</f>
        <v>0</v>
      </c>
      <c r="K315" s="209">
        <f>+Médicaments!I333</f>
        <v>0</v>
      </c>
      <c r="L315" s="209">
        <f>+IF(E315="B02BD09",1,IF(ISNA(VLOOKUP(E315,Mediliste!N:N,1,FALSE)),0,1))</f>
        <v>1</v>
      </c>
    </row>
    <row r="316" spans="1:12">
      <c r="A316" s="209">
        <f>+'Page d''accueil'!$C$20</f>
        <v>0</v>
      </c>
      <c r="B316" s="209" t="str">
        <f>+Médicaments!L334</f>
        <v>L01XE17_nr</v>
      </c>
      <c r="C316" s="209">
        <f>+Médicaments!D334</f>
        <v>5893445</v>
      </c>
      <c r="D316" s="244">
        <f>+Médicaments!E334</f>
        <v>7680622810053</v>
      </c>
      <c r="E316" s="209" t="str">
        <f>+Médicaments!B334</f>
        <v>L01XE17</v>
      </c>
      <c r="F316" s="209" t="str">
        <f>+VLOOKUP(E316,Mediliste!A:B,2,FALSE)</f>
        <v>Axitinib</v>
      </c>
      <c r="G316" s="209" t="str">
        <f>+Médicaments!Z334</f>
        <v>INLYTA Filmtabl 3 mg 28 Stk</v>
      </c>
      <c r="H316" s="209" t="str">
        <f>+Médicaments!R334</f>
        <v>mg</v>
      </c>
      <c r="I316" s="209">
        <f>+Médicaments!G334</f>
        <v>0</v>
      </c>
      <c r="J316" s="379">
        <f>+Médicaments!H334</f>
        <v>0</v>
      </c>
      <c r="K316" s="209">
        <f>+Médicaments!I334</f>
        <v>0</v>
      </c>
      <c r="L316" s="209">
        <f>+IF(E316="B02BD09",1,IF(ISNA(VLOOKUP(E316,Mediliste!N:N,1,FALSE)),0,1))</f>
        <v>1</v>
      </c>
    </row>
    <row r="317" spans="1:12">
      <c r="A317" s="209">
        <f>+'Page d''accueil'!$C$20</f>
        <v>0</v>
      </c>
      <c r="B317" s="209" t="str">
        <f>+Médicaments!L335</f>
        <v>L01XE17_nr</v>
      </c>
      <c r="C317" s="209">
        <f>+Médicaments!D335</f>
        <v>5893451</v>
      </c>
      <c r="D317" s="244">
        <f>+Médicaments!E335</f>
        <v>7680622810060</v>
      </c>
      <c r="E317" s="209" t="str">
        <f>+Médicaments!B335</f>
        <v>L01XE17</v>
      </c>
      <c r="F317" s="209" t="str">
        <f>+VLOOKUP(E317,Mediliste!A:B,2,FALSE)</f>
        <v>Axitinib</v>
      </c>
      <c r="G317" s="209" t="str">
        <f>+Médicaments!Z335</f>
        <v>INLYTA Filmtabl 3 mg 56 Stk</v>
      </c>
      <c r="H317" s="209" t="str">
        <f>+Médicaments!R335</f>
        <v>mg</v>
      </c>
      <c r="I317" s="209">
        <f>+Médicaments!G335</f>
        <v>0</v>
      </c>
      <c r="J317" s="379">
        <f>+Médicaments!H335</f>
        <v>0</v>
      </c>
      <c r="K317" s="209">
        <f>+Médicaments!I335</f>
        <v>0</v>
      </c>
      <c r="L317" s="209">
        <f>+IF(E317="B02BD09",1,IF(ISNA(VLOOKUP(E317,Mediliste!N:N,1,FALSE)),0,1))</f>
        <v>1</v>
      </c>
    </row>
    <row r="318" spans="1:12">
      <c r="A318" s="209">
        <f>+'Page d''accueil'!$C$20</f>
        <v>0</v>
      </c>
      <c r="B318" s="209" t="str">
        <f>+Médicaments!L336</f>
        <v>L01XE17_nr</v>
      </c>
      <c r="C318" s="209">
        <f>+Médicaments!D336</f>
        <v>5198024</v>
      </c>
      <c r="D318" s="244">
        <f>+Médicaments!E336</f>
        <v>7680622810039</v>
      </c>
      <c r="E318" s="209" t="str">
        <f>+Médicaments!B336</f>
        <v>L01XE17</v>
      </c>
      <c r="F318" s="209" t="str">
        <f>+VLOOKUP(E318,Mediliste!A:B,2,FALSE)</f>
        <v>Axitinib</v>
      </c>
      <c r="G318" s="209" t="str">
        <f>+Médicaments!Z336</f>
        <v>INLYTA Filmtabl 5 mg 28 Stk</v>
      </c>
      <c r="H318" s="209" t="str">
        <f>+Médicaments!R336</f>
        <v>mg</v>
      </c>
      <c r="I318" s="209">
        <f>+Médicaments!G336</f>
        <v>0</v>
      </c>
      <c r="J318" s="379">
        <f>+Médicaments!H336</f>
        <v>0</v>
      </c>
      <c r="K318" s="209">
        <f>+Médicaments!I336</f>
        <v>0</v>
      </c>
      <c r="L318" s="209">
        <f>+IF(E318="B02BD09",1,IF(ISNA(VLOOKUP(E318,Mediliste!N:N,1,FALSE)),0,1))</f>
        <v>1</v>
      </c>
    </row>
    <row r="319" spans="1:12">
      <c r="A319" s="209">
        <f>+'Page d''accueil'!$C$20</f>
        <v>0</v>
      </c>
      <c r="B319" s="209" t="str">
        <f>+Médicaments!L337</f>
        <v>L01XE17_nr</v>
      </c>
      <c r="C319" s="209">
        <f>+Médicaments!D337</f>
        <v>5198030</v>
      </c>
      <c r="D319" s="244">
        <f>+Médicaments!E337</f>
        <v>7680622810046</v>
      </c>
      <c r="E319" s="209" t="str">
        <f>+Médicaments!B337</f>
        <v>L01XE17</v>
      </c>
      <c r="F319" s="209" t="str">
        <f>+VLOOKUP(E319,Mediliste!A:B,2,FALSE)</f>
        <v>Axitinib</v>
      </c>
      <c r="G319" s="209" t="str">
        <f>+Médicaments!Z337</f>
        <v>INLYTA Filmtabl 5 mg 56 Stk</v>
      </c>
      <c r="H319" s="209" t="str">
        <f>+Médicaments!R337</f>
        <v>mg</v>
      </c>
      <c r="I319" s="209">
        <f>+Médicaments!G337</f>
        <v>0</v>
      </c>
      <c r="J319" s="379">
        <f>+Médicaments!H337</f>
        <v>0</v>
      </c>
      <c r="K319" s="209">
        <f>+Médicaments!I337</f>
        <v>0</v>
      </c>
      <c r="L319" s="209">
        <f>+IF(E319="B02BD09",1,IF(ISNA(VLOOKUP(E319,Mediliste!N:N,1,FALSE)),0,1))</f>
        <v>1</v>
      </c>
    </row>
    <row r="320" spans="1:12">
      <c r="A320" s="209">
        <f>+'Page d''accueil'!$C$20</f>
        <v>0</v>
      </c>
      <c r="B320" s="209" t="str">
        <f>+Médicaments!L338</f>
        <v>L01XE17_nr</v>
      </c>
      <c r="C320" s="209">
        <f>+Médicaments!D338</f>
        <v>5893468</v>
      </c>
      <c r="D320" s="244">
        <f>+Médicaments!E338</f>
        <v>7680622810077</v>
      </c>
      <c r="E320" s="209" t="str">
        <f>+Médicaments!B338</f>
        <v>L01XE17</v>
      </c>
      <c r="F320" s="209" t="str">
        <f>+VLOOKUP(E320,Mediliste!A:B,2,FALSE)</f>
        <v>Axitinib</v>
      </c>
      <c r="G320" s="209" t="str">
        <f>+Médicaments!Z338</f>
        <v>INLYTA Filmtabl 7 mg 28 Stk</v>
      </c>
      <c r="H320" s="209" t="str">
        <f>+Médicaments!R338</f>
        <v>mg</v>
      </c>
      <c r="I320" s="209">
        <f>+Médicaments!G338</f>
        <v>0</v>
      </c>
      <c r="J320" s="379">
        <f>+Médicaments!H338</f>
        <v>0</v>
      </c>
      <c r="K320" s="209">
        <f>+Médicaments!I338</f>
        <v>0</v>
      </c>
      <c r="L320" s="209">
        <f>+IF(E320="B02BD09",1,IF(ISNA(VLOOKUP(E320,Mediliste!N:N,1,FALSE)),0,1))</f>
        <v>1</v>
      </c>
    </row>
    <row r="321" spans="1:12">
      <c r="A321" s="209">
        <f>+'Page d''accueil'!$C$20</f>
        <v>0</v>
      </c>
      <c r="B321" s="209" t="str">
        <f>+Médicaments!L339</f>
        <v>L01XE17_nr</v>
      </c>
      <c r="C321" s="209">
        <f>+Médicaments!D339</f>
        <v>5893474</v>
      </c>
      <c r="D321" s="244">
        <f>+Médicaments!E339</f>
        <v>7680622810084</v>
      </c>
      <c r="E321" s="209" t="str">
        <f>+Médicaments!B339</f>
        <v>L01XE17</v>
      </c>
      <c r="F321" s="209" t="str">
        <f>+VLOOKUP(E321,Mediliste!A:B,2,FALSE)</f>
        <v>Axitinib</v>
      </c>
      <c r="G321" s="209" t="str">
        <f>+Médicaments!Z339</f>
        <v>INLYTA Filmtabl 7 mg 56 Stk</v>
      </c>
      <c r="H321" s="209" t="str">
        <f>+Médicaments!R339</f>
        <v>mg</v>
      </c>
      <c r="I321" s="209">
        <f>+Médicaments!G339</f>
        <v>0</v>
      </c>
      <c r="J321" s="379">
        <f>+Médicaments!H339</f>
        <v>0</v>
      </c>
      <c r="K321" s="209">
        <f>+Médicaments!I339</f>
        <v>0</v>
      </c>
      <c r="L321" s="209">
        <f>+IF(E321="B02BD09",1,IF(ISNA(VLOOKUP(E321,Mediliste!N:N,1,FALSE)),0,1))</f>
        <v>1</v>
      </c>
    </row>
    <row r="322" spans="1:12">
      <c r="A322" s="209">
        <f>+'Page d''accueil'!$C$20</f>
        <v>0</v>
      </c>
      <c r="B322" s="209" t="str">
        <f>+Médicaments!L340</f>
        <v>L01XE23_nr</v>
      </c>
      <c r="C322" s="209">
        <f>+Médicaments!D340</f>
        <v>5892747</v>
      </c>
      <c r="D322" s="244">
        <f>+Médicaments!E340</f>
        <v>7680627810027</v>
      </c>
      <c r="E322" s="209" t="str">
        <f>+Médicaments!B340</f>
        <v>L01XE23</v>
      </c>
      <c r="F322" s="209" t="str">
        <f>+VLOOKUP(E322,Mediliste!A:B,2,FALSE)</f>
        <v>Dabrafenib</v>
      </c>
      <c r="G322" s="209" t="str">
        <f>+Médicaments!Z340</f>
        <v>TAFINLAR Kaps 50 mg 120 Stk</v>
      </c>
      <c r="H322" s="209" t="str">
        <f>+Médicaments!R340</f>
        <v>mg</v>
      </c>
      <c r="I322" s="209">
        <f>+Médicaments!G340</f>
        <v>0</v>
      </c>
      <c r="J322" s="379">
        <f>+Médicaments!H340</f>
        <v>0</v>
      </c>
      <c r="K322" s="209">
        <f>+Médicaments!I340</f>
        <v>0</v>
      </c>
      <c r="L322" s="209">
        <f>+IF(E322="B02BD09",1,IF(ISNA(VLOOKUP(E322,Mediliste!N:N,1,FALSE)),0,1))</f>
        <v>1</v>
      </c>
    </row>
    <row r="323" spans="1:12">
      <c r="A323" s="209">
        <f>+'Page d''accueil'!$C$20</f>
        <v>0</v>
      </c>
      <c r="B323" s="209" t="str">
        <f>+Médicaments!L341</f>
        <v>L01XE23_nr</v>
      </c>
      <c r="C323" s="209">
        <f>+Médicaments!D341</f>
        <v>5892730</v>
      </c>
      <c r="D323" s="244">
        <f>+Médicaments!E341</f>
        <v>7680627810010</v>
      </c>
      <c r="E323" s="209" t="str">
        <f>+Médicaments!B341</f>
        <v>L01XE23</v>
      </c>
      <c r="F323" s="209" t="str">
        <f>+VLOOKUP(E323,Mediliste!A:B,2,FALSE)</f>
        <v>Dabrafenib</v>
      </c>
      <c r="G323" s="209" t="str">
        <f>+Médicaments!Z341</f>
        <v>TAFINLAR Kaps 50 mg 28 Stk</v>
      </c>
      <c r="H323" s="209" t="str">
        <f>+Médicaments!R341</f>
        <v>mg</v>
      </c>
      <c r="I323" s="209">
        <f>+Médicaments!G341</f>
        <v>0</v>
      </c>
      <c r="J323" s="379">
        <f>+Médicaments!H341</f>
        <v>0</v>
      </c>
      <c r="K323" s="209">
        <f>+Médicaments!I341</f>
        <v>0</v>
      </c>
      <c r="L323" s="209">
        <f>+IF(E323="B02BD09",1,IF(ISNA(VLOOKUP(E323,Mediliste!N:N,1,FALSE)),0,1))</f>
        <v>1</v>
      </c>
    </row>
    <row r="324" spans="1:12">
      <c r="A324" s="209">
        <f>+'Page d''accueil'!$C$20</f>
        <v>0</v>
      </c>
      <c r="B324" s="209" t="str">
        <f>+Médicaments!L342</f>
        <v>L01XE23_nr</v>
      </c>
      <c r="C324" s="209">
        <f>+Médicaments!D342</f>
        <v>5892776</v>
      </c>
      <c r="D324" s="244">
        <f>+Médicaments!E342</f>
        <v>7680627810041</v>
      </c>
      <c r="E324" s="209" t="str">
        <f>+Médicaments!B342</f>
        <v>L01XE23</v>
      </c>
      <c r="F324" s="209" t="str">
        <f>+VLOOKUP(E324,Mediliste!A:B,2,FALSE)</f>
        <v>Dabrafenib</v>
      </c>
      <c r="G324" s="209" t="str">
        <f>+Médicaments!Z342</f>
        <v>TAFINLAR Kaps 75 mg 120 Stk</v>
      </c>
      <c r="H324" s="209" t="str">
        <f>+Médicaments!R342</f>
        <v>mg</v>
      </c>
      <c r="I324" s="209">
        <f>+Médicaments!G342</f>
        <v>0</v>
      </c>
      <c r="J324" s="379">
        <f>+Médicaments!H342</f>
        <v>0</v>
      </c>
      <c r="K324" s="209">
        <f>+Médicaments!I342</f>
        <v>0</v>
      </c>
      <c r="L324" s="209">
        <f>+IF(E324="B02BD09",1,IF(ISNA(VLOOKUP(E324,Mediliste!N:N,1,FALSE)),0,1))</f>
        <v>1</v>
      </c>
    </row>
    <row r="325" spans="1:12">
      <c r="A325" s="209">
        <f>+'Page d''accueil'!$C$20</f>
        <v>0</v>
      </c>
      <c r="B325" s="209" t="str">
        <f>+Médicaments!L343</f>
        <v>L01XE23_nr</v>
      </c>
      <c r="C325" s="209">
        <f>+Médicaments!D343</f>
        <v>5892753</v>
      </c>
      <c r="D325" s="244">
        <f>+Médicaments!E343</f>
        <v>7680627810034</v>
      </c>
      <c r="E325" s="209" t="str">
        <f>+Médicaments!B343</f>
        <v>L01XE23</v>
      </c>
      <c r="F325" s="209" t="str">
        <f>+VLOOKUP(E325,Mediliste!A:B,2,FALSE)</f>
        <v>Dabrafenib</v>
      </c>
      <c r="G325" s="209" t="str">
        <f>+Médicaments!Z343</f>
        <v>TAFINLAR Kaps 75 mg 28 Stk</v>
      </c>
      <c r="H325" s="209" t="str">
        <f>+Médicaments!R343</f>
        <v>mg</v>
      </c>
      <c r="I325" s="209">
        <f>+Médicaments!G343</f>
        <v>0</v>
      </c>
      <c r="J325" s="379">
        <f>+Médicaments!H343</f>
        <v>0</v>
      </c>
      <c r="K325" s="209">
        <f>+Médicaments!I343</f>
        <v>0</v>
      </c>
      <c r="L325" s="209">
        <f>+IF(E325="B02BD09",1,IF(ISNA(VLOOKUP(E325,Mediliste!N:N,1,FALSE)),0,1))</f>
        <v>1</v>
      </c>
    </row>
    <row r="326" spans="1:12">
      <c r="A326" s="209">
        <f>+'Page d''accueil'!$C$20</f>
        <v>0</v>
      </c>
      <c r="B326" s="209" t="str">
        <f>+Médicaments!L344</f>
        <v>L01XE27_nr</v>
      </c>
      <c r="C326" s="209">
        <f>+Médicaments!D344</f>
        <v>6147282</v>
      </c>
      <c r="D326" s="244">
        <f>+Médicaments!E344</f>
        <v>7680651730018</v>
      </c>
      <c r="E326" s="209" t="str">
        <f>+Médicaments!B344</f>
        <v>L01XE27</v>
      </c>
      <c r="F326" s="209" t="str">
        <f>+VLOOKUP(E326,Mediliste!A:B,2,FALSE)</f>
        <v>Ibrutinib</v>
      </c>
      <c r="G326" s="209" t="str">
        <f>+Médicaments!Z344</f>
        <v>IMBRUVICA Kaps 140 mg 120 Stk</v>
      </c>
      <c r="H326" s="209" t="str">
        <f>+Médicaments!R344</f>
        <v>mg</v>
      </c>
      <c r="I326" s="209">
        <f>+Médicaments!G344</f>
        <v>0</v>
      </c>
      <c r="J326" s="379">
        <f>+Médicaments!H344</f>
        <v>0</v>
      </c>
      <c r="K326" s="209">
        <f>+Médicaments!I344</f>
        <v>0</v>
      </c>
      <c r="L326" s="209">
        <f>+IF(E326="B02BD09",1,IF(ISNA(VLOOKUP(E326,Mediliste!N:N,1,FALSE)),0,1))</f>
        <v>1</v>
      </c>
    </row>
    <row r="327" spans="1:12">
      <c r="A327" s="209">
        <f>+'Page d''accueil'!$C$20</f>
        <v>0</v>
      </c>
      <c r="B327" s="209" t="str">
        <f>+Médicaments!L345</f>
        <v>L01XE27_nr</v>
      </c>
      <c r="C327" s="209">
        <f>+Médicaments!D345</f>
        <v>6147276</v>
      </c>
      <c r="D327" s="244">
        <f>+Médicaments!E345</f>
        <v>7680651730025</v>
      </c>
      <c r="E327" s="209" t="str">
        <f>+Médicaments!B345</f>
        <v>L01XE27</v>
      </c>
      <c r="F327" s="209" t="str">
        <f>+VLOOKUP(E327,Mediliste!A:B,2,FALSE)</f>
        <v>Ibrutinib</v>
      </c>
      <c r="G327" s="209" t="str">
        <f>+Médicaments!Z345</f>
        <v>IMBRUVICA Kaps 140 mg 90 Stk</v>
      </c>
      <c r="H327" s="209" t="str">
        <f>+Médicaments!R345</f>
        <v>mg</v>
      </c>
      <c r="I327" s="209">
        <f>+Médicaments!G345</f>
        <v>0</v>
      </c>
      <c r="J327" s="379">
        <f>+Médicaments!H345</f>
        <v>0</v>
      </c>
      <c r="K327" s="209">
        <f>+Médicaments!I345</f>
        <v>0</v>
      </c>
      <c r="L327" s="209">
        <f>+IF(E327="B02BD09",1,IF(ISNA(VLOOKUP(E327,Mediliste!N:N,1,FALSE)),0,1))</f>
        <v>1</v>
      </c>
    </row>
    <row r="328" spans="1:12">
      <c r="A328" s="209">
        <f>+'Page d''accueil'!$C$20</f>
        <v>0</v>
      </c>
      <c r="B328" s="209" t="str">
        <f>+Médicaments!L346</f>
        <v>L01XX01_nr</v>
      </c>
      <c r="C328" s="209">
        <f>+Médicaments!D346</f>
        <v>6474851</v>
      </c>
      <c r="D328" s="244">
        <f>+Médicaments!E346</f>
        <v>0</v>
      </c>
      <c r="E328" s="209" t="str">
        <f>+Médicaments!B346</f>
        <v>L01XX01</v>
      </c>
      <c r="F328" s="209" t="str">
        <f>+VLOOKUP(E328,Mediliste!A:B,2,FALSE)</f>
        <v>Amsacrin</v>
      </c>
      <c r="G328" s="209" t="str">
        <f>+Médicaments!Z346</f>
        <v>AMSALYO (IMP NL) Trockensub 75 mg Durchstf 5 Stk</v>
      </c>
      <c r="H328" s="209" t="str">
        <f>+Médicaments!R346</f>
        <v>mg</v>
      </c>
      <c r="I328" s="209">
        <f>+Médicaments!G346</f>
        <v>0</v>
      </c>
      <c r="J328" s="379">
        <f>+Médicaments!H346</f>
        <v>0</v>
      </c>
      <c r="K328" s="209">
        <f>+Médicaments!I346</f>
        <v>0</v>
      </c>
      <c r="L328" s="209">
        <f>+IF(E328="B02BD09",1,IF(ISNA(VLOOKUP(E328,Mediliste!N:N,1,FALSE)),0,1))</f>
        <v>1</v>
      </c>
    </row>
    <row r="329" spans="1:12">
      <c r="A329" s="209">
        <f>+'Page d''accueil'!$C$20</f>
        <v>0</v>
      </c>
      <c r="B329" s="209" t="str">
        <f>+Médicaments!L347</f>
        <v>L01XX01_nr</v>
      </c>
      <c r="C329" s="209">
        <f>+Médicaments!D347</f>
        <v>1913487</v>
      </c>
      <c r="D329" s="244">
        <f>+Médicaments!E347</f>
        <v>7680482990162</v>
      </c>
      <c r="E329" s="209" t="str">
        <f>+Médicaments!B347</f>
        <v>L01XX01</v>
      </c>
      <c r="F329" s="209" t="str">
        <f>+VLOOKUP(E329,Mediliste!A:B,2,FALSE)</f>
        <v>Amsacrin</v>
      </c>
      <c r="G329" s="209" t="str">
        <f>+Médicaments!Z347</f>
        <v>AMSIDYL Inf Konz 85 mg/1.7ml c Solv Durchstf 6 Stk</v>
      </c>
      <c r="H329" s="209" t="str">
        <f>+Médicaments!R347</f>
        <v>mg</v>
      </c>
      <c r="I329" s="209">
        <f>+Médicaments!G347</f>
        <v>0</v>
      </c>
      <c r="J329" s="379">
        <f>+Médicaments!H347</f>
        <v>0</v>
      </c>
      <c r="K329" s="209">
        <f>+Médicaments!I347</f>
        <v>0</v>
      </c>
      <c r="L329" s="209">
        <f>+IF(E329="B02BD09",1,IF(ISNA(VLOOKUP(E329,Mediliste!N:N,1,FALSE)),0,1))</f>
        <v>1</v>
      </c>
    </row>
    <row r="330" spans="1:12">
      <c r="A330" s="209">
        <f>+'Page d''accueil'!$C$20</f>
        <v>0</v>
      </c>
      <c r="B330" s="209" t="str">
        <f>+Médicaments!L348</f>
        <v>L01XX02_nr</v>
      </c>
      <c r="C330" s="209">
        <f>+Médicaments!D348</f>
        <v>4915452</v>
      </c>
      <c r="D330" s="244">
        <f>+Médicaments!E348</f>
        <v>0</v>
      </c>
      <c r="E330" s="209" t="str">
        <f>+Médicaments!B348</f>
        <v>L01XX02</v>
      </c>
      <c r="F330" s="209" t="str">
        <f>+VLOOKUP(E330,Mediliste!A:B,2,FALSE)</f>
        <v>Asparaginase</v>
      </c>
      <c r="G330" s="209" t="str">
        <f>+Médicaments!Z348</f>
        <v>ASPARAGINASE medac (IMP D) 10000 E 5 Durchstf 1 ml</v>
      </c>
      <c r="H330" s="209" t="str">
        <f>+Médicaments!R348</f>
        <v>U</v>
      </c>
      <c r="I330" s="209">
        <f>+Médicaments!G348</f>
        <v>0</v>
      </c>
      <c r="J330" s="379">
        <f>+Médicaments!H348</f>
        <v>0</v>
      </c>
      <c r="K330" s="209">
        <f>+Médicaments!I348</f>
        <v>0</v>
      </c>
      <c r="L330" s="209">
        <f>+IF(E330="B02BD09",1,IF(ISNA(VLOOKUP(E330,Mediliste!N:N,1,FALSE)),0,1))</f>
        <v>1</v>
      </c>
    </row>
    <row r="331" spans="1:12">
      <c r="A331" s="209">
        <f>+'Page d''accueil'!$C$20</f>
        <v>0</v>
      </c>
      <c r="B331" s="209" t="str">
        <f>+Médicaments!L349</f>
        <v>L01XX02_nr</v>
      </c>
      <c r="C331" s="209">
        <f>+Médicaments!D349</f>
        <v>3540369</v>
      </c>
      <c r="D331" s="244">
        <f>+Médicaments!E349</f>
        <v>0</v>
      </c>
      <c r="E331" s="209" t="str">
        <f>+Médicaments!B349</f>
        <v>L01XX02</v>
      </c>
      <c r="F331" s="209" t="str">
        <f>+VLOOKUP(E331,Mediliste!A:B,2,FALSE)</f>
        <v>Asparaginase</v>
      </c>
      <c r="G331" s="209" t="str">
        <f>+Médicaments!Z349</f>
        <v>ASPARAGINASE medac (IMP D) 5000 E Durchstf 5 Stk</v>
      </c>
      <c r="H331" s="209" t="str">
        <f>+Médicaments!R349</f>
        <v>U</v>
      </c>
      <c r="I331" s="209">
        <f>+Médicaments!G349</f>
        <v>0</v>
      </c>
      <c r="J331" s="379">
        <f>+Médicaments!H349</f>
        <v>0</v>
      </c>
      <c r="K331" s="209">
        <f>+Médicaments!I349</f>
        <v>0</v>
      </c>
      <c r="L331" s="209">
        <f>+IF(E331="B02BD09",1,IF(ISNA(VLOOKUP(E331,Mediliste!N:N,1,FALSE)),0,1))</f>
        <v>1</v>
      </c>
    </row>
    <row r="332" spans="1:12">
      <c r="A332" s="209">
        <f>+'Page d''accueil'!$C$20</f>
        <v>0</v>
      </c>
      <c r="B332" s="209" t="str">
        <f>+Médicaments!L350</f>
        <v>L01XX02_nr</v>
      </c>
      <c r="C332" s="209">
        <f>+Médicaments!D350</f>
        <v>6030752</v>
      </c>
      <c r="D332" s="244">
        <f>+Médicaments!E350</f>
        <v>0</v>
      </c>
      <c r="E332" s="209" t="str">
        <f>+Médicaments!B350</f>
        <v>L01XX02</v>
      </c>
      <c r="F332" s="209" t="str">
        <f>+VLOOKUP(E332,Mediliste!A:B,2,FALSE)</f>
        <v>Asparaginase</v>
      </c>
      <c r="G332" s="209" t="str">
        <f>+Médicaments!Z350</f>
        <v>ERWINASE (IMP D) Trockensub 10000 E Durchstf 5 Stk</v>
      </c>
      <c r="H332" s="209" t="str">
        <f>+Médicaments!R350</f>
        <v>U</v>
      </c>
      <c r="I332" s="209">
        <f>+Médicaments!G350</f>
        <v>0</v>
      </c>
      <c r="J332" s="379">
        <f>+Médicaments!H350</f>
        <v>0</v>
      </c>
      <c r="K332" s="209">
        <f>+Médicaments!I350</f>
        <v>0</v>
      </c>
      <c r="L332" s="209">
        <f>+IF(E332="B02BD09",1,IF(ISNA(VLOOKUP(E332,Mediliste!N:N,1,FALSE)),0,1))</f>
        <v>1</v>
      </c>
    </row>
    <row r="333" spans="1:12">
      <c r="A333" s="209">
        <f>+'Page d''accueil'!$C$20</f>
        <v>0</v>
      </c>
      <c r="B333" s="209" t="str">
        <f>+Médicaments!L351</f>
        <v>L01XX24_nr</v>
      </c>
      <c r="C333" s="209">
        <f>+Médicaments!D351</f>
        <v>4082555</v>
      </c>
      <c r="D333" s="244">
        <f>+Médicaments!E351</f>
        <v>0</v>
      </c>
      <c r="E333" s="209" t="str">
        <f>+Médicaments!B351</f>
        <v>L01XX24</v>
      </c>
      <c r="F333" s="209" t="str">
        <f>+VLOOKUP(E333,Mediliste!A:B,2,FALSE)</f>
        <v>Pegaspargase</v>
      </c>
      <c r="G333" s="209" t="str">
        <f>+Médicaments!Z351</f>
        <v>ONCASPAR (IMP D) Inj Lös 3750 IE/5ml Durchstf 5 ml</v>
      </c>
      <c r="H333" s="209" t="str">
        <f>+Médicaments!R351</f>
        <v>U</v>
      </c>
      <c r="I333" s="209">
        <f>+Médicaments!G351</f>
        <v>0</v>
      </c>
      <c r="J333" s="379">
        <f>+Médicaments!H351</f>
        <v>0</v>
      </c>
      <c r="K333" s="209">
        <f>+Médicaments!I351</f>
        <v>0</v>
      </c>
      <c r="L333" s="209">
        <f>+IF(E333="B02BD09",1,IF(ISNA(VLOOKUP(E333,Mediliste!N:N,1,FALSE)),0,1))</f>
        <v>1</v>
      </c>
    </row>
    <row r="334" spans="1:12">
      <c r="A334" s="209">
        <f>+'Page d''accueil'!$C$20</f>
        <v>0</v>
      </c>
      <c r="B334" s="209" t="str">
        <f>+Médicaments!L352</f>
        <v>L01XX27_nr</v>
      </c>
      <c r="C334" s="209">
        <f>+Médicaments!D352</f>
        <v>6226047</v>
      </c>
      <c r="D334" s="244">
        <f>+Médicaments!E352</f>
        <v>7680651780013</v>
      </c>
      <c r="E334" s="209" t="str">
        <f>+Médicaments!B352</f>
        <v>L01XX27</v>
      </c>
      <c r="F334" s="209" t="str">
        <f>+VLOOKUP(E334,Mediliste!A:B,2,FALSE)</f>
        <v>Arsentrioxid</v>
      </c>
      <c r="G334" s="209" t="str">
        <f>+Médicaments!Z352</f>
        <v>TRISENOX Inf Konz 10 mg/10ml 10 Amp 10 ml</v>
      </c>
      <c r="H334" s="209" t="str">
        <f>+Médicaments!R352</f>
        <v>mg</v>
      </c>
      <c r="I334" s="209">
        <f>+Médicaments!G352</f>
        <v>0</v>
      </c>
      <c r="J334" s="379">
        <f>+Médicaments!H352</f>
        <v>0</v>
      </c>
      <c r="K334" s="209">
        <f>+Médicaments!I352</f>
        <v>0</v>
      </c>
      <c r="L334" s="209">
        <f>+IF(E334="B02BD09",1,IF(ISNA(VLOOKUP(E334,Mediliste!N:N,1,FALSE)),0,1))</f>
        <v>1</v>
      </c>
    </row>
    <row r="335" spans="1:12">
      <c r="A335" s="209">
        <f>+'Page d''accueil'!$C$20</f>
        <v>0</v>
      </c>
      <c r="B335" s="209" t="str">
        <f>+Médicaments!L353</f>
        <v>L01XX32_nr</v>
      </c>
      <c r="C335" s="209">
        <f>+Médicaments!D353</f>
        <v>4059088</v>
      </c>
      <c r="D335" s="244">
        <f>+Médicaments!E353</f>
        <v>7680569760022</v>
      </c>
      <c r="E335" s="209" t="str">
        <f>+Médicaments!B353</f>
        <v>L01XX32</v>
      </c>
      <c r="F335" s="209" t="str">
        <f>+VLOOKUP(E335,Mediliste!A:B,2,FALSE)</f>
        <v>Bortezomib</v>
      </c>
      <c r="G335" s="209" t="str">
        <f>+Médicaments!Z353</f>
        <v>VELCADE Trockensub 1 mg Durchstf</v>
      </c>
      <c r="H335" s="209" t="str">
        <f>+Médicaments!R353</f>
        <v>mg</v>
      </c>
      <c r="I335" s="209">
        <f>+Médicaments!G353</f>
        <v>0</v>
      </c>
      <c r="J335" s="379">
        <f>+Médicaments!H353</f>
        <v>0</v>
      </c>
      <c r="K335" s="209">
        <f>+Médicaments!I353</f>
        <v>0</v>
      </c>
      <c r="L335" s="209">
        <f>+IF(E335="B02BD09",1,IF(ISNA(VLOOKUP(E335,Mediliste!N:N,1,FALSE)),0,1))</f>
        <v>1</v>
      </c>
    </row>
    <row r="336" spans="1:12">
      <c r="A336" s="209">
        <f>+'Page d''accueil'!$C$20</f>
        <v>0</v>
      </c>
      <c r="B336" s="209" t="str">
        <f>+Médicaments!L354</f>
        <v>L01XX32_nr</v>
      </c>
      <c r="C336" s="209">
        <f>+Médicaments!D354</f>
        <v>2929734</v>
      </c>
      <c r="D336" s="244">
        <f>+Médicaments!E354</f>
        <v>7680569760015</v>
      </c>
      <c r="E336" s="209" t="str">
        <f>+Médicaments!B354</f>
        <v>L01XX32</v>
      </c>
      <c r="F336" s="209" t="str">
        <f>+VLOOKUP(E336,Mediliste!A:B,2,FALSE)</f>
        <v>Bortezomib</v>
      </c>
      <c r="G336" s="209" t="str">
        <f>+Médicaments!Z354</f>
        <v>VELCADE Trockensub 3.5 mg Durchstf</v>
      </c>
      <c r="H336" s="209" t="str">
        <f>+Médicaments!R354</f>
        <v>mg</v>
      </c>
      <c r="I336" s="209">
        <f>+Médicaments!G354</f>
        <v>0</v>
      </c>
      <c r="J336" s="379">
        <f>+Médicaments!H354</f>
        <v>0</v>
      </c>
      <c r="K336" s="209">
        <f>+Médicaments!I354</f>
        <v>0</v>
      </c>
      <c r="L336" s="209">
        <f>+IF(E336="B02BD09",1,IF(ISNA(VLOOKUP(E336,Mediliste!N:N,1,FALSE)),0,1))</f>
        <v>1</v>
      </c>
    </row>
    <row r="337" spans="1:12">
      <c r="A337" s="209">
        <f>+'Page d''accueil'!$C$20</f>
        <v>0</v>
      </c>
      <c r="B337" s="209" t="str">
        <f>+Médicaments!L355</f>
        <v>L01XX43_nr</v>
      </c>
      <c r="C337" s="209">
        <f>+Médicaments!D355</f>
        <v>5543573</v>
      </c>
      <c r="D337" s="244">
        <f>+Médicaments!E355</f>
        <v>7680624970014</v>
      </c>
      <c r="E337" s="209" t="str">
        <f>+Médicaments!B355</f>
        <v>L01XX43</v>
      </c>
      <c r="F337" s="209" t="str">
        <f>+VLOOKUP(E337,Mediliste!A:B,2,FALSE)</f>
        <v>Vismodegib</v>
      </c>
      <c r="G337" s="209" t="str">
        <f>+Médicaments!Z355</f>
        <v>ERIVEDGE Kaps 150 mg 28 Stk</v>
      </c>
      <c r="H337" s="209" t="str">
        <f>+Médicaments!R355</f>
        <v>mg</v>
      </c>
      <c r="I337" s="209">
        <f>+Médicaments!G355</f>
        <v>0</v>
      </c>
      <c r="J337" s="379">
        <f>+Médicaments!H355</f>
        <v>0</v>
      </c>
      <c r="K337" s="209">
        <f>+Médicaments!I355</f>
        <v>0</v>
      </c>
      <c r="L337" s="209">
        <f>+IF(E337="B02BD09",1,IF(ISNA(VLOOKUP(E337,Mediliste!N:N,1,FALSE)),0,1))</f>
        <v>1</v>
      </c>
    </row>
    <row r="338" spans="1:12">
      <c r="A338" s="209">
        <f>+'Page d''accueil'!$C$20</f>
        <v>0</v>
      </c>
      <c r="B338" s="209" t="str">
        <f>+Médicaments!L356</f>
        <v>L01XX45_nr</v>
      </c>
      <c r="C338" s="209">
        <f>+Médicaments!D356</f>
        <v>6540625</v>
      </c>
      <c r="D338" s="244">
        <f>+Médicaments!E356</f>
        <v>0</v>
      </c>
      <c r="E338" s="209" t="str">
        <f>+Médicaments!B356</f>
        <v>L01XX45</v>
      </c>
      <c r="F338" s="209" t="str">
        <f>+VLOOKUP(E338,Mediliste!A:B,2,FALSE)</f>
        <v>Carfilzomib</v>
      </c>
      <c r="G338" s="209" t="str">
        <f>+Médicaments!Z356</f>
        <v>KYPROLIS Trockensub 60 mg Durchstf</v>
      </c>
      <c r="H338" s="209" t="str">
        <f>+Médicaments!R356</f>
        <v>mg</v>
      </c>
      <c r="I338" s="209">
        <f>+Médicaments!G356</f>
        <v>0</v>
      </c>
      <c r="J338" s="379">
        <f>+Médicaments!H356</f>
        <v>0</v>
      </c>
      <c r="K338" s="209">
        <f>+Médicaments!I356</f>
        <v>0</v>
      </c>
      <c r="L338" s="209">
        <f>+IF(E338="B02BD09",1,IF(ISNA(VLOOKUP(E338,Mediliste!N:N,1,FALSE)),0,1))</f>
        <v>1</v>
      </c>
    </row>
    <row r="339" spans="1:12">
      <c r="A339" s="209">
        <f>+'Page d''accueil'!$C$20</f>
        <v>0</v>
      </c>
      <c r="B339" s="209" t="str">
        <f>+Médicaments!L357</f>
        <v>L01XX47_nr</v>
      </c>
      <c r="C339" s="209">
        <f>+Médicaments!D357</f>
        <v>6236436</v>
      </c>
      <c r="D339" s="244">
        <f>+Médicaments!E357</f>
        <v>7680652910013</v>
      </c>
      <c r="E339" s="209" t="str">
        <f>+Médicaments!B357</f>
        <v>L01XX47</v>
      </c>
      <c r="F339" s="209" t="str">
        <f>+VLOOKUP(E339,Mediliste!A:B,2,FALSE)</f>
        <v>Idelalisib</v>
      </c>
      <c r="G339" s="209" t="str">
        <f>+Médicaments!Z357</f>
        <v>ZYDELIG Filmtabl 100 mg 60 Stk</v>
      </c>
      <c r="H339" s="209" t="str">
        <f>+Médicaments!R357</f>
        <v>mg</v>
      </c>
      <c r="I339" s="209">
        <f>+Médicaments!G357</f>
        <v>0</v>
      </c>
      <c r="J339" s="379">
        <f>+Médicaments!H357</f>
        <v>0</v>
      </c>
      <c r="K339" s="209">
        <f>+Médicaments!I357</f>
        <v>0</v>
      </c>
      <c r="L339" s="209">
        <f>+IF(E339="B02BD09",1,IF(ISNA(VLOOKUP(E339,Mediliste!N:N,1,FALSE)),0,1))</f>
        <v>1</v>
      </c>
    </row>
    <row r="340" spans="1:12">
      <c r="A340" s="209">
        <f>+'Page d''accueil'!$C$20</f>
        <v>0</v>
      </c>
      <c r="B340" s="209" t="str">
        <f>+Médicaments!L358</f>
        <v>L01XX47_nr</v>
      </c>
      <c r="C340" s="209">
        <f>+Médicaments!D358</f>
        <v>6236442</v>
      </c>
      <c r="D340" s="244">
        <f>+Médicaments!E358</f>
        <v>7680652910020</v>
      </c>
      <c r="E340" s="209" t="str">
        <f>+Médicaments!B358</f>
        <v>L01XX47</v>
      </c>
      <c r="F340" s="209" t="str">
        <f>+VLOOKUP(E340,Mediliste!A:B,2,FALSE)</f>
        <v>Idelalisib</v>
      </c>
      <c r="G340" s="209" t="str">
        <f>+Médicaments!Z358</f>
        <v>ZYDELIG Filmtabl 150 mg 60 Stk</v>
      </c>
      <c r="H340" s="209" t="str">
        <f>+Médicaments!R358</f>
        <v>mg</v>
      </c>
      <c r="I340" s="209">
        <f>+Médicaments!G358</f>
        <v>0</v>
      </c>
      <c r="J340" s="379">
        <f>+Médicaments!H358</f>
        <v>0</v>
      </c>
      <c r="K340" s="209">
        <f>+Médicaments!I358</f>
        <v>0</v>
      </c>
      <c r="L340" s="209">
        <f>+IF(E340="B02BD09",1,IF(ISNA(VLOOKUP(E340,Mediliste!N:N,1,FALSE)),0,1))</f>
        <v>1</v>
      </c>
    </row>
    <row r="341" spans="1:12">
      <c r="A341" s="209">
        <f>+'Page d''accueil'!$C$20</f>
        <v>0</v>
      </c>
      <c r="B341" s="209" t="str">
        <f>+Médicaments!L359</f>
        <v>L02BX03_nr</v>
      </c>
      <c r="C341" s="209">
        <f>+Médicaments!D359</f>
        <v>4953234</v>
      </c>
      <c r="D341" s="244">
        <f>+Médicaments!E359</f>
        <v>7680620840014</v>
      </c>
      <c r="E341" s="209" t="str">
        <f>+Médicaments!B359</f>
        <v>L02BX03</v>
      </c>
      <c r="F341" s="209" t="str">
        <f>+VLOOKUP(E341,Mediliste!A:B,2,FALSE)</f>
        <v xml:space="preserve">Abirateron </v>
      </c>
      <c r="G341" s="209" t="str">
        <f>+Médicaments!Z359</f>
        <v>ZYTIGA Tabl 250 mg 120 Stk</v>
      </c>
      <c r="H341" s="209" t="str">
        <f>+Médicaments!R359</f>
        <v>mg</v>
      </c>
      <c r="I341" s="209">
        <f>+Médicaments!G359</f>
        <v>0</v>
      </c>
      <c r="J341" s="379">
        <f>+Médicaments!H359</f>
        <v>0</v>
      </c>
      <c r="K341" s="209">
        <f>+Médicaments!I359</f>
        <v>0</v>
      </c>
      <c r="L341" s="209">
        <f>+IF(E341="B02BD09",1,IF(ISNA(VLOOKUP(E341,Mediliste!N:N,1,FALSE)),0,1))</f>
        <v>1</v>
      </c>
    </row>
    <row r="342" spans="1:12">
      <c r="A342" s="209">
        <f>+'Page d''accueil'!$C$20</f>
        <v>0</v>
      </c>
      <c r="B342" s="209" t="str">
        <f>+Médicaments!L360</f>
        <v>L03AA13_nr</v>
      </c>
      <c r="C342" s="209">
        <f>+Médicaments!D360</f>
        <v>6109436</v>
      </c>
      <c r="D342" s="244">
        <f>+Médicaments!E360</f>
        <v>7680563260047</v>
      </c>
      <c r="E342" s="209" t="str">
        <f>+Médicaments!B360</f>
        <v>L03AA13</v>
      </c>
      <c r="F342" s="209" t="str">
        <f>+VLOOKUP(E342,Mediliste!A:B,2,FALSE)</f>
        <v>Pegfilgrastim</v>
      </c>
      <c r="G342" s="209" t="str">
        <f>+Médicaments!Z360</f>
        <v>NEULASTA 6 mg/0.6ml m Nadelschutz Fertspr</v>
      </c>
      <c r="H342" s="209" t="str">
        <f>+Médicaments!R360</f>
        <v>mg</v>
      </c>
      <c r="I342" s="209">
        <f>+Médicaments!G360</f>
        <v>0</v>
      </c>
      <c r="J342" s="379">
        <f>+Médicaments!H360</f>
        <v>0</v>
      </c>
      <c r="K342" s="209">
        <f>+Médicaments!I360</f>
        <v>0</v>
      </c>
      <c r="L342" s="209">
        <f>+IF(E342="B02BD09",1,IF(ISNA(VLOOKUP(E342,Mediliste!N:N,1,FALSE)),0,1))</f>
        <v>1</v>
      </c>
    </row>
    <row r="343" spans="1:12">
      <c r="A343" s="209">
        <f>+'Page d''accueil'!$C$20</f>
        <v>0</v>
      </c>
      <c r="B343" s="209" t="str">
        <f>+Médicaments!L361</f>
        <v>L03AA13_nr</v>
      </c>
      <c r="C343" s="209">
        <f>+Médicaments!D361</f>
        <v>6224462</v>
      </c>
      <c r="D343" s="244">
        <f>+Médicaments!E361</f>
        <v>7680563260061</v>
      </c>
      <c r="E343" s="209" t="str">
        <f>+Médicaments!B361</f>
        <v>L03AA13</v>
      </c>
      <c r="F343" s="209" t="str">
        <f>+VLOOKUP(E343,Mediliste!A:B,2,FALSE)</f>
        <v>Pegfilgrastim</v>
      </c>
      <c r="G343" s="209" t="str">
        <f>+Médicaments!Z361</f>
        <v>NEULASTA 6 mg/0.6ml m Nadelschutz Fertspr 24 Stk</v>
      </c>
      <c r="H343" s="209" t="str">
        <f>+Médicaments!R361</f>
        <v>mg</v>
      </c>
      <c r="I343" s="209">
        <f>+Médicaments!G361</f>
        <v>0</v>
      </c>
      <c r="J343" s="379">
        <f>+Médicaments!H361</f>
        <v>0</v>
      </c>
      <c r="K343" s="209">
        <f>+Médicaments!I361</f>
        <v>0</v>
      </c>
      <c r="L343" s="209">
        <f>+IF(E343="B02BD09",1,IF(ISNA(VLOOKUP(E343,Mediliste!N:N,1,FALSE)),0,1))</f>
        <v>1</v>
      </c>
    </row>
    <row r="344" spans="1:12">
      <c r="A344" s="209">
        <f>+'Page d''accueil'!$C$20</f>
        <v>0</v>
      </c>
      <c r="B344" s="209" t="str">
        <f>+Médicaments!L362</f>
        <v>L03AA13_nr</v>
      </c>
      <c r="C344" s="209">
        <f>+Médicaments!D362</f>
        <v>3098560</v>
      </c>
      <c r="D344" s="244">
        <f>+Médicaments!E362</f>
        <v>0</v>
      </c>
      <c r="E344" s="209" t="str">
        <f>+Médicaments!B362</f>
        <v>L03AA13</v>
      </c>
      <c r="F344" s="209" t="str">
        <f>+VLOOKUP(E344,Mediliste!A:B,2,FALSE)</f>
        <v>Pegfilgrastim</v>
      </c>
      <c r="G344" s="209" t="str">
        <f>+Médicaments!Z362</f>
        <v>NEULASTA Inj Lös 6 mg/0.6ml 25 Fertspr 0.6 ml</v>
      </c>
      <c r="H344" s="209" t="str">
        <f>+Médicaments!R362</f>
        <v>mg</v>
      </c>
      <c r="I344" s="209">
        <f>+Médicaments!G362</f>
        <v>0</v>
      </c>
      <c r="J344" s="379">
        <f>+Médicaments!H362</f>
        <v>0</v>
      </c>
      <c r="K344" s="209">
        <f>+Médicaments!I362</f>
        <v>0</v>
      </c>
      <c r="L344" s="209">
        <f>+IF(E344="B02BD09",1,IF(ISNA(VLOOKUP(E344,Mediliste!N:N,1,FALSE)),0,1))</f>
        <v>1</v>
      </c>
    </row>
    <row r="345" spans="1:12">
      <c r="A345" s="209">
        <f>+'Page d''accueil'!$C$20</f>
        <v>0</v>
      </c>
      <c r="B345" s="209" t="str">
        <f>+Médicaments!L363</f>
        <v>L03AA13_nr</v>
      </c>
      <c r="C345" s="209">
        <f>+Médicaments!D363</f>
        <v>2706158</v>
      </c>
      <c r="D345" s="244">
        <f>+Médicaments!E363</f>
        <v>0</v>
      </c>
      <c r="E345" s="209" t="str">
        <f>+Médicaments!B363</f>
        <v>L03AA13</v>
      </c>
      <c r="F345" s="209" t="str">
        <f>+VLOOKUP(E345,Mediliste!A:B,2,FALSE)</f>
        <v>Pegfilgrastim</v>
      </c>
      <c r="G345" s="209" t="str">
        <f>+Médicaments!Z363</f>
        <v>NEULASTA Inj Lös 6 mg/0.6ml Fertspr 0.6 ml</v>
      </c>
      <c r="H345" s="209" t="str">
        <f>+Médicaments!R363</f>
        <v>mg</v>
      </c>
      <c r="I345" s="209">
        <f>+Médicaments!G363</f>
        <v>0</v>
      </c>
      <c r="J345" s="379">
        <f>+Médicaments!H363</f>
        <v>0</v>
      </c>
      <c r="K345" s="209">
        <f>+Médicaments!I363</f>
        <v>0</v>
      </c>
      <c r="L345" s="209">
        <f>+IF(E345="B02BD09",1,IF(ISNA(VLOOKUP(E345,Mediliste!N:N,1,FALSE)),0,1))</f>
        <v>1</v>
      </c>
    </row>
    <row r="346" spans="1:12">
      <c r="A346" s="209">
        <f>+'Page d''accueil'!$C$20</f>
        <v>0</v>
      </c>
      <c r="B346" s="209" t="str">
        <f>+Médicaments!L364</f>
        <v>L03AX16_nr</v>
      </c>
      <c r="C346" s="209">
        <f>+Médicaments!D364</f>
        <v>6147129</v>
      </c>
      <c r="D346" s="244">
        <f>+Médicaments!E364</f>
        <v>7680631390010</v>
      </c>
      <c r="E346" s="209" t="str">
        <f>+Médicaments!B364</f>
        <v>L03AX16</v>
      </c>
      <c r="F346" s="209" t="str">
        <f>+VLOOKUP(E346,Mediliste!A:B,2,FALSE)</f>
        <v>Plerixafor</v>
      </c>
      <c r="G346" s="209" t="str">
        <f>+Médicaments!Z364</f>
        <v>MOZOBIL Inj Lös 24 mg/1.2ml Durchstf 1.2 ml</v>
      </c>
      <c r="H346" s="209" t="str">
        <f>+Médicaments!R364</f>
        <v>mg</v>
      </c>
      <c r="I346" s="209">
        <f>+Médicaments!G364</f>
        <v>0</v>
      </c>
      <c r="J346" s="379">
        <f>+Médicaments!H364</f>
        <v>0</v>
      </c>
      <c r="K346" s="209">
        <f>+Médicaments!I364</f>
        <v>0</v>
      </c>
      <c r="L346" s="209">
        <f>+IF(E346="B02BD09",1,IF(ISNA(VLOOKUP(E346,Mediliste!N:N,1,FALSE)),0,1))</f>
        <v>1</v>
      </c>
    </row>
    <row r="347" spans="1:12">
      <c r="A347" s="209">
        <f>+'Page d''accueil'!$C$20</f>
        <v>0</v>
      </c>
      <c r="B347" s="209" t="str">
        <f>+Médicaments!L365</f>
        <v>L04AA03_nr</v>
      </c>
      <c r="C347" s="209">
        <f>+Médicaments!D365</f>
        <v>6640143</v>
      </c>
      <c r="D347" s="244">
        <f>+Médicaments!E365</f>
        <v>0</v>
      </c>
      <c r="E347" s="209" t="str">
        <f>+Médicaments!B365</f>
        <v>L04AA03</v>
      </c>
      <c r="F347" s="209" t="str">
        <f>+VLOOKUP(E347,Mediliste!A:B,2,FALSE)</f>
        <v>Antilymphocytäres Immunglobulin (Pferd)</v>
      </c>
      <c r="G347" s="209" t="str">
        <f>+Médicaments!Z365</f>
        <v>ATGAM Pfizer (IMP US) 250 mg/5ml 5 Amp 5 ml</v>
      </c>
      <c r="H347" s="209" t="str">
        <f>+Médicaments!R365</f>
        <v>mg</v>
      </c>
      <c r="I347" s="209">
        <f>+Médicaments!G365</f>
        <v>0</v>
      </c>
      <c r="J347" s="379">
        <f>+Médicaments!H365</f>
        <v>0</v>
      </c>
      <c r="K347" s="209">
        <f>+Médicaments!I365</f>
        <v>0</v>
      </c>
      <c r="L347" s="209">
        <f>+IF(E347="B02BD09",1,IF(ISNA(VLOOKUP(E347,Mediliste!N:N,1,FALSE)),0,1))</f>
        <v>1</v>
      </c>
    </row>
    <row r="348" spans="1:12">
      <c r="A348" s="209">
        <f>+'Page d''accueil'!$C$20</f>
        <v>0</v>
      </c>
      <c r="B348" s="209" t="str">
        <f>+Médicaments!L366</f>
        <v>L04AA04_Fres</v>
      </c>
      <c r="C348" s="209">
        <f>+Médicaments!D366</f>
        <v>2837570</v>
      </c>
      <c r="D348" s="244">
        <f>+Médicaments!E366</f>
        <v>0</v>
      </c>
      <c r="E348" s="209" t="str">
        <f>+Médicaments!B366</f>
        <v>L04AA04</v>
      </c>
      <c r="F348" s="209" t="str">
        <f>+VLOOKUP(E348,Mediliste!A:B,2,FALSE)</f>
        <v>Antithymocytäres Immunglobulin (Kaninchen)</v>
      </c>
      <c r="G348" s="209" t="str">
        <f>+Médicaments!Z366</f>
        <v>ATG FRESENIUS Inf Lös 100 mg/5ml 10 Durchstf 5 ml</v>
      </c>
      <c r="H348" s="209" t="str">
        <f>+Médicaments!R366</f>
        <v>mg</v>
      </c>
      <c r="I348" s="209">
        <f>+Médicaments!G366</f>
        <v>0</v>
      </c>
      <c r="J348" s="379">
        <f>+Médicaments!H366</f>
        <v>0</v>
      </c>
      <c r="K348" s="209">
        <f>+Médicaments!I366</f>
        <v>0</v>
      </c>
      <c r="L348" s="209">
        <f>+IF(E348="B02BD09",1,IF(ISNA(VLOOKUP(E348,Mediliste!N:N,1,FALSE)),0,1))</f>
        <v>1</v>
      </c>
    </row>
    <row r="349" spans="1:12">
      <c r="A349" s="209">
        <f>+'Page d''accueil'!$C$20</f>
        <v>0</v>
      </c>
      <c r="B349" s="209" t="str">
        <f>+Médicaments!L367</f>
        <v>L04AA04_Fres</v>
      </c>
      <c r="C349" s="209">
        <f>+Médicaments!D367</f>
        <v>2837564</v>
      </c>
      <c r="D349" s="244">
        <f>+Médicaments!E367</f>
        <v>0</v>
      </c>
      <c r="E349" s="209" t="str">
        <f>+Médicaments!B367</f>
        <v>L04AA04</v>
      </c>
      <c r="F349" s="209" t="str">
        <f>+VLOOKUP(E349,Mediliste!A:B,2,FALSE)</f>
        <v>Antithymocytäres Immunglobulin (Kaninchen)</v>
      </c>
      <c r="G349" s="209" t="str">
        <f>+Médicaments!Z367</f>
        <v>ATG FRESENIUS Inf Lös 100 mg/5ml Durchstf 5 ml</v>
      </c>
      <c r="H349" s="209" t="str">
        <f>+Médicaments!R367</f>
        <v>mg</v>
      </c>
      <c r="I349" s="209">
        <f>+Médicaments!G367</f>
        <v>0</v>
      </c>
      <c r="J349" s="379">
        <f>+Médicaments!H367</f>
        <v>0</v>
      </c>
      <c r="K349" s="209">
        <f>+Médicaments!I367</f>
        <v>0</v>
      </c>
      <c r="L349" s="209">
        <f>+IF(E349="B02BD09",1,IF(ISNA(VLOOKUP(E349,Mediliste!N:N,1,FALSE)),0,1))</f>
        <v>1</v>
      </c>
    </row>
    <row r="350" spans="1:12">
      <c r="A350" s="209">
        <f>+'Page d''accueil'!$C$20</f>
        <v>0</v>
      </c>
      <c r="B350" s="209" t="str">
        <f>+Médicaments!L368</f>
        <v>L04AA04_Fres</v>
      </c>
      <c r="C350" s="209">
        <f>+Médicaments!D368</f>
        <v>6825612</v>
      </c>
      <c r="D350" s="244">
        <f>+Médicaments!E368</f>
        <v>0</v>
      </c>
      <c r="E350" s="209" t="str">
        <f>+Médicaments!B368</f>
        <v>L04AA04</v>
      </c>
      <c r="F350" s="209" t="str">
        <f>+VLOOKUP(E350,Mediliste!A:B,2,FALSE)</f>
        <v>Antithymocytäres Immunglobulin (Kaninchen)</v>
      </c>
      <c r="G350" s="209" t="str">
        <f>+Médicaments!Z368</f>
        <v>GRAFALON Inf Konz 100 mg/5ml Durchstf 5 ml</v>
      </c>
      <c r="H350" s="209" t="str">
        <f>+Médicaments!R368</f>
        <v>mg</v>
      </c>
      <c r="I350" s="209">
        <f>+Médicaments!G368</f>
        <v>0</v>
      </c>
      <c r="J350" s="379">
        <f>+Médicaments!H368</f>
        <v>0</v>
      </c>
      <c r="K350" s="209">
        <f>+Médicaments!I368</f>
        <v>0</v>
      </c>
      <c r="L350" s="209">
        <f>+IF(E350="B02BD09",1,IF(ISNA(VLOOKUP(E350,Mediliste!N:N,1,FALSE)),0,1))</f>
        <v>1</v>
      </c>
    </row>
    <row r="351" spans="1:12">
      <c r="A351" s="209">
        <f>+'Page d''accueil'!$C$20</f>
        <v>0</v>
      </c>
      <c r="B351" s="209" t="str">
        <f>+Médicaments!L369</f>
        <v>L04AA04_Thym</v>
      </c>
      <c r="C351" s="209">
        <f>+Médicaments!D369</f>
        <v>1962818</v>
      </c>
      <c r="D351" s="244">
        <f>+Médicaments!E369</f>
        <v>7680535880198</v>
      </c>
      <c r="E351" s="209" t="str">
        <f>+Médicaments!B369</f>
        <v>L04AA04</v>
      </c>
      <c r="F351" s="209" t="str">
        <f>+VLOOKUP(E351,Mediliste!A:B,2,FALSE)</f>
        <v>Antithymocytäres Immunglobulin (Kaninchen)</v>
      </c>
      <c r="G351" s="209" t="str">
        <f>+Médicaments!Z369</f>
        <v>THYMOGLOBULINE Trockensub 25 mg Durchstf</v>
      </c>
      <c r="H351" s="209" t="str">
        <f>+Médicaments!R369</f>
        <v>mg</v>
      </c>
      <c r="I351" s="209">
        <f>+Médicaments!G369</f>
        <v>0</v>
      </c>
      <c r="J351" s="379">
        <f>+Médicaments!H369</f>
        <v>0</v>
      </c>
      <c r="K351" s="209">
        <f>+Médicaments!I369</f>
        <v>0</v>
      </c>
      <c r="L351" s="209">
        <f>+IF(E351="B02BD09",1,IF(ISNA(VLOOKUP(E351,Mediliste!N:N,1,FALSE)),0,1))</f>
        <v>1</v>
      </c>
    </row>
    <row r="352" spans="1:12">
      <c r="A352" s="209">
        <f>+'Page d''accueil'!$C$20</f>
        <v>0</v>
      </c>
      <c r="B352" s="209" t="str">
        <f>+Médicaments!L370</f>
        <v>L04AA23_nr</v>
      </c>
      <c r="C352" s="209">
        <f>+Médicaments!D370</f>
        <v>3499655</v>
      </c>
      <c r="D352" s="244">
        <f>+Médicaments!E370</f>
        <v>7680572730012</v>
      </c>
      <c r="E352" s="209" t="str">
        <f>+Médicaments!B370</f>
        <v>L04AA23</v>
      </c>
      <c r="F352" s="209" t="str">
        <f>+VLOOKUP(E352,Mediliste!A:B,2,FALSE)</f>
        <v>Natalizumab</v>
      </c>
      <c r="G352" s="209" t="str">
        <f>+Médicaments!Z370</f>
        <v>TYSABRI Inf Konz 300 mg/15ml Fl 15 ml</v>
      </c>
      <c r="H352" s="209" t="str">
        <f>+Médicaments!R370</f>
        <v>mg</v>
      </c>
      <c r="I352" s="209">
        <f>+Médicaments!G370</f>
        <v>0</v>
      </c>
      <c r="J352" s="379">
        <f>+Médicaments!H370</f>
        <v>0</v>
      </c>
      <c r="K352" s="209">
        <f>+Médicaments!I370</f>
        <v>0</v>
      </c>
      <c r="L352" s="209">
        <f>+IF(E352="B02BD09",1,IF(ISNA(VLOOKUP(E352,Mediliste!N:N,1,FALSE)),0,1))</f>
        <v>1</v>
      </c>
    </row>
    <row r="353" spans="1:12">
      <c r="A353" s="209">
        <f>+'Page d''accueil'!$C$20</f>
        <v>0</v>
      </c>
      <c r="B353" s="209" t="str">
        <f>+Médicaments!L371</f>
        <v>L04AA24_nr</v>
      </c>
      <c r="C353" s="209">
        <f>+Médicaments!D371</f>
        <v>5259464</v>
      </c>
      <c r="D353" s="244">
        <f>+Médicaments!E371</f>
        <v>7680621410025</v>
      </c>
      <c r="E353" s="209" t="str">
        <f>+Médicaments!B371</f>
        <v>L04AA24</v>
      </c>
      <c r="F353" s="209" t="str">
        <f>+VLOOKUP(E353,Mediliste!A:B,2,FALSE)</f>
        <v>Abatacept</v>
      </c>
      <c r="G353" s="209" t="str">
        <f>+Médicaments!Z371</f>
        <v>ORENCIA Inj Lös 125 mg/ml 4 Fertspr 1 ml</v>
      </c>
      <c r="H353" s="209" t="str">
        <f>+Médicaments!R371</f>
        <v>mg</v>
      </c>
      <c r="I353" s="209">
        <f>+Médicaments!G371</f>
        <v>0</v>
      </c>
      <c r="J353" s="379">
        <f>+Médicaments!H371</f>
        <v>0</v>
      </c>
      <c r="K353" s="209">
        <f>+Médicaments!I371</f>
        <v>0</v>
      </c>
      <c r="L353" s="209">
        <f>+IF(E353="B02BD09",1,IF(ISNA(VLOOKUP(E353,Mediliste!N:N,1,FALSE)),0,1))</f>
        <v>1</v>
      </c>
    </row>
    <row r="354" spans="1:12">
      <c r="A354" s="209">
        <f>+'Page d''accueil'!$C$20</f>
        <v>0</v>
      </c>
      <c r="B354" s="209" t="str">
        <f>+Médicaments!L372</f>
        <v>L04AA24_nr</v>
      </c>
      <c r="C354" s="209">
        <f>+Médicaments!D372</f>
        <v>3592260</v>
      </c>
      <c r="D354" s="244">
        <f>+Médicaments!E372</f>
        <v>7680577690014</v>
      </c>
      <c r="E354" s="209" t="str">
        <f>+Médicaments!B372</f>
        <v>L04AA24</v>
      </c>
      <c r="F354" s="209" t="str">
        <f>+VLOOKUP(E354,Mediliste!A:B,2,FALSE)</f>
        <v>Abatacept</v>
      </c>
      <c r="G354" s="209" t="str">
        <f>+Médicaments!Z372</f>
        <v>ORENCIA Trockensub 250 mg mit Spritze Durchstf</v>
      </c>
      <c r="H354" s="209" t="str">
        <f>+Médicaments!R372</f>
        <v>mg</v>
      </c>
      <c r="I354" s="209">
        <f>+Médicaments!G372</f>
        <v>0</v>
      </c>
      <c r="J354" s="379">
        <f>+Médicaments!H372</f>
        <v>0</v>
      </c>
      <c r="K354" s="209">
        <f>+Médicaments!I372</f>
        <v>0</v>
      </c>
      <c r="L354" s="209">
        <f>+IF(E354="B02BD09",1,IF(ISNA(VLOOKUP(E354,Mediliste!N:N,1,FALSE)),0,1))</f>
        <v>1</v>
      </c>
    </row>
    <row r="355" spans="1:12">
      <c r="A355" s="209">
        <f>+'Page d''accueil'!$C$20</f>
        <v>0</v>
      </c>
      <c r="B355" s="209" t="str">
        <f>+Médicaments!L373</f>
        <v>L04AA25_nr</v>
      </c>
      <c r="C355" s="209">
        <f>+Médicaments!D373</f>
        <v>4095612</v>
      </c>
      <c r="D355" s="244">
        <f>+Médicaments!E373</f>
        <v>7680592820014</v>
      </c>
      <c r="E355" s="209" t="str">
        <f>+Médicaments!B373</f>
        <v>L04AA25</v>
      </c>
      <c r="F355" s="209" t="str">
        <f>+VLOOKUP(E355,Mediliste!A:B,2,FALSE)</f>
        <v>Eculizumab</v>
      </c>
      <c r="G355" s="209" t="str">
        <f>+Médicaments!Z373</f>
        <v>SOLIRIS Inf Konz 300 mg/30ml Durchstf 30 ml [!]</v>
      </c>
      <c r="H355" s="209" t="str">
        <f>+Médicaments!R373</f>
        <v>mg</v>
      </c>
      <c r="I355" s="209">
        <f>+Médicaments!G373</f>
        <v>0</v>
      </c>
      <c r="J355" s="379">
        <f>+Médicaments!H373</f>
        <v>0</v>
      </c>
      <c r="K355" s="209">
        <f>+Médicaments!I373</f>
        <v>0</v>
      </c>
      <c r="L355" s="209">
        <f>+IF(E355="B02BD09",1,IF(ISNA(VLOOKUP(E355,Mediliste!N:N,1,FALSE)),0,1))</f>
        <v>1</v>
      </c>
    </row>
    <row r="356" spans="1:12">
      <c r="A356" s="209">
        <f>+'Page d''accueil'!$C$20</f>
        <v>0</v>
      </c>
      <c r="B356" s="209" t="str">
        <f>+Médicaments!L374</f>
        <v>L04AA33_nr</v>
      </c>
      <c r="C356" s="209">
        <f>+Médicaments!D374</f>
        <v>6188654</v>
      </c>
      <c r="D356" s="244">
        <f>+Médicaments!E374</f>
        <v>7680632850018</v>
      </c>
      <c r="E356" s="209" t="str">
        <f>+Médicaments!B374</f>
        <v>L04AA33</v>
      </c>
      <c r="F356" s="209" t="str">
        <f>+VLOOKUP(E356,Mediliste!A:B,2,FALSE)</f>
        <v>Vedolizumab</v>
      </c>
      <c r="G356" s="209" t="str">
        <f>+Médicaments!Z374</f>
        <v>ENTYVIO Trockensub 300 mg Durchstf</v>
      </c>
      <c r="H356" s="209" t="str">
        <f>+Médicaments!R374</f>
        <v>mg</v>
      </c>
      <c r="I356" s="209">
        <f>+Médicaments!G374</f>
        <v>0</v>
      </c>
      <c r="J356" s="379">
        <f>+Médicaments!H374</f>
        <v>0</v>
      </c>
      <c r="K356" s="209">
        <f>+Médicaments!I374</f>
        <v>0</v>
      </c>
      <c r="L356" s="209">
        <f>+IF(E356="B02BD09",1,IF(ISNA(VLOOKUP(E356,Mediliste!N:N,1,FALSE)),0,1))</f>
        <v>1</v>
      </c>
    </row>
    <row r="357" spans="1:12">
      <c r="A357" s="209">
        <f>+'Page d''accueil'!$C$20</f>
        <v>0</v>
      </c>
      <c r="B357" s="209" t="str">
        <f>+Médicaments!L375</f>
        <v>L04AA34_nr</v>
      </c>
      <c r="C357" s="209">
        <f>+Médicaments!D375</f>
        <v>6211175</v>
      </c>
      <c r="D357" s="244">
        <f>+Médicaments!E375</f>
        <v>7680630250018</v>
      </c>
      <c r="E357" s="209" t="str">
        <f>+Médicaments!B375</f>
        <v>L04AA34</v>
      </c>
      <c r="F357" s="209" t="str">
        <f>+VLOOKUP(E357,Mediliste!A:B,2,FALSE)</f>
        <v>Alemtuzumab</v>
      </c>
      <c r="G357" s="209" t="str">
        <f>+Médicaments!Z375</f>
        <v>LEMTRADA Inf Konz 12 mg Durchstf 2 ml</v>
      </c>
      <c r="H357" s="209" t="str">
        <f>+Médicaments!R375</f>
        <v>mg</v>
      </c>
      <c r="I357" s="209">
        <f>+Médicaments!G375</f>
        <v>0</v>
      </c>
      <c r="J357" s="379">
        <f>+Médicaments!H375</f>
        <v>0</v>
      </c>
      <c r="K357" s="209">
        <f>+Médicaments!I375</f>
        <v>0</v>
      </c>
      <c r="L357" s="209">
        <f>+IF(E357="B02BD09",1,IF(ISNA(VLOOKUP(E357,Mediliste!N:N,1,FALSE)),0,1))</f>
        <v>1</v>
      </c>
    </row>
    <row r="358" spans="1:12">
      <c r="A358" s="209">
        <f>+'Page d''accueil'!$C$20</f>
        <v>0</v>
      </c>
      <c r="B358" s="209" t="str">
        <f>+Médicaments!L376</f>
        <v>L04AB01_nr</v>
      </c>
      <c r="C358" s="209">
        <f>+Médicaments!D376</f>
        <v>3514975</v>
      </c>
      <c r="D358" s="244">
        <f>+Médicaments!E376</f>
        <v>7680577110017</v>
      </c>
      <c r="E358" s="209" t="str">
        <f>+Médicaments!B376</f>
        <v>L04AB01</v>
      </c>
      <c r="F358" s="209" t="str">
        <f>+VLOOKUP(E358,Mediliste!A:B,2,FALSE)</f>
        <v>Etanercept</v>
      </c>
      <c r="G358" s="209" t="str">
        <f>+Médicaments!Z376</f>
        <v>ENBREL Inj Lös 25 mg/0.5ml 4 Fertspr 0.5 ml</v>
      </c>
      <c r="H358" s="209" t="str">
        <f>+Médicaments!R376</f>
        <v>mg</v>
      </c>
      <c r="I358" s="209">
        <f>+Médicaments!G376</f>
        <v>0</v>
      </c>
      <c r="J358" s="379">
        <f>+Médicaments!H376</f>
        <v>0</v>
      </c>
      <c r="K358" s="209">
        <f>+Médicaments!I376</f>
        <v>0</v>
      </c>
      <c r="L358" s="209">
        <f>+IF(E358="B02BD09",1,IF(ISNA(VLOOKUP(E358,Mediliste!N:N,1,FALSE)),0,1))</f>
        <v>1</v>
      </c>
    </row>
    <row r="359" spans="1:12">
      <c r="A359" s="209">
        <f>+'Page d''accueil'!$C$20</f>
        <v>0</v>
      </c>
      <c r="B359" s="209" t="str">
        <f>+Médicaments!L377</f>
        <v>L04AB01_nr</v>
      </c>
      <c r="C359" s="209">
        <f>+Médicaments!D377</f>
        <v>3514981</v>
      </c>
      <c r="D359" s="244">
        <f>+Médicaments!E377</f>
        <v>7680577110024</v>
      </c>
      <c r="E359" s="209" t="str">
        <f>+Médicaments!B377</f>
        <v>L04AB01</v>
      </c>
      <c r="F359" s="209" t="str">
        <f>+VLOOKUP(E359,Mediliste!A:B,2,FALSE)</f>
        <v>Etanercept</v>
      </c>
      <c r="G359" s="209" t="str">
        <f>+Médicaments!Z377</f>
        <v>ENBREL Inj Lös 50 mg/ml 2 Fertspr 1 ml</v>
      </c>
      <c r="H359" s="209" t="str">
        <f>+Médicaments!R377</f>
        <v>mg</v>
      </c>
      <c r="I359" s="209">
        <f>+Médicaments!G377</f>
        <v>0</v>
      </c>
      <c r="J359" s="379">
        <f>+Médicaments!H377</f>
        <v>0</v>
      </c>
      <c r="K359" s="209">
        <f>+Médicaments!I377</f>
        <v>0</v>
      </c>
      <c r="L359" s="209">
        <f>+IF(E359="B02BD09",1,IF(ISNA(VLOOKUP(E359,Mediliste!N:N,1,FALSE)),0,1))</f>
        <v>1</v>
      </c>
    </row>
    <row r="360" spans="1:12">
      <c r="A360" s="209">
        <f>+'Page d''accueil'!$C$20</f>
        <v>0</v>
      </c>
      <c r="B360" s="209" t="str">
        <f>+Médicaments!L378</f>
        <v>L04AB01_nr</v>
      </c>
      <c r="C360" s="209">
        <f>+Médicaments!D378</f>
        <v>4700941</v>
      </c>
      <c r="D360" s="244">
        <f>+Médicaments!E378</f>
        <v>7680600250017</v>
      </c>
      <c r="E360" s="209" t="str">
        <f>+Médicaments!B378</f>
        <v>L04AB01</v>
      </c>
      <c r="F360" s="209" t="str">
        <f>+VLOOKUP(E360,Mediliste!A:B,2,FALSE)</f>
        <v>Etanercept</v>
      </c>
      <c r="G360" s="209" t="str">
        <f>+Médicaments!Z378</f>
        <v>ENBREL MyClic Inj Lös 50 mg/ml 2 Fertpen 1 ml</v>
      </c>
      <c r="H360" s="209" t="str">
        <f>+Médicaments!R378</f>
        <v>mg</v>
      </c>
      <c r="I360" s="209">
        <f>+Médicaments!G378</f>
        <v>0</v>
      </c>
      <c r="J360" s="379">
        <f>+Médicaments!H378</f>
        <v>0</v>
      </c>
      <c r="K360" s="209">
        <f>+Médicaments!I378</f>
        <v>0</v>
      </c>
      <c r="L360" s="209">
        <f>+IF(E360="B02BD09",1,IF(ISNA(VLOOKUP(E360,Mediliste!N:N,1,FALSE)),0,1))</f>
        <v>1</v>
      </c>
    </row>
    <row r="361" spans="1:12">
      <c r="A361" s="209">
        <f>+'Page d''accueil'!$C$20</f>
        <v>0</v>
      </c>
      <c r="B361" s="209" t="str">
        <f>+Médicaments!L379</f>
        <v>L04AB01_nr</v>
      </c>
      <c r="C361" s="209">
        <f>+Médicaments!D379</f>
        <v>2218720</v>
      </c>
      <c r="D361" s="244">
        <f>+Médicaments!E379</f>
        <v>7680553650025</v>
      </c>
      <c r="E361" s="209" t="str">
        <f>+Médicaments!B379</f>
        <v>L04AB01</v>
      </c>
      <c r="F361" s="209" t="str">
        <f>+VLOOKUP(E361,Mediliste!A:B,2,FALSE)</f>
        <v>Etanercept</v>
      </c>
      <c r="G361" s="209" t="str">
        <f>+Médicaments!Z379</f>
        <v>ENBREL Trockensub 25 mg c Solv Durchstf 4 Stk</v>
      </c>
      <c r="H361" s="209" t="str">
        <f>+Médicaments!R379</f>
        <v>mg</v>
      </c>
      <c r="I361" s="209">
        <f>+Médicaments!G379</f>
        <v>0</v>
      </c>
      <c r="J361" s="379">
        <f>+Médicaments!H379</f>
        <v>0</v>
      </c>
      <c r="K361" s="209">
        <f>+Médicaments!I379</f>
        <v>0</v>
      </c>
      <c r="L361" s="209">
        <f>+IF(E361="B02BD09",1,IF(ISNA(VLOOKUP(E361,Mediliste!N:N,1,FALSE)),0,1))</f>
        <v>1</v>
      </c>
    </row>
    <row r="362" spans="1:12">
      <c r="A362" s="209">
        <f>+'Page d''accueil'!$C$20</f>
        <v>0</v>
      </c>
      <c r="B362" s="209" t="str">
        <f>+Médicaments!L380</f>
        <v>L04AB02_nr</v>
      </c>
      <c r="C362" s="209">
        <f>+Médicaments!D380</f>
        <v>6690885</v>
      </c>
      <c r="D362" s="244">
        <f>+Médicaments!E380</f>
        <v>7680653670015</v>
      </c>
      <c r="E362" s="209" t="str">
        <f>+Médicaments!B380</f>
        <v>L04AB02</v>
      </c>
      <c r="F362" s="209" t="str">
        <f>+VLOOKUP(E362,Mediliste!A:B,2,FALSE)</f>
        <v>Infliximab</v>
      </c>
      <c r="G362" s="209" t="str">
        <f>+Médicaments!Z380</f>
        <v>INFLECTRA Trockensub 100 mg Durchstf</v>
      </c>
      <c r="H362" s="209" t="str">
        <f>+Médicaments!R380</f>
        <v>mg</v>
      </c>
      <c r="I362" s="209">
        <f>+Médicaments!G380</f>
        <v>0</v>
      </c>
      <c r="J362" s="379">
        <f>+Médicaments!H380</f>
        <v>0</v>
      </c>
      <c r="K362" s="209">
        <f>+Médicaments!I380</f>
        <v>0</v>
      </c>
      <c r="L362" s="209">
        <f>+IF(E362="B02BD09",1,IF(ISNA(VLOOKUP(E362,Mediliste!N:N,1,FALSE)),0,1))</f>
        <v>1</v>
      </c>
    </row>
    <row r="363" spans="1:12">
      <c r="A363" s="209">
        <f>+'Page d''accueil'!$C$20</f>
        <v>0</v>
      </c>
      <c r="B363" s="209" t="str">
        <f>+Médicaments!L381</f>
        <v>L04AB02_nr</v>
      </c>
      <c r="C363" s="209">
        <f>+Médicaments!D381</f>
        <v>2191180</v>
      </c>
      <c r="D363" s="244">
        <f>+Médicaments!E381</f>
        <v>7680551840015</v>
      </c>
      <c r="E363" s="209" t="str">
        <f>+Médicaments!B381</f>
        <v>L04AB02</v>
      </c>
      <c r="F363" s="209" t="str">
        <f>+VLOOKUP(E363,Mediliste!A:B,2,FALSE)</f>
        <v>Infliximab</v>
      </c>
      <c r="G363" s="209" t="str">
        <f>+Médicaments!Z381</f>
        <v>REMICADE Trockensub 100 mg Durchstf</v>
      </c>
      <c r="H363" s="209" t="str">
        <f>+Médicaments!R381</f>
        <v>mg</v>
      </c>
      <c r="I363" s="209">
        <f>+Médicaments!G381</f>
        <v>0</v>
      </c>
      <c r="J363" s="379">
        <f>+Médicaments!H381</f>
        <v>0</v>
      </c>
      <c r="K363" s="209">
        <f>+Médicaments!I381</f>
        <v>0</v>
      </c>
      <c r="L363" s="209">
        <f>+IF(E363="B02BD09",1,IF(ISNA(VLOOKUP(E363,Mediliste!N:N,1,FALSE)),0,1))</f>
        <v>1</v>
      </c>
    </row>
    <row r="364" spans="1:12">
      <c r="A364" s="209">
        <f>+'Page d''accueil'!$C$20</f>
        <v>0</v>
      </c>
      <c r="B364" s="209" t="str">
        <f>+Médicaments!L382</f>
        <v>L04AB02_nr</v>
      </c>
      <c r="C364" s="209">
        <f>+Médicaments!D382</f>
        <v>6555236</v>
      </c>
      <c r="D364" s="244">
        <f>+Médicaments!E382</f>
        <v>7680653730016</v>
      </c>
      <c r="E364" s="209" t="str">
        <f>+Médicaments!B382</f>
        <v>L04AB02</v>
      </c>
      <c r="F364" s="209" t="str">
        <f>+VLOOKUP(E364,Mediliste!A:B,2,FALSE)</f>
        <v>Infliximab</v>
      </c>
      <c r="G364" s="209" t="str">
        <f>+Médicaments!Z382</f>
        <v>REMSIMA Trockensub 100 mg Durchstf</v>
      </c>
      <c r="H364" s="209" t="str">
        <f>+Médicaments!R382</f>
        <v>mg</v>
      </c>
      <c r="I364" s="209">
        <f>+Médicaments!G382</f>
        <v>0</v>
      </c>
      <c r="J364" s="379">
        <f>+Médicaments!H382</f>
        <v>0</v>
      </c>
      <c r="K364" s="209">
        <f>+Médicaments!I382</f>
        <v>0</v>
      </c>
      <c r="L364" s="209">
        <f>+IF(E364="B02BD09",1,IF(ISNA(VLOOKUP(E364,Mediliste!N:N,1,FALSE)),0,1))</f>
        <v>1</v>
      </c>
    </row>
    <row r="365" spans="1:12">
      <c r="A365" s="209">
        <f>+'Page d''accueil'!$C$20</f>
        <v>0</v>
      </c>
      <c r="B365" s="209" t="str">
        <f>+Médicaments!L383</f>
        <v>L04AB04_nr</v>
      </c>
      <c r="C365" s="209">
        <f>+Médicaments!D383</f>
        <v>6088906</v>
      </c>
      <c r="D365" s="244">
        <f>+Médicaments!E383</f>
        <v>7680628600016</v>
      </c>
      <c r="E365" s="209" t="str">
        <f>+Médicaments!B383</f>
        <v>L04AB04</v>
      </c>
      <c r="F365" s="209" t="str">
        <f>+VLOOKUP(E365,Mediliste!A:B,2,FALSE)</f>
        <v>Adalimumab</v>
      </c>
      <c r="G365" s="209" t="str">
        <f>+Médicaments!Z383</f>
        <v>HUMIRA Inj Lös 40 mg/0.8ml Durchstechflasche 2 Stk</v>
      </c>
      <c r="H365" s="209" t="str">
        <f>+Médicaments!R383</f>
        <v>mg</v>
      </c>
      <c r="I365" s="209">
        <f>+Médicaments!G383</f>
        <v>0</v>
      </c>
      <c r="J365" s="379">
        <f>+Médicaments!H383</f>
        <v>0</v>
      </c>
      <c r="K365" s="209">
        <f>+Médicaments!I383</f>
        <v>0</v>
      </c>
      <c r="L365" s="209">
        <f>+IF(E365="B02BD09",1,IF(ISNA(VLOOKUP(E365,Mediliste!N:N,1,FALSE)),0,1))</f>
        <v>1</v>
      </c>
    </row>
    <row r="366" spans="1:12">
      <c r="A366" s="209">
        <f>+'Page d''accueil'!$C$20</f>
        <v>0</v>
      </c>
      <c r="B366" s="209" t="str">
        <f>+Médicaments!L384</f>
        <v>L04AB04_nr</v>
      </c>
      <c r="C366" s="209">
        <f>+Médicaments!D384</f>
        <v>2676977</v>
      </c>
      <c r="D366" s="244">
        <f>+Médicaments!E384</f>
        <v>7680562210029</v>
      </c>
      <c r="E366" s="209" t="str">
        <f>+Médicaments!B384</f>
        <v>L04AB04</v>
      </c>
      <c r="F366" s="209" t="str">
        <f>+VLOOKUP(E366,Mediliste!A:B,2,FALSE)</f>
        <v>Adalimumab</v>
      </c>
      <c r="G366" s="209" t="str">
        <f>+Médicaments!Z384</f>
        <v>HUMIRA Inj Lös 40 mg/0.8ml Fertspr 0.8 ml</v>
      </c>
      <c r="H366" s="209" t="str">
        <f>+Médicaments!R384</f>
        <v>mg</v>
      </c>
      <c r="I366" s="209">
        <f>+Médicaments!G384</f>
        <v>0</v>
      </c>
      <c r="J366" s="379">
        <f>+Médicaments!H384</f>
        <v>0</v>
      </c>
      <c r="K366" s="209">
        <f>+Médicaments!I384</f>
        <v>0</v>
      </c>
      <c r="L366" s="209">
        <f>+IF(E366="B02BD09",1,IF(ISNA(VLOOKUP(E366,Mediliste!N:N,1,FALSE)),0,1))</f>
        <v>1</v>
      </c>
    </row>
    <row r="367" spans="1:12">
      <c r="A367" s="209">
        <f>+'Page d''accueil'!$C$20</f>
        <v>0</v>
      </c>
      <c r="B367" s="209" t="str">
        <f>+Médicaments!L385</f>
        <v>L04AB04_nr</v>
      </c>
      <c r="C367" s="209">
        <f>+Médicaments!D385</f>
        <v>3482169</v>
      </c>
      <c r="D367" s="244">
        <f>+Médicaments!E385</f>
        <v>7680578620010</v>
      </c>
      <c r="E367" s="209" t="str">
        <f>+Médicaments!B385</f>
        <v>L04AB04</v>
      </c>
      <c r="F367" s="209" t="str">
        <f>+VLOOKUP(E367,Mediliste!A:B,2,FALSE)</f>
        <v>Adalimumab</v>
      </c>
      <c r="G367" s="209" t="str">
        <f>+Médicaments!Z385</f>
        <v>HUMIRA Inj Lös 40 mg/0.8ml vorgef Injektor 0.8 ml</v>
      </c>
      <c r="H367" s="209" t="str">
        <f>+Médicaments!R385</f>
        <v>mg</v>
      </c>
      <c r="I367" s="209">
        <f>+Médicaments!G385</f>
        <v>0</v>
      </c>
      <c r="J367" s="379">
        <f>+Médicaments!H385</f>
        <v>0</v>
      </c>
      <c r="K367" s="209">
        <f>+Médicaments!I385</f>
        <v>0</v>
      </c>
      <c r="L367" s="209">
        <f>+IF(E367="B02BD09",1,IF(ISNA(VLOOKUP(E367,Mediliste!N:N,1,FALSE)),0,1))</f>
        <v>1</v>
      </c>
    </row>
    <row r="368" spans="1:12">
      <c r="A368" s="209">
        <f>+'Page d''accueil'!$C$20</f>
        <v>0</v>
      </c>
      <c r="B368" s="209" t="str">
        <f>+Médicaments!L386</f>
        <v>L04AB05_nr</v>
      </c>
      <c r="C368" s="209">
        <f>+Médicaments!D386</f>
        <v>4640601</v>
      </c>
      <c r="D368" s="244">
        <f>+Médicaments!E386</f>
        <v>7680600960015</v>
      </c>
      <c r="E368" s="209" t="str">
        <f>+Médicaments!B386</f>
        <v>L04AB05</v>
      </c>
      <c r="F368" s="209" t="str">
        <f>+VLOOKUP(E368,Mediliste!A:B,2,FALSE)</f>
        <v>Certolizumab</v>
      </c>
      <c r="G368" s="209" t="str">
        <f>+Médicaments!Z386</f>
        <v>CIMZIA Inj Lös 200 mg/ml 2 Fertspr 1 ml</v>
      </c>
      <c r="H368" s="209" t="str">
        <f>+Médicaments!R386</f>
        <v>mg</v>
      </c>
      <c r="I368" s="209">
        <f>+Médicaments!G386</f>
        <v>0</v>
      </c>
      <c r="J368" s="379">
        <f>+Médicaments!H386</f>
        <v>0</v>
      </c>
      <c r="K368" s="209">
        <f>+Médicaments!I386</f>
        <v>0</v>
      </c>
      <c r="L368" s="209">
        <f>+IF(E368="B02BD09",1,IF(ISNA(VLOOKUP(E368,Mediliste!N:N,1,FALSE)),0,1))</f>
        <v>1</v>
      </c>
    </row>
    <row r="369" spans="1:12">
      <c r="A369" s="209">
        <f>+'Page d''accueil'!$C$20</f>
        <v>0</v>
      </c>
      <c r="B369" s="209" t="str">
        <f>+Médicaments!L387</f>
        <v>L04AB06_nr</v>
      </c>
      <c r="C369" s="209">
        <f>+Médicaments!D387</f>
        <v>5890151</v>
      </c>
      <c r="D369" s="244">
        <f>+Médicaments!E387</f>
        <v>7680612630036</v>
      </c>
      <c r="E369" s="209" t="str">
        <f>+Médicaments!B387</f>
        <v>L04AB06</v>
      </c>
      <c r="F369" s="209" t="str">
        <f>+VLOOKUP(E369,Mediliste!A:B,2,FALSE)</f>
        <v>Golimumab</v>
      </c>
      <c r="G369" s="209" t="str">
        <f>+Médicaments!Z387</f>
        <v>SIMPONI Fertigspritze 100 mg/1ml 1 ml</v>
      </c>
      <c r="H369" s="209" t="str">
        <f>+Médicaments!R387</f>
        <v>mg</v>
      </c>
      <c r="I369" s="209">
        <f>+Médicaments!G387</f>
        <v>0</v>
      </c>
      <c r="J369" s="379">
        <f>+Médicaments!H387</f>
        <v>0</v>
      </c>
      <c r="K369" s="209">
        <f>+Médicaments!I387</f>
        <v>0</v>
      </c>
      <c r="L369" s="209">
        <f>+IF(E369="B02BD09",1,IF(ISNA(VLOOKUP(E369,Mediliste!N:N,1,FALSE)),0,1))</f>
        <v>1</v>
      </c>
    </row>
    <row r="370" spans="1:12">
      <c r="A370" s="209">
        <f>+'Page d''accueil'!$C$20</f>
        <v>0</v>
      </c>
      <c r="B370" s="209" t="str">
        <f>+Médicaments!L388</f>
        <v>L04AB06_nr</v>
      </c>
      <c r="C370" s="209">
        <f>+Médicaments!D388</f>
        <v>4665357</v>
      </c>
      <c r="D370" s="244">
        <f>+Médicaments!E388</f>
        <v>7680612630012</v>
      </c>
      <c r="E370" s="209" t="str">
        <f>+Médicaments!B388</f>
        <v>L04AB06</v>
      </c>
      <c r="F370" s="209" t="str">
        <f>+VLOOKUP(E370,Mediliste!A:B,2,FALSE)</f>
        <v>Golimumab</v>
      </c>
      <c r="G370" s="209" t="str">
        <f>+Médicaments!Z388</f>
        <v>SIMPONI Fertigspritze 50 mg/0.5ml 0.5 ml</v>
      </c>
      <c r="H370" s="209" t="str">
        <f>+Médicaments!R388</f>
        <v>mg</v>
      </c>
      <c r="I370" s="209">
        <f>+Médicaments!G388</f>
        <v>0</v>
      </c>
      <c r="J370" s="379">
        <f>+Médicaments!H388</f>
        <v>0</v>
      </c>
      <c r="K370" s="209">
        <f>+Médicaments!I388</f>
        <v>0</v>
      </c>
      <c r="L370" s="209">
        <f>+IF(E370="B02BD09",1,IF(ISNA(VLOOKUP(E370,Mediliste!N:N,1,FALSE)),0,1))</f>
        <v>1</v>
      </c>
    </row>
    <row r="371" spans="1:12">
      <c r="A371" s="209">
        <f>+'Page d''accueil'!$C$20</f>
        <v>0</v>
      </c>
      <c r="B371" s="209" t="str">
        <f>+Médicaments!L389</f>
        <v>L04AB06_nr</v>
      </c>
      <c r="C371" s="209">
        <f>+Médicaments!D389</f>
        <v>5890168</v>
      </c>
      <c r="D371" s="244">
        <f>+Médicaments!E389</f>
        <v>7680613180035</v>
      </c>
      <c r="E371" s="209" t="str">
        <f>+Médicaments!B389</f>
        <v>L04AB06</v>
      </c>
      <c r="F371" s="209" t="str">
        <f>+VLOOKUP(E371,Mediliste!A:B,2,FALSE)</f>
        <v>Golimumab</v>
      </c>
      <c r="G371" s="209" t="str">
        <f>+Médicaments!Z389</f>
        <v>SIMPONI Pen Inj Lös 100 mg/1ml Injektor 1 ml</v>
      </c>
      <c r="H371" s="209" t="str">
        <f>+Médicaments!R389</f>
        <v>mg</v>
      </c>
      <c r="I371" s="209">
        <f>+Médicaments!G389</f>
        <v>0</v>
      </c>
      <c r="J371" s="379">
        <f>+Médicaments!H389</f>
        <v>0</v>
      </c>
      <c r="K371" s="209">
        <f>+Médicaments!I389</f>
        <v>0</v>
      </c>
      <c r="L371" s="209">
        <f>+IF(E371="B02BD09",1,IF(ISNA(VLOOKUP(E371,Mediliste!N:N,1,FALSE)),0,1))</f>
        <v>1</v>
      </c>
    </row>
    <row r="372" spans="1:12">
      <c r="A372" s="209">
        <f>+'Page d''accueil'!$C$20</f>
        <v>0</v>
      </c>
      <c r="B372" s="209" t="str">
        <f>+Médicaments!L390</f>
        <v>L04AB06_nr</v>
      </c>
      <c r="C372" s="209">
        <f>+Médicaments!D390</f>
        <v>4665340</v>
      </c>
      <c r="D372" s="244">
        <f>+Médicaments!E390</f>
        <v>7680613180011</v>
      </c>
      <c r="E372" s="209" t="str">
        <f>+Médicaments!B390</f>
        <v>L04AB06</v>
      </c>
      <c r="F372" s="209" t="str">
        <f>+VLOOKUP(E372,Mediliste!A:B,2,FALSE)</f>
        <v>Golimumab</v>
      </c>
      <c r="G372" s="209" t="str">
        <f>+Médicaments!Z390</f>
        <v>SIMPONI Pen Inj Lös 50 mg/0.5ml Injektor 0.5 ml</v>
      </c>
      <c r="H372" s="209" t="str">
        <f>+Médicaments!R390</f>
        <v>mg</v>
      </c>
      <c r="I372" s="209">
        <f>+Médicaments!G390</f>
        <v>0</v>
      </c>
      <c r="J372" s="379">
        <f>+Médicaments!H390</f>
        <v>0</v>
      </c>
      <c r="K372" s="209">
        <f>+Médicaments!I390</f>
        <v>0</v>
      </c>
      <c r="L372" s="209">
        <f>+IF(E372="B02BD09",1,IF(ISNA(VLOOKUP(E372,Mediliste!N:N,1,FALSE)),0,1))</f>
        <v>1</v>
      </c>
    </row>
    <row r="373" spans="1:12">
      <c r="A373" s="209">
        <f>+'Page d''accueil'!$C$20</f>
        <v>0</v>
      </c>
      <c r="B373" s="209" t="str">
        <f>+Médicaments!L391</f>
        <v>L04AC03_nr</v>
      </c>
      <c r="C373" s="209">
        <f>+Médicaments!D391</f>
        <v>5159656</v>
      </c>
      <c r="D373" s="244">
        <f>+Médicaments!E391</f>
        <v>0</v>
      </c>
      <c r="E373" s="209" t="str">
        <f>+Médicaments!B391</f>
        <v>L04AC03</v>
      </c>
      <c r="F373" s="209" t="str">
        <f>+VLOOKUP(E373,Mediliste!A:B,2,FALSE)</f>
        <v>Anakinra</v>
      </c>
      <c r="G373" s="209" t="str">
        <f>+Médicaments!Z391</f>
        <v>KINERET (IMP D) Inj Lös 100 mg 28 Fertspr 0.67 ml</v>
      </c>
      <c r="H373" s="209" t="str">
        <f>+Médicaments!R391</f>
        <v>mg</v>
      </c>
      <c r="I373" s="209">
        <f>+Médicaments!G391</f>
        <v>0</v>
      </c>
      <c r="J373" s="379">
        <f>+Médicaments!H391</f>
        <v>0</v>
      </c>
      <c r="K373" s="209">
        <f>+Médicaments!I391</f>
        <v>0</v>
      </c>
      <c r="L373" s="209">
        <f>+IF(E373="B02BD09",1,IF(ISNA(VLOOKUP(E373,Mediliste!N:N,1,FALSE)),0,1))</f>
        <v>0</v>
      </c>
    </row>
    <row r="374" spans="1:12">
      <c r="A374" s="209">
        <f>+'Page d''accueil'!$C$20</f>
        <v>0</v>
      </c>
      <c r="B374" s="209" t="str">
        <f>+Médicaments!L392</f>
        <v>L04AC03_nr</v>
      </c>
      <c r="C374" s="209">
        <f>+Médicaments!D392</f>
        <v>6190421</v>
      </c>
      <c r="D374" s="244">
        <f>+Médicaments!E392</f>
        <v>0</v>
      </c>
      <c r="E374" s="209" t="str">
        <f>+Médicaments!B392</f>
        <v>L04AC03</v>
      </c>
      <c r="F374" s="209" t="str">
        <f>+VLOOKUP(E374,Mediliste!A:B,2,FALSE)</f>
        <v>Anakinra</v>
      </c>
      <c r="G374" s="209" t="str">
        <f>+Médicaments!Z392</f>
        <v>KINERET (IMP D) Inj Lös 100 mg 7 Fertspr 0.67 ml</v>
      </c>
      <c r="H374" s="209" t="str">
        <f>+Médicaments!R392</f>
        <v>mg</v>
      </c>
      <c r="I374" s="209">
        <f>+Médicaments!G392</f>
        <v>0</v>
      </c>
      <c r="J374" s="379">
        <f>+Médicaments!H392</f>
        <v>0</v>
      </c>
      <c r="K374" s="209">
        <f>+Médicaments!I392</f>
        <v>0</v>
      </c>
      <c r="L374" s="209">
        <f>+IF(E374="B02BD09",1,IF(ISNA(VLOOKUP(E374,Mediliste!N:N,1,FALSE)),0,1))</f>
        <v>0</v>
      </c>
    </row>
    <row r="375" spans="1:12">
      <c r="A375" s="209">
        <f>+'Page d''accueil'!$C$20</f>
        <v>0</v>
      </c>
      <c r="B375" s="209" t="str">
        <f>+Médicaments!L393</f>
        <v>L04AC05_nr</v>
      </c>
      <c r="C375" s="209">
        <f>+Médicaments!D393</f>
        <v>4756574</v>
      </c>
      <c r="D375" s="244">
        <f>+Médicaments!E393</f>
        <v>7680612670018</v>
      </c>
      <c r="E375" s="209" t="str">
        <f>+Médicaments!B393</f>
        <v>L04AC05</v>
      </c>
      <c r="F375" s="209" t="str">
        <f>+VLOOKUP(E375,Mediliste!A:B,2,FALSE)</f>
        <v>Ustekinumab</v>
      </c>
      <c r="G375" s="209" t="str">
        <f>+Médicaments!Z393</f>
        <v>STELARA Inj Lös 45 mg/0.5ml Fertspr 0.5 ml</v>
      </c>
      <c r="H375" s="209" t="str">
        <f>+Médicaments!R393</f>
        <v>mg</v>
      </c>
      <c r="I375" s="209">
        <f>+Médicaments!G393</f>
        <v>0</v>
      </c>
      <c r="J375" s="379">
        <f>+Médicaments!H393</f>
        <v>0</v>
      </c>
      <c r="K375" s="209">
        <f>+Médicaments!I393</f>
        <v>0</v>
      </c>
      <c r="L375" s="209">
        <f>+IF(E375="B02BD09",1,IF(ISNA(VLOOKUP(E375,Mediliste!N:N,1,FALSE)),0,1))</f>
        <v>1</v>
      </c>
    </row>
    <row r="376" spans="1:12">
      <c r="A376" s="209">
        <f>+'Page d''accueil'!$C$20</f>
        <v>0</v>
      </c>
      <c r="B376" s="209" t="str">
        <f>+Médicaments!L394</f>
        <v>L04AC05_nr</v>
      </c>
      <c r="C376" s="209">
        <f>+Médicaments!D394</f>
        <v>4756580</v>
      </c>
      <c r="D376" s="244">
        <f>+Médicaments!E394</f>
        <v>7680612670025</v>
      </c>
      <c r="E376" s="209" t="str">
        <f>+Médicaments!B394</f>
        <v>L04AC05</v>
      </c>
      <c r="F376" s="209" t="str">
        <f>+VLOOKUP(E376,Mediliste!A:B,2,FALSE)</f>
        <v>Ustekinumab</v>
      </c>
      <c r="G376" s="209" t="str">
        <f>+Médicaments!Z394</f>
        <v>STELARA Inj Lös 90 mg/ml Fertspr 1 ml</v>
      </c>
      <c r="H376" s="209" t="str">
        <f>+Médicaments!R394</f>
        <v>mg</v>
      </c>
      <c r="I376" s="209">
        <f>+Médicaments!G394</f>
        <v>0</v>
      </c>
      <c r="J376" s="379">
        <f>+Médicaments!H394</f>
        <v>0</v>
      </c>
      <c r="K376" s="209">
        <f>+Médicaments!I394</f>
        <v>0</v>
      </c>
      <c r="L376" s="209">
        <f>+IF(E376="B02BD09",1,IF(ISNA(VLOOKUP(E376,Mediliste!N:N,1,FALSE)),0,1))</f>
        <v>1</v>
      </c>
    </row>
    <row r="377" spans="1:12">
      <c r="A377" s="209">
        <f>+'Page d''accueil'!$C$20</f>
        <v>0</v>
      </c>
      <c r="B377" s="209" t="str">
        <f>+Médicaments!L395</f>
        <v>L04AC07_nr</v>
      </c>
      <c r="C377" s="209">
        <f>+Médicaments!D395</f>
        <v>4038175</v>
      </c>
      <c r="D377" s="244">
        <f>+Médicaments!E395</f>
        <v>7680588680028</v>
      </c>
      <c r="E377" s="209" t="str">
        <f>+Médicaments!B395</f>
        <v>L04AC07</v>
      </c>
      <c r="F377" s="209" t="str">
        <f>+VLOOKUP(E377,Mediliste!A:B,2,FALSE)</f>
        <v>Tocilizumab</v>
      </c>
      <c r="G377" s="209" t="str">
        <f>+Médicaments!Z395</f>
        <v>ACTEMRA Inf Konz 200 mg/10ml Durchstf 10 ml</v>
      </c>
      <c r="H377" s="209" t="str">
        <f>+Médicaments!R395</f>
        <v>mg</v>
      </c>
      <c r="I377" s="209">
        <f>+Médicaments!G395</f>
        <v>0</v>
      </c>
      <c r="J377" s="379">
        <f>+Médicaments!H395</f>
        <v>0</v>
      </c>
      <c r="K377" s="209">
        <f>+Médicaments!I395</f>
        <v>0</v>
      </c>
      <c r="L377" s="209">
        <f>+IF(E377="B02BD09",1,IF(ISNA(VLOOKUP(E377,Mediliste!N:N,1,FALSE)),0,1))</f>
        <v>1</v>
      </c>
    </row>
    <row r="378" spans="1:12">
      <c r="A378" s="209">
        <f>+'Page d''accueil'!$C$20</f>
        <v>0</v>
      </c>
      <c r="B378" s="209" t="str">
        <f>+Médicaments!L396</f>
        <v>L04AC07_nr</v>
      </c>
      <c r="C378" s="209">
        <f>+Médicaments!D396</f>
        <v>4038181</v>
      </c>
      <c r="D378" s="244">
        <f>+Médicaments!E396</f>
        <v>7680588680035</v>
      </c>
      <c r="E378" s="209" t="str">
        <f>+Médicaments!B396</f>
        <v>L04AC07</v>
      </c>
      <c r="F378" s="209" t="str">
        <f>+VLOOKUP(E378,Mediliste!A:B,2,FALSE)</f>
        <v>Tocilizumab</v>
      </c>
      <c r="G378" s="209" t="str">
        <f>+Médicaments!Z396</f>
        <v>ACTEMRA Inf Konz 400 mg/20ml Durchstf 20 ml</v>
      </c>
      <c r="H378" s="209" t="str">
        <f>+Médicaments!R396</f>
        <v>mg</v>
      </c>
      <c r="I378" s="209">
        <f>+Médicaments!G396</f>
        <v>0</v>
      </c>
      <c r="J378" s="379">
        <f>+Médicaments!H396</f>
        <v>0</v>
      </c>
      <c r="K378" s="209">
        <f>+Médicaments!I396</f>
        <v>0</v>
      </c>
      <c r="L378" s="209">
        <f>+IF(E378="B02BD09",1,IF(ISNA(VLOOKUP(E378,Mediliste!N:N,1,FALSE)),0,1))</f>
        <v>1</v>
      </c>
    </row>
    <row r="379" spans="1:12">
      <c r="A379" s="209">
        <f>+'Page d''accueil'!$C$20</f>
        <v>0</v>
      </c>
      <c r="B379" s="209" t="str">
        <f>+Médicaments!L397</f>
        <v>L04AC07_nr</v>
      </c>
      <c r="C379" s="209">
        <f>+Médicaments!D397</f>
        <v>4038169</v>
      </c>
      <c r="D379" s="244">
        <f>+Médicaments!E397</f>
        <v>7680588680011</v>
      </c>
      <c r="E379" s="209" t="str">
        <f>+Médicaments!B397</f>
        <v>L04AC07</v>
      </c>
      <c r="F379" s="209" t="str">
        <f>+VLOOKUP(E379,Mediliste!A:B,2,FALSE)</f>
        <v>Tocilizumab</v>
      </c>
      <c r="G379" s="209" t="str">
        <f>+Médicaments!Z397</f>
        <v>ACTEMRA Inf Konz 80 mg/4ml Durchstf 4 ml</v>
      </c>
      <c r="H379" s="209" t="str">
        <f>+Médicaments!R397</f>
        <v>mg</v>
      </c>
      <c r="I379" s="209">
        <f>+Médicaments!G397</f>
        <v>0</v>
      </c>
      <c r="J379" s="379">
        <f>+Médicaments!H397</f>
        <v>0</v>
      </c>
      <c r="K379" s="209">
        <f>+Médicaments!I397</f>
        <v>0</v>
      </c>
      <c r="L379" s="209">
        <f>+IF(E379="B02BD09",1,IF(ISNA(VLOOKUP(E379,Mediliste!N:N,1,FALSE)),0,1))</f>
        <v>1</v>
      </c>
    </row>
    <row r="380" spans="1:12">
      <c r="A380" s="209">
        <f>+'Page d''accueil'!$C$20</f>
        <v>0</v>
      </c>
      <c r="B380" s="209" t="str">
        <f>+Médicaments!L398</f>
        <v>L04AC07_nr</v>
      </c>
      <c r="C380" s="209">
        <f>+Médicaments!D398</f>
        <v>6089165</v>
      </c>
      <c r="D380" s="244">
        <f>+Médicaments!E398</f>
        <v>7680631660014</v>
      </c>
      <c r="E380" s="209" t="str">
        <f>+Médicaments!B398</f>
        <v>L04AC07</v>
      </c>
      <c r="F380" s="209" t="str">
        <f>+VLOOKUP(E380,Mediliste!A:B,2,FALSE)</f>
        <v>Tocilizumab</v>
      </c>
      <c r="G380" s="209" t="str">
        <f>+Médicaments!Z398</f>
        <v>ACTEMRA Inj Lös 162 mg/0.9ml Fertspr 4 Stk</v>
      </c>
      <c r="H380" s="209" t="str">
        <f>+Médicaments!R398</f>
        <v>mg</v>
      </c>
      <c r="I380" s="209">
        <f>+Médicaments!G398</f>
        <v>0</v>
      </c>
      <c r="J380" s="379">
        <f>+Médicaments!H398</f>
        <v>0</v>
      </c>
      <c r="K380" s="209">
        <f>+Médicaments!I398</f>
        <v>0</v>
      </c>
      <c r="L380" s="209">
        <f>+IF(E380="B02BD09",1,IF(ISNA(VLOOKUP(E380,Mediliste!N:N,1,FALSE)),0,1))</f>
        <v>1</v>
      </c>
    </row>
    <row r="381" spans="1:12">
      <c r="A381" s="209">
        <f>+'Page d''accueil'!$C$20</f>
        <v>0</v>
      </c>
      <c r="B381" s="209" t="str">
        <f>+Médicaments!L399</f>
        <v>L04AX04_nr</v>
      </c>
      <c r="C381" s="209">
        <f>+Médicaments!D399</f>
        <v>3542291</v>
      </c>
      <c r="D381" s="244">
        <f>+Médicaments!E399</f>
        <v>7680577120023</v>
      </c>
      <c r="E381" s="209" t="str">
        <f>+Médicaments!B399</f>
        <v>L04AX04</v>
      </c>
      <c r="F381" s="209" t="str">
        <f>+VLOOKUP(E381,Mediliste!A:B,2,FALSE)</f>
        <v>Lenalidomid</v>
      </c>
      <c r="G381" s="209" t="str">
        <f>+Médicaments!Z399</f>
        <v>REVLIMID Kaps 10 mg 21 Stk</v>
      </c>
      <c r="H381" s="209" t="str">
        <f>+Médicaments!R399</f>
        <v>mg</v>
      </c>
      <c r="I381" s="209">
        <f>+Médicaments!G399</f>
        <v>0</v>
      </c>
      <c r="J381" s="379">
        <f>+Médicaments!H399</f>
        <v>0</v>
      </c>
      <c r="K381" s="209">
        <f>+Médicaments!I399</f>
        <v>0</v>
      </c>
      <c r="L381" s="209">
        <f>+IF(E381="B02BD09",1,IF(ISNA(VLOOKUP(E381,Mediliste!N:N,1,FALSE)),0,1))</f>
        <v>1</v>
      </c>
    </row>
    <row r="382" spans="1:12">
      <c r="A382" s="209">
        <f>+'Page d''accueil'!$C$20</f>
        <v>0</v>
      </c>
      <c r="B382" s="209" t="str">
        <f>+Médicaments!L400</f>
        <v>L04AX04_nr</v>
      </c>
      <c r="C382" s="209">
        <f>+Médicaments!D400</f>
        <v>3542316</v>
      </c>
      <c r="D382" s="244">
        <f>+Médicaments!E400</f>
        <v>7680577120030</v>
      </c>
      <c r="E382" s="209" t="str">
        <f>+Médicaments!B400</f>
        <v>L04AX04</v>
      </c>
      <c r="F382" s="209" t="str">
        <f>+VLOOKUP(E382,Mediliste!A:B,2,FALSE)</f>
        <v>Lenalidomid</v>
      </c>
      <c r="G382" s="209" t="str">
        <f>+Médicaments!Z400</f>
        <v>REVLIMID Kaps 15 mg 21 Stk</v>
      </c>
      <c r="H382" s="209" t="str">
        <f>+Médicaments!R400</f>
        <v>mg</v>
      </c>
      <c r="I382" s="209">
        <f>+Médicaments!G400</f>
        <v>0</v>
      </c>
      <c r="J382" s="379">
        <f>+Médicaments!H400</f>
        <v>0</v>
      </c>
      <c r="K382" s="209">
        <f>+Médicaments!I400</f>
        <v>0</v>
      </c>
      <c r="L382" s="209">
        <f>+IF(E382="B02BD09",1,IF(ISNA(VLOOKUP(E382,Mediliste!N:N,1,FALSE)),0,1))</f>
        <v>1</v>
      </c>
    </row>
    <row r="383" spans="1:12">
      <c r="A383" s="209">
        <f>+'Page d''accueil'!$C$20</f>
        <v>0</v>
      </c>
      <c r="B383" s="209" t="str">
        <f>+Médicaments!L401</f>
        <v>L04AX04_nr</v>
      </c>
      <c r="C383" s="209">
        <f>+Médicaments!D401</f>
        <v>3542322</v>
      </c>
      <c r="D383" s="244">
        <f>+Médicaments!E401</f>
        <v>7680577120047</v>
      </c>
      <c r="E383" s="209" t="str">
        <f>+Médicaments!B401</f>
        <v>L04AX04</v>
      </c>
      <c r="F383" s="209" t="str">
        <f>+VLOOKUP(E383,Mediliste!A:B,2,FALSE)</f>
        <v>Lenalidomid</v>
      </c>
      <c r="G383" s="209" t="str">
        <f>+Médicaments!Z401</f>
        <v>REVLIMID Kaps 25 mg 21 Stk</v>
      </c>
      <c r="H383" s="209" t="str">
        <f>+Médicaments!R401</f>
        <v>mg</v>
      </c>
      <c r="I383" s="209">
        <f>+Médicaments!G401</f>
        <v>0</v>
      </c>
      <c r="J383" s="379">
        <f>+Médicaments!H401</f>
        <v>0</v>
      </c>
      <c r="K383" s="209">
        <f>+Médicaments!I401</f>
        <v>0</v>
      </c>
      <c r="L383" s="209">
        <f>+IF(E383="B02BD09",1,IF(ISNA(VLOOKUP(E383,Mediliste!N:N,1,FALSE)),0,1))</f>
        <v>1</v>
      </c>
    </row>
    <row r="384" spans="1:12">
      <c r="A384" s="209">
        <f>+'Page d''accueil'!$C$20</f>
        <v>0</v>
      </c>
      <c r="B384" s="209" t="str">
        <f>+Médicaments!L402</f>
        <v>L04AX04_nr</v>
      </c>
      <c r="C384" s="209">
        <f>+Médicaments!D402</f>
        <v>3542285</v>
      </c>
      <c r="D384" s="244">
        <f>+Médicaments!E402</f>
        <v>7680577120016</v>
      </c>
      <c r="E384" s="209" t="str">
        <f>+Médicaments!B402</f>
        <v>L04AX04</v>
      </c>
      <c r="F384" s="209" t="str">
        <f>+VLOOKUP(E384,Mediliste!A:B,2,FALSE)</f>
        <v>Lenalidomid</v>
      </c>
      <c r="G384" s="209" t="str">
        <f>+Médicaments!Z402</f>
        <v>REVLIMID Kaps 5 mg 21 Stk</v>
      </c>
      <c r="H384" s="209" t="str">
        <f>+Médicaments!R402</f>
        <v>mg</v>
      </c>
      <c r="I384" s="209">
        <f>+Médicaments!G402</f>
        <v>0</v>
      </c>
      <c r="J384" s="379">
        <f>+Médicaments!H402</f>
        <v>0</v>
      </c>
      <c r="K384" s="209">
        <f>+Médicaments!I402</f>
        <v>0</v>
      </c>
      <c r="L384" s="209">
        <f>+IF(E384="B02BD09",1,IF(ISNA(VLOOKUP(E384,Mediliste!N:N,1,FALSE)),0,1))</f>
        <v>1</v>
      </c>
    </row>
    <row r="385" spans="1:12">
      <c r="A385" s="209">
        <f>+'Page d''accueil'!$C$20</f>
        <v>0</v>
      </c>
      <c r="B385" s="209" t="str">
        <f>+Médicaments!L403</f>
        <v>L04AX06_nr</v>
      </c>
      <c r="C385" s="209">
        <f>+Médicaments!D403</f>
        <v>6011045</v>
      </c>
      <c r="D385" s="244">
        <f>+Médicaments!E403</f>
        <v>7680612490012</v>
      </c>
      <c r="E385" s="209" t="str">
        <f>+Médicaments!B403</f>
        <v>L04AX06</v>
      </c>
      <c r="F385" s="209" t="str">
        <f>+VLOOKUP(E385,Mediliste!A:B,2,FALSE)</f>
        <v>Pomalidomid</v>
      </c>
      <c r="G385" s="209" t="str">
        <f>+Médicaments!Z403</f>
        <v>IMNOVID Kaps 1 mg 21 Stk</v>
      </c>
      <c r="H385" s="209" t="str">
        <f>+Médicaments!R403</f>
        <v>mg</v>
      </c>
      <c r="I385" s="209">
        <f>+Médicaments!G403</f>
        <v>0</v>
      </c>
      <c r="J385" s="379">
        <f>+Médicaments!H403</f>
        <v>0</v>
      </c>
      <c r="K385" s="209">
        <f>+Médicaments!I403</f>
        <v>0</v>
      </c>
      <c r="L385" s="209">
        <f>+IF(E385="B02BD09",1,IF(ISNA(VLOOKUP(E385,Mediliste!N:N,1,FALSE)),0,1))</f>
        <v>1</v>
      </c>
    </row>
    <row r="386" spans="1:12">
      <c r="A386" s="209">
        <f>+'Page d''accueil'!$C$20</f>
        <v>0</v>
      </c>
      <c r="B386" s="209" t="str">
        <f>+Médicaments!L404</f>
        <v>L04AX06_nr</v>
      </c>
      <c r="C386" s="209">
        <f>+Médicaments!D404</f>
        <v>6011068</v>
      </c>
      <c r="D386" s="244">
        <f>+Médicaments!E404</f>
        <v>7680612490029</v>
      </c>
      <c r="E386" s="209" t="str">
        <f>+Médicaments!B404</f>
        <v>L04AX06</v>
      </c>
      <c r="F386" s="209" t="str">
        <f>+VLOOKUP(E386,Mediliste!A:B,2,FALSE)</f>
        <v>Pomalidomid</v>
      </c>
      <c r="G386" s="209" t="str">
        <f>+Médicaments!Z404</f>
        <v>IMNOVID Kaps 2 mg 21 Stk</v>
      </c>
      <c r="H386" s="209" t="str">
        <f>+Médicaments!R404</f>
        <v>mg</v>
      </c>
      <c r="I386" s="209">
        <f>+Médicaments!G404</f>
        <v>0</v>
      </c>
      <c r="J386" s="379">
        <f>+Médicaments!H404</f>
        <v>0</v>
      </c>
      <c r="K386" s="209">
        <f>+Médicaments!I404</f>
        <v>0</v>
      </c>
      <c r="L386" s="209">
        <f>+IF(E386="B02BD09",1,IF(ISNA(VLOOKUP(E386,Mediliste!N:N,1,FALSE)),0,1))</f>
        <v>1</v>
      </c>
    </row>
    <row r="387" spans="1:12">
      <c r="A387" s="209">
        <f>+'Page d''accueil'!$C$20</f>
        <v>0</v>
      </c>
      <c r="B387" s="209" t="str">
        <f>+Médicaments!L405</f>
        <v>L04AX06_nr</v>
      </c>
      <c r="C387" s="209">
        <f>+Médicaments!D405</f>
        <v>6011080</v>
      </c>
      <c r="D387" s="244">
        <f>+Médicaments!E405</f>
        <v>7680612490036</v>
      </c>
      <c r="E387" s="209" t="str">
        <f>+Médicaments!B405</f>
        <v>L04AX06</v>
      </c>
      <c r="F387" s="209" t="str">
        <f>+VLOOKUP(E387,Mediliste!A:B,2,FALSE)</f>
        <v>Pomalidomid</v>
      </c>
      <c r="G387" s="209" t="str">
        <f>+Médicaments!Z405</f>
        <v>IMNOVID Kaps 3 mg 21 Stk</v>
      </c>
      <c r="H387" s="209" t="str">
        <f>+Médicaments!R405</f>
        <v>mg</v>
      </c>
      <c r="I387" s="209">
        <f>+Médicaments!G405</f>
        <v>0</v>
      </c>
      <c r="J387" s="379">
        <f>+Médicaments!H405</f>
        <v>0</v>
      </c>
      <c r="K387" s="209">
        <f>+Médicaments!I405</f>
        <v>0</v>
      </c>
      <c r="L387" s="209">
        <f>+IF(E387="B02BD09",1,IF(ISNA(VLOOKUP(E387,Mediliste!N:N,1,FALSE)),0,1))</f>
        <v>1</v>
      </c>
    </row>
    <row r="388" spans="1:12">
      <c r="A388" s="209">
        <f>+'Page d''accueil'!$C$20</f>
        <v>0</v>
      </c>
      <c r="B388" s="209" t="str">
        <f>+Médicaments!L406</f>
        <v>L04AX06_nr</v>
      </c>
      <c r="C388" s="209">
        <f>+Médicaments!D406</f>
        <v>6011105</v>
      </c>
      <c r="D388" s="244">
        <f>+Médicaments!E406</f>
        <v>7680612490043</v>
      </c>
      <c r="E388" s="209" t="str">
        <f>+Médicaments!B406</f>
        <v>L04AX06</v>
      </c>
      <c r="F388" s="209" t="str">
        <f>+VLOOKUP(E388,Mediliste!A:B,2,FALSE)</f>
        <v>Pomalidomid</v>
      </c>
      <c r="G388" s="209" t="str">
        <f>+Médicaments!Z406</f>
        <v>IMNOVID Kaps 4 mg 21 Stk</v>
      </c>
      <c r="H388" s="209" t="str">
        <f>+Médicaments!R406</f>
        <v>mg</v>
      </c>
      <c r="I388" s="209">
        <f>+Médicaments!G406</f>
        <v>0</v>
      </c>
      <c r="J388" s="379">
        <f>+Médicaments!H406</f>
        <v>0</v>
      </c>
      <c r="K388" s="209">
        <f>+Médicaments!I406</f>
        <v>0</v>
      </c>
      <c r="L388" s="209">
        <f>+IF(E388="B02BD09",1,IF(ISNA(VLOOKUP(E388,Mediliste!N:N,1,FALSE)),0,1))</f>
        <v>1</v>
      </c>
    </row>
    <row r="389" spans="1:12">
      <c r="A389" s="209">
        <f>+'Page d''accueil'!$C$20</f>
        <v>0</v>
      </c>
      <c r="B389" s="209" t="str">
        <f>+Médicaments!L407</f>
        <v>M05BC01_nr</v>
      </c>
      <c r="C389" s="209">
        <f>+Médicaments!D407</f>
        <v>3240897</v>
      </c>
      <c r="D389" s="244">
        <f>+Médicaments!E407</f>
        <v>0</v>
      </c>
      <c r="E389" s="209" t="str">
        <f>+Médicaments!B407</f>
        <v>M05BC01</v>
      </c>
      <c r="F389" s="209" t="str">
        <f>+VLOOKUP(E389,Mediliste!A:B,2,FALSE)</f>
        <v>Dibotermin alfa</v>
      </c>
      <c r="G389" s="209" t="str">
        <f>+Médicaments!Z407</f>
        <v>INDUCTOS Trockensub 12 mg c Solv Durchstf</v>
      </c>
      <c r="H389" s="209" t="str">
        <f>+Médicaments!R407</f>
        <v>mg</v>
      </c>
      <c r="I389" s="209">
        <f>+Médicaments!G407</f>
        <v>0</v>
      </c>
      <c r="J389" s="379">
        <f>+Médicaments!H407</f>
        <v>0</v>
      </c>
      <c r="K389" s="209">
        <f>+Médicaments!I407</f>
        <v>0</v>
      </c>
      <c r="L389" s="209">
        <f>+IF(E389="B02BD09",1,IF(ISNA(VLOOKUP(E389,Mediliste!N:N,1,FALSE)),0,1))</f>
        <v>1</v>
      </c>
    </row>
    <row r="390" spans="1:12">
      <c r="A390" s="209">
        <f>+'Page d''accueil'!$C$20</f>
        <v>0</v>
      </c>
      <c r="B390" s="209" t="str">
        <f>+Médicaments!L408</f>
        <v>M05BX04_nr</v>
      </c>
      <c r="C390" s="209">
        <f>+Médicaments!D408</f>
        <v>4655809</v>
      </c>
      <c r="D390" s="244">
        <f>+Médicaments!E408</f>
        <v>7680602100013</v>
      </c>
      <c r="E390" s="209" t="str">
        <f>+Médicaments!B408</f>
        <v>M05BX04</v>
      </c>
      <c r="F390" s="209" t="str">
        <f>+VLOOKUP(E390,Mediliste!A:B,2,FALSE)</f>
        <v>Denosumab</v>
      </c>
      <c r="G390" s="209" t="str">
        <f>+Médicaments!Z408</f>
        <v>PROLIA 60 mg/ml m Nadelschutz Fertspr</v>
      </c>
      <c r="H390" s="209" t="str">
        <f>+Médicaments!R408</f>
        <v>mg</v>
      </c>
      <c r="I390" s="209">
        <f>+Médicaments!G408</f>
        <v>0</v>
      </c>
      <c r="J390" s="379">
        <f>+Médicaments!H408</f>
        <v>0</v>
      </c>
      <c r="K390" s="209">
        <f>+Médicaments!I408</f>
        <v>0</v>
      </c>
      <c r="L390" s="209">
        <f>+IF(E390="B02BD09",1,IF(ISNA(VLOOKUP(E390,Mediliste!N:N,1,FALSE)),0,1))</f>
        <v>1</v>
      </c>
    </row>
    <row r="391" spans="1:12">
      <c r="A391" s="209">
        <f>+'Page d''accueil'!$C$20</f>
        <v>0</v>
      </c>
      <c r="B391" s="209" t="str">
        <f>+Médicaments!L409</f>
        <v>M05BX04_nr</v>
      </c>
      <c r="C391" s="209">
        <f>+Médicaments!D409</f>
        <v>4672512</v>
      </c>
      <c r="D391" s="244">
        <f>+Médicaments!E409</f>
        <v>0</v>
      </c>
      <c r="E391" s="209" t="str">
        <f>+Médicaments!B409</f>
        <v>M05BX04</v>
      </c>
      <c r="F391" s="209" t="str">
        <f>+VLOOKUP(E391,Mediliste!A:B,2,FALSE)</f>
        <v>Denosumab</v>
      </c>
      <c r="G391" s="209" t="str">
        <f>+Médicaments!Z409</f>
        <v>PROLIA 60 mg/ml o Nadelschutz unverblist Fertspr</v>
      </c>
      <c r="H391" s="209" t="str">
        <f>+Médicaments!R409</f>
        <v>mg</v>
      </c>
      <c r="I391" s="209">
        <f>+Médicaments!G409</f>
        <v>0</v>
      </c>
      <c r="J391" s="379">
        <f>+Médicaments!H409</f>
        <v>0</v>
      </c>
      <c r="K391" s="209">
        <f>+Médicaments!I409</f>
        <v>0</v>
      </c>
      <c r="L391" s="209">
        <f>+IF(E391="B02BD09",1,IF(ISNA(VLOOKUP(E391,Mediliste!N:N,1,FALSE)),0,1))</f>
        <v>1</v>
      </c>
    </row>
    <row r="392" spans="1:12">
      <c r="A392" s="209">
        <f>+'Page d''accueil'!$C$20</f>
        <v>0</v>
      </c>
      <c r="B392" s="209" t="str">
        <f>+Médicaments!L410</f>
        <v>M05BX04_nr</v>
      </c>
      <c r="C392" s="209">
        <f>+Médicaments!D410</f>
        <v>4672417</v>
      </c>
      <c r="D392" s="244">
        <f>+Médicaments!E410</f>
        <v>0</v>
      </c>
      <c r="E392" s="209" t="str">
        <f>+Médicaments!B410</f>
        <v>M05BX04</v>
      </c>
      <c r="F392" s="209" t="str">
        <f>+VLOOKUP(E392,Mediliste!A:B,2,FALSE)</f>
        <v>Denosumab</v>
      </c>
      <c r="G392" s="209" t="str">
        <f>+Médicaments!Z410</f>
        <v>PROLIA 60 mg/ml o Nadelschutz verblist Fertspr</v>
      </c>
      <c r="H392" s="209" t="str">
        <f>+Médicaments!R410</f>
        <v>mg</v>
      </c>
      <c r="I392" s="209">
        <f>+Médicaments!G410</f>
        <v>0</v>
      </c>
      <c r="J392" s="379">
        <f>+Médicaments!H410</f>
        <v>0</v>
      </c>
      <c r="K392" s="209">
        <f>+Médicaments!I410</f>
        <v>0</v>
      </c>
      <c r="L392" s="209">
        <f>+IF(E392="B02BD09",1,IF(ISNA(VLOOKUP(E392,Mediliste!N:N,1,FALSE)),0,1))</f>
        <v>1</v>
      </c>
    </row>
    <row r="393" spans="1:12">
      <c r="A393" s="209">
        <f>+'Page d''accueil'!$C$20</f>
        <v>0</v>
      </c>
      <c r="B393" s="209" t="str">
        <f>+Médicaments!L411</f>
        <v>M05BX04_nr</v>
      </c>
      <c r="C393" s="209">
        <f>+Médicaments!D411</f>
        <v>5106068</v>
      </c>
      <c r="D393" s="244">
        <f>+Médicaments!E411</f>
        <v>7680618650014</v>
      </c>
      <c r="E393" s="209" t="str">
        <f>+Médicaments!B411</f>
        <v>M05BX04</v>
      </c>
      <c r="F393" s="209" t="str">
        <f>+VLOOKUP(E393,Mediliste!A:B,2,FALSE)</f>
        <v>Denosumab</v>
      </c>
      <c r="G393" s="209" t="str">
        <f>+Médicaments!Z411</f>
        <v>XGEVA Inj Lös 120 mg/1.7ml Durchstf 1.7 ml</v>
      </c>
      <c r="H393" s="209" t="str">
        <f>+Médicaments!R411</f>
        <v>mg</v>
      </c>
      <c r="I393" s="209">
        <f>+Médicaments!G411</f>
        <v>0</v>
      </c>
      <c r="J393" s="379">
        <f>+Médicaments!H411</f>
        <v>0</v>
      </c>
      <c r="K393" s="209">
        <f>+Médicaments!I411</f>
        <v>0</v>
      </c>
      <c r="L393" s="209">
        <f>+IF(E393="B02BD09",1,IF(ISNA(VLOOKUP(E393,Mediliste!N:N,1,FALSE)),0,1))</f>
        <v>1</v>
      </c>
    </row>
    <row r="394" spans="1:12">
      <c r="A394" s="209">
        <f>+'Page d''accueil'!$C$20</f>
        <v>0</v>
      </c>
      <c r="B394" s="209" t="str">
        <f>+Médicaments!L412</f>
        <v>R07AA02_nr</v>
      </c>
      <c r="C394" s="209">
        <f>+Médicaments!D412</f>
        <v>1910715</v>
      </c>
      <c r="D394" s="244">
        <f>+Médicaments!E412</f>
        <v>7680518860117</v>
      </c>
      <c r="E394" s="209" t="str">
        <f>+Médicaments!B412</f>
        <v>R07AA02</v>
      </c>
      <c r="F394" s="209" t="str">
        <f>+VLOOKUP(E394,Mediliste!A:B,2,FALSE)</f>
        <v>Surfactant</v>
      </c>
      <c r="G394" s="209" t="str">
        <f>+Médicaments!Z412</f>
        <v>CUROSURF Instill Susp 120 mg/1.5ml Amp 1.5 ml</v>
      </c>
      <c r="H394" s="209" t="str">
        <f>+Médicaments!R412</f>
        <v>mg</v>
      </c>
      <c r="I394" s="209">
        <f>+Médicaments!G412</f>
        <v>0</v>
      </c>
      <c r="J394" s="379">
        <f>+Médicaments!H412</f>
        <v>0</v>
      </c>
      <c r="K394" s="209">
        <f>+Médicaments!I412</f>
        <v>0</v>
      </c>
      <c r="L394" s="209">
        <f>+IF(E394="B02BD09",1,IF(ISNA(VLOOKUP(E394,Mediliste!N:N,1,FALSE)),0,1))</f>
        <v>1</v>
      </c>
    </row>
    <row r="395" spans="1:12">
      <c r="A395" s="209">
        <f>+'Page d''accueil'!$C$20</f>
        <v>0</v>
      </c>
      <c r="B395" s="209" t="str">
        <f>+Médicaments!L413</f>
        <v>S01LA04_nr</v>
      </c>
      <c r="C395" s="209">
        <f>+Médicaments!D413</f>
        <v>6063496</v>
      </c>
      <c r="D395" s="244">
        <f>+Médicaments!E413</f>
        <v>7680576640034</v>
      </c>
      <c r="E395" s="209" t="str">
        <f>+Médicaments!B413</f>
        <v>S01LA04</v>
      </c>
      <c r="F395" s="209" t="str">
        <f>+VLOOKUP(E395,Mediliste!A:B,2,FALSE)</f>
        <v>Ranibizumab</v>
      </c>
      <c r="G395" s="209" t="str">
        <f>+Médicaments!Z413</f>
        <v>LUCENTIS 2.3 mg/0.23ml Durchstf 0.23 ml</v>
      </c>
      <c r="H395" s="209" t="str">
        <f>+Médicaments!R413</f>
        <v>mg</v>
      </c>
      <c r="I395" s="209">
        <f>+Médicaments!G413</f>
        <v>0</v>
      </c>
      <c r="J395" s="379">
        <f>+Médicaments!H413</f>
        <v>0</v>
      </c>
      <c r="K395" s="209">
        <f>+Médicaments!I413</f>
        <v>0</v>
      </c>
      <c r="L395" s="209">
        <f>+IF(E395="B02BD09",1,IF(ISNA(VLOOKUP(E395,Mediliste!N:N,1,FALSE)),0,1))</f>
        <v>0</v>
      </c>
    </row>
    <row r="396" spans="1:12">
      <c r="A396" s="209">
        <f>+'Page d''accueil'!$C$20</f>
        <v>0</v>
      </c>
      <c r="B396" s="209" t="str">
        <f>+Médicaments!L414</f>
        <v>S01LA04_nr</v>
      </c>
      <c r="C396" s="209">
        <f>+Médicaments!D414</f>
        <v>4014306</v>
      </c>
      <c r="D396" s="244">
        <f>+Médicaments!E414</f>
        <v>7680576640027</v>
      </c>
      <c r="E396" s="209" t="str">
        <f>+Médicaments!B414</f>
        <v>S01LA04</v>
      </c>
      <c r="F396" s="209" t="str">
        <f>+VLOOKUP(E396,Mediliste!A:B,2,FALSE)</f>
        <v>Ranibizumab</v>
      </c>
      <c r="G396" s="209" t="str">
        <f>+Médicaments!Z414</f>
        <v>LUCENTIS 2.3 mg/0.23ml m Zubehör Durchstf 0.23 ml</v>
      </c>
      <c r="H396" s="209" t="str">
        <f>+Médicaments!R414</f>
        <v>mg</v>
      </c>
      <c r="I396" s="209">
        <f>+Médicaments!G414</f>
        <v>0</v>
      </c>
      <c r="J396" s="379">
        <f>+Médicaments!H414</f>
        <v>0</v>
      </c>
      <c r="K396" s="209">
        <f>+Médicaments!I414</f>
        <v>0</v>
      </c>
      <c r="L396" s="209">
        <f>+IF(E396="B02BD09",1,IF(ISNA(VLOOKUP(E396,Mediliste!N:N,1,FALSE)),0,1))</f>
        <v>0</v>
      </c>
    </row>
    <row r="397" spans="1:12">
      <c r="A397" s="209">
        <f>+'Page d''accueil'!$C$20</f>
        <v>0</v>
      </c>
      <c r="B397" s="209" t="str">
        <f>+Médicaments!L415</f>
        <v>S01LA04_nr</v>
      </c>
      <c r="C397" s="209">
        <f>+Médicaments!D415</f>
        <v>5907288</v>
      </c>
      <c r="D397" s="244">
        <f>+Médicaments!E415</f>
        <v>7680632770019</v>
      </c>
      <c r="E397" s="209" t="str">
        <f>+Médicaments!B415</f>
        <v>S01LA04</v>
      </c>
      <c r="F397" s="209" t="str">
        <f>+VLOOKUP(E397,Mediliste!A:B,2,FALSE)</f>
        <v>Ranibizumab</v>
      </c>
      <c r="G397" s="209" t="str">
        <f>+Médicaments!Z415</f>
        <v>LUCENTIS Inj Lös 1.65 mg/0.165 ml Fertspr 0.165 ml</v>
      </c>
      <c r="H397" s="209" t="str">
        <f>+Médicaments!R415</f>
        <v>mg</v>
      </c>
      <c r="I397" s="209">
        <f>+Médicaments!G415</f>
        <v>0</v>
      </c>
      <c r="J397" s="379">
        <f>+Médicaments!H415</f>
        <v>0</v>
      </c>
      <c r="K397" s="209">
        <f>+Médicaments!I415</f>
        <v>0</v>
      </c>
      <c r="L397" s="209">
        <f>+IF(E397="B02BD09",1,IF(ISNA(VLOOKUP(E397,Mediliste!N:N,1,FALSE)),0,1))</f>
        <v>0</v>
      </c>
    </row>
    <row r="398" spans="1:12">
      <c r="A398" s="209">
        <f>+'Page d''accueil'!$C$20</f>
        <v>0</v>
      </c>
      <c r="B398" s="209" t="str">
        <f>+Médicaments!L416</f>
        <v>V03AF07_nr</v>
      </c>
      <c r="C398" s="209">
        <f>+Médicaments!D416</f>
        <v>2593412</v>
      </c>
      <c r="D398" s="244">
        <f>+Médicaments!E416</f>
        <v>7680557890021</v>
      </c>
      <c r="E398" s="209" t="str">
        <f>+Médicaments!B416</f>
        <v>V03AF07</v>
      </c>
      <c r="F398" s="209" t="str">
        <f>+VLOOKUP(E398,Mediliste!A:B,2,FALSE)</f>
        <v>Rasburicase</v>
      </c>
      <c r="G398" s="209" t="str">
        <f>+Médicaments!Z416</f>
        <v>FASTURTEC Trockensub 1.5 mg c Solv Durchstf 3 Stk</v>
      </c>
      <c r="H398" s="209" t="str">
        <f>+Médicaments!R416</f>
        <v>mg</v>
      </c>
      <c r="I398" s="209">
        <f>+Médicaments!G416</f>
        <v>0</v>
      </c>
      <c r="J398" s="379">
        <f>+Médicaments!H416</f>
        <v>0</v>
      </c>
      <c r="K398" s="209">
        <f>+Médicaments!I416</f>
        <v>0</v>
      </c>
      <c r="L398" s="209">
        <f>+IF(E398="B02BD09",1,IF(ISNA(VLOOKUP(E398,Mediliste!N:N,1,FALSE)),0,1))</f>
        <v>1</v>
      </c>
    </row>
    <row r="399" spans="1:12">
      <c r="A399" s="209">
        <f>+'Page d''accueil'!$C$20</f>
        <v>0</v>
      </c>
      <c r="B399" s="209" t="str">
        <f>+Médicaments!L417</f>
        <v>V03AF07_nr</v>
      </c>
      <c r="C399" s="209">
        <f>+Médicaments!D417</f>
        <v>2823272</v>
      </c>
      <c r="D399" s="244">
        <f>+Médicaments!E417</f>
        <v>7680557890045</v>
      </c>
      <c r="E399" s="209" t="str">
        <f>+Médicaments!B417</f>
        <v>V03AF07</v>
      </c>
      <c r="F399" s="209" t="str">
        <f>+VLOOKUP(E399,Mediliste!A:B,2,FALSE)</f>
        <v>Rasburicase</v>
      </c>
      <c r="G399" s="209" t="str">
        <f>+Médicaments!Z417</f>
        <v>FASTURTEC Trockensub 7.5 mg c Solv Durchstf</v>
      </c>
      <c r="H399" s="209" t="str">
        <f>+Médicaments!R417</f>
        <v>mg</v>
      </c>
      <c r="I399" s="209">
        <f>+Médicaments!G417</f>
        <v>0</v>
      </c>
      <c r="J399" s="379">
        <f>+Médicaments!H417</f>
        <v>0</v>
      </c>
      <c r="K399" s="209">
        <f>+Médicaments!I417</f>
        <v>0</v>
      </c>
      <c r="L399" s="209">
        <f>+IF(E399="B02BD09",1,IF(ISNA(VLOOKUP(E399,Mediliste!N:N,1,FALSE)),0,1))</f>
        <v>1</v>
      </c>
    </row>
    <row r="400" spans="1:12">
      <c r="B400" s="209"/>
      <c r="D400" s="244"/>
      <c r="E400" s="209"/>
      <c r="F400" s="209"/>
      <c r="G400" s="209"/>
      <c r="H400" s="209"/>
      <c r="J400" s="209"/>
      <c r="K400" s="209"/>
      <c r="L400" s="209"/>
    </row>
    <row r="401" spans="2:12">
      <c r="B401" s="209"/>
      <c r="D401" s="244"/>
      <c r="E401" s="209"/>
      <c r="F401" s="209"/>
      <c r="G401" s="209"/>
      <c r="H401" s="209"/>
      <c r="J401" s="209"/>
      <c r="K401" s="209"/>
      <c r="L401" s="209"/>
    </row>
    <row r="402" spans="2:12">
      <c r="B402" s="209"/>
      <c r="D402" s="244"/>
      <c r="E402" s="209"/>
      <c r="F402" s="209"/>
      <c r="G402" s="209"/>
      <c r="H402" s="209"/>
      <c r="J402" s="209"/>
      <c r="K402" s="209"/>
      <c r="L402" s="209"/>
    </row>
    <row r="403" spans="2:12">
      <c r="B403" s="209"/>
      <c r="D403" s="244"/>
      <c r="E403" s="209"/>
      <c r="F403" s="209"/>
      <c r="G403" s="209"/>
      <c r="H403" s="209"/>
      <c r="J403" s="209"/>
      <c r="K403" s="209"/>
      <c r="L403" s="209"/>
    </row>
    <row r="404" spans="2:12">
      <c r="B404" s="209"/>
      <c r="D404" s="244"/>
      <c r="E404" s="209"/>
      <c r="F404" s="209"/>
      <c r="G404" s="209"/>
      <c r="H404" s="209"/>
      <c r="J404" s="209"/>
      <c r="K404" s="209"/>
      <c r="L404" s="209"/>
    </row>
    <row r="405" spans="2:12">
      <c r="B405" s="209"/>
      <c r="D405" s="244"/>
      <c r="E405" s="209"/>
      <c r="F405" s="209"/>
      <c r="G405" s="209"/>
      <c r="H405" s="209"/>
      <c r="J405" s="209"/>
      <c r="K405" s="209"/>
      <c r="L405" s="209"/>
    </row>
    <row r="406" spans="2:12">
      <c r="B406" s="209"/>
      <c r="D406" s="244"/>
      <c r="E406" s="209"/>
      <c r="F406" s="209"/>
      <c r="G406" s="209"/>
      <c r="H406" s="209"/>
      <c r="J406" s="209"/>
      <c r="K406" s="209"/>
      <c r="L406" s="209"/>
    </row>
    <row r="407" spans="2:12">
      <c r="B407" s="209"/>
      <c r="D407" s="244"/>
      <c r="E407" s="209"/>
      <c r="F407" s="209"/>
      <c r="G407" s="209"/>
      <c r="H407" s="209"/>
      <c r="J407" s="209"/>
      <c r="K407" s="209"/>
      <c r="L407" s="209"/>
    </row>
    <row r="408" spans="2:12">
      <c r="B408" s="209"/>
      <c r="D408" s="244"/>
      <c r="E408" s="209"/>
      <c r="F408" s="209"/>
      <c r="G408" s="209"/>
      <c r="H408" s="209"/>
      <c r="J408" s="209"/>
      <c r="K408" s="209"/>
      <c r="L408" s="209"/>
    </row>
    <row r="409" spans="2:12">
      <c r="B409" s="209"/>
      <c r="D409" s="244"/>
      <c r="E409" s="209"/>
      <c r="F409" s="209"/>
      <c r="G409" s="209"/>
      <c r="H409" s="209"/>
      <c r="J409" s="209"/>
      <c r="K409" s="209"/>
      <c r="L409" s="209"/>
    </row>
    <row r="410" spans="2:12">
      <c r="B410" s="209"/>
      <c r="D410" s="244"/>
      <c r="E410" s="209"/>
      <c r="F410" s="209"/>
      <c r="G410" s="209"/>
      <c r="H410" s="209"/>
      <c r="J410" s="209"/>
      <c r="K410" s="209"/>
      <c r="L410" s="209"/>
    </row>
    <row r="411" spans="2:12">
      <c r="B411" s="209"/>
      <c r="D411" s="244"/>
      <c r="E411" s="209"/>
      <c r="F411" s="209"/>
      <c r="G411" s="209"/>
      <c r="H411" s="209"/>
      <c r="J411" s="209"/>
      <c r="K411" s="209"/>
      <c r="L411" s="209"/>
    </row>
    <row r="412" spans="2:12">
      <c r="B412" s="209"/>
      <c r="D412" s="244"/>
      <c r="E412" s="209"/>
      <c r="F412" s="209"/>
      <c r="G412" s="209"/>
      <c r="H412" s="209"/>
      <c r="J412" s="209"/>
      <c r="K412" s="209"/>
      <c r="L412" s="209"/>
    </row>
    <row r="413" spans="2:12">
      <c r="B413" s="209"/>
      <c r="D413" s="244"/>
      <c r="E413" s="209"/>
      <c r="F413" s="209"/>
      <c r="G413" s="209"/>
      <c r="H413" s="209"/>
      <c r="J413" s="209"/>
      <c r="K413" s="209"/>
      <c r="L413" s="209"/>
    </row>
    <row r="414" spans="2:12">
      <c r="B414" s="209"/>
      <c r="D414" s="244"/>
      <c r="E414" s="209"/>
      <c r="F414" s="209"/>
      <c r="G414" s="209"/>
      <c r="H414" s="209"/>
      <c r="J414" s="209"/>
      <c r="K414" s="209"/>
      <c r="L414" s="209"/>
    </row>
    <row r="415" spans="2:12">
      <c r="B415" s="209"/>
      <c r="D415" s="244"/>
      <c r="E415" s="209"/>
      <c r="F415" s="209"/>
      <c r="G415" s="209"/>
      <c r="H415" s="209"/>
      <c r="J415" s="209"/>
      <c r="K415" s="209"/>
      <c r="L415" s="209"/>
    </row>
    <row r="416" spans="2:12">
      <c r="B416" s="209"/>
      <c r="D416" s="244"/>
      <c r="E416" s="209"/>
      <c r="F416" s="209"/>
      <c r="G416" s="209"/>
      <c r="H416" s="209"/>
      <c r="J416" s="209"/>
      <c r="K416" s="209"/>
      <c r="L416" s="209"/>
    </row>
    <row r="417" spans="2:12">
      <c r="B417" s="209"/>
      <c r="D417" s="244"/>
      <c r="E417" s="209"/>
      <c r="F417" s="209"/>
      <c r="G417" s="209"/>
      <c r="H417" s="209"/>
      <c r="J417" s="209"/>
      <c r="K417" s="209"/>
      <c r="L417" s="209"/>
    </row>
    <row r="418" spans="2:12">
      <c r="B418" s="209"/>
      <c r="D418" s="244"/>
      <c r="E418" s="209"/>
      <c r="F418" s="209"/>
      <c r="G418" s="209"/>
      <c r="H418" s="209"/>
      <c r="J418" s="209"/>
      <c r="K418" s="209"/>
      <c r="L418" s="209"/>
    </row>
    <row r="419" spans="2:12">
      <c r="B419" s="209"/>
      <c r="D419" s="244"/>
      <c r="E419" s="209"/>
      <c r="F419" s="209"/>
      <c r="G419" s="209"/>
      <c r="H419" s="209"/>
      <c r="J419" s="209"/>
      <c r="K419" s="209"/>
      <c r="L419" s="209"/>
    </row>
    <row r="420" spans="2:12">
      <c r="B420" s="209"/>
      <c r="D420" s="244"/>
      <c r="E420" s="209"/>
      <c r="F420" s="209"/>
      <c r="G420" s="209"/>
      <c r="H420" s="209"/>
      <c r="J420" s="209"/>
      <c r="K420" s="209"/>
      <c r="L420" s="209"/>
    </row>
    <row r="421" spans="2:12">
      <c r="B421" s="209"/>
      <c r="D421" s="244"/>
      <c r="E421" s="209"/>
      <c r="F421" s="209"/>
      <c r="G421" s="209"/>
      <c r="H421" s="209"/>
      <c r="J421" s="209"/>
      <c r="K421" s="209"/>
      <c r="L421" s="209"/>
    </row>
    <row r="422" spans="2:12">
      <c r="B422" s="209"/>
      <c r="D422" s="244"/>
      <c r="E422" s="209"/>
      <c r="F422" s="209"/>
      <c r="G422" s="209"/>
      <c r="H422" s="209"/>
      <c r="J422" s="209"/>
      <c r="K422" s="209"/>
      <c r="L422" s="209"/>
    </row>
    <row r="423" spans="2:12">
      <c r="B423" s="209"/>
      <c r="D423" s="244"/>
      <c r="E423" s="209"/>
      <c r="F423" s="209"/>
      <c r="G423" s="209"/>
      <c r="H423" s="209"/>
      <c r="J423" s="209"/>
      <c r="K423" s="209"/>
      <c r="L423" s="209"/>
    </row>
    <row r="424" spans="2:12">
      <c r="B424" s="209"/>
      <c r="D424" s="244"/>
      <c r="E424" s="209"/>
      <c r="F424" s="209"/>
      <c r="G424" s="209"/>
      <c r="H424" s="209"/>
      <c r="J424" s="209"/>
      <c r="K424" s="209"/>
      <c r="L424" s="209"/>
    </row>
    <row r="425" spans="2:12">
      <c r="B425" s="209"/>
      <c r="D425" s="244"/>
      <c r="E425" s="209"/>
      <c r="F425" s="209"/>
      <c r="G425" s="209"/>
      <c r="H425" s="209"/>
      <c r="J425" s="209"/>
      <c r="K425" s="209"/>
      <c r="L425" s="209"/>
    </row>
    <row r="426" spans="2:12">
      <c r="B426" s="209"/>
      <c r="D426" s="244"/>
      <c r="E426" s="209"/>
      <c r="F426" s="209"/>
      <c r="G426" s="209"/>
      <c r="H426" s="209"/>
      <c r="J426" s="209"/>
      <c r="K426" s="209"/>
      <c r="L426" s="209"/>
    </row>
    <row r="427" spans="2:12">
      <c r="B427" s="209"/>
      <c r="D427" s="244"/>
      <c r="E427" s="209"/>
      <c r="F427" s="209"/>
      <c r="G427" s="209"/>
      <c r="H427" s="209"/>
      <c r="J427" s="209"/>
      <c r="K427" s="209"/>
      <c r="L427" s="209"/>
    </row>
    <row r="428" spans="2:12">
      <c r="B428" s="209"/>
      <c r="D428" s="244"/>
      <c r="E428" s="209"/>
      <c r="F428" s="209"/>
      <c r="G428" s="209"/>
      <c r="H428" s="209"/>
      <c r="J428" s="209"/>
      <c r="K428" s="209"/>
      <c r="L428" s="209"/>
    </row>
    <row r="429" spans="2:12">
      <c r="B429" s="209"/>
      <c r="D429" s="244"/>
      <c r="E429" s="209"/>
      <c r="F429" s="209"/>
      <c r="G429" s="209"/>
      <c r="H429" s="209"/>
      <c r="J429" s="209"/>
      <c r="K429" s="209"/>
      <c r="L429" s="209"/>
    </row>
    <row r="430" spans="2:12">
      <c r="B430" s="209"/>
      <c r="D430" s="244"/>
      <c r="E430" s="209"/>
      <c r="F430" s="209"/>
      <c r="G430" s="209"/>
      <c r="H430" s="209"/>
      <c r="J430" s="209"/>
      <c r="K430" s="209"/>
      <c r="L430" s="209"/>
    </row>
    <row r="431" spans="2:12">
      <c r="B431" s="209"/>
      <c r="D431" s="244"/>
      <c r="E431" s="209"/>
      <c r="F431" s="209"/>
      <c r="G431" s="209"/>
      <c r="H431" s="209"/>
      <c r="J431" s="209"/>
      <c r="K431" s="209"/>
      <c r="L431" s="209"/>
    </row>
    <row r="432" spans="2:12">
      <c r="B432" s="209"/>
      <c r="D432" s="244"/>
      <c r="E432" s="209"/>
      <c r="F432" s="209"/>
      <c r="G432" s="209"/>
      <c r="H432" s="209"/>
      <c r="J432" s="209"/>
      <c r="K432" s="209"/>
      <c r="L432" s="209"/>
    </row>
    <row r="433" spans="2:12">
      <c r="B433" s="209"/>
      <c r="D433" s="244"/>
      <c r="E433" s="209"/>
      <c r="F433" s="209"/>
      <c r="G433" s="209"/>
      <c r="H433" s="209"/>
      <c r="J433" s="209"/>
      <c r="K433" s="209"/>
      <c r="L433" s="209"/>
    </row>
    <row r="434" spans="2:12">
      <c r="B434" s="209"/>
      <c r="D434" s="244"/>
      <c r="E434" s="209"/>
      <c r="F434" s="209"/>
      <c r="G434" s="209"/>
      <c r="H434" s="209"/>
      <c r="J434" s="209"/>
      <c r="K434" s="209"/>
      <c r="L434" s="209"/>
    </row>
    <row r="435" spans="2:12">
      <c r="B435" s="209"/>
      <c r="D435" s="244"/>
      <c r="E435" s="209"/>
      <c r="F435" s="209"/>
      <c r="G435" s="209"/>
      <c r="H435" s="209"/>
      <c r="J435" s="209"/>
      <c r="K435" s="209"/>
      <c r="L435" s="209"/>
    </row>
    <row r="436" spans="2:12">
      <c r="B436" s="209"/>
      <c r="D436" s="244"/>
      <c r="E436" s="209"/>
      <c r="F436" s="209"/>
      <c r="G436" s="209"/>
      <c r="H436" s="209"/>
      <c r="J436" s="209"/>
      <c r="K436" s="209"/>
      <c r="L436" s="209"/>
    </row>
    <row r="437" spans="2:12">
      <c r="B437" s="209"/>
      <c r="D437" s="244"/>
      <c r="E437" s="209"/>
      <c r="F437" s="209"/>
      <c r="G437" s="209"/>
      <c r="H437" s="209"/>
      <c r="J437" s="209"/>
      <c r="K437" s="209"/>
      <c r="L437" s="209"/>
    </row>
    <row r="438" spans="2:12">
      <c r="B438" s="209"/>
      <c r="D438" s="244"/>
      <c r="E438" s="209"/>
      <c r="F438" s="209"/>
      <c r="G438" s="209"/>
      <c r="H438" s="209"/>
      <c r="J438" s="209"/>
      <c r="K438" s="209"/>
      <c r="L438" s="209"/>
    </row>
    <row r="439" spans="2:12">
      <c r="B439" s="209"/>
      <c r="D439" s="244"/>
      <c r="E439" s="209"/>
      <c r="F439" s="209"/>
      <c r="G439" s="209"/>
      <c r="H439" s="209"/>
      <c r="J439" s="209"/>
      <c r="K439" s="209"/>
      <c r="L439" s="209"/>
    </row>
    <row r="440" spans="2:12">
      <c r="B440" s="209"/>
      <c r="D440" s="244"/>
      <c r="E440" s="209"/>
      <c r="F440" s="209"/>
      <c r="G440" s="209"/>
      <c r="H440" s="209"/>
      <c r="J440" s="209"/>
      <c r="K440" s="209"/>
      <c r="L440" s="209"/>
    </row>
    <row r="441" spans="2:12">
      <c r="B441" s="209"/>
      <c r="D441" s="244"/>
      <c r="E441" s="209"/>
      <c r="F441" s="209"/>
      <c r="G441" s="209"/>
      <c r="H441" s="209"/>
      <c r="J441" s="209"/>
      <c r="K441" s="209"/>
      <c r="L441" s="209"/>
    </row>
    <row r="442" spans="2:12">
      <c r="B442" s="209"/>
      <c r="D442" s="244"/>
      <c r="E442" s="209"/>
      <c r="F442" s="209"/>
      <c r="G442" s="209"/>
      <c r="H442" s="209"/>
      <c r="J442" s="209"/>
      <c r="K442" s="209"/>
      <c r="L442" s="209"/>
    </row>
    <row r="443" spans="2:12">
      <c r="B443" s="209"/>
      <c r="D443" s="244"/>
      <c r="E443" s="209"/>
      <c r="F443" s="209"/>
      <c r="G443" s="209"/>
      <c r="H443" s="209"/>
      <c r="J443" s="209"/>
      <c r="K443" s="209"/>
      <c r="L443" s="209"/>
    </row>
    <row r="444" spans="2:12">
      <c r="B444" s="209"/>
      <c r="D444" s="244"/>
      <c r="E444" s="209"/>
      <c r="F444" s="209"/>
      <c r="G444" s="209"/>
      <c r="H444" s="209"/>
      <c r="J444" s="209"/>
      <c r="K444" s="209"/>
      <c r="L444" s="209"/>
    </row>
    <row r="445" spans="2:12">
      <c r="B445" s="209"/>
      <c r="D445" s="244"/>
      <c r="E445" s="209"/>
      <c r="F445" s="209"/>
      <c r="G445" s="209"/>
      <c r="H445" s="209"/>
      <c r="J445" s="209"/>
      <c r="K445" s="209"/>
      <c r="L445" s="209"/>
    </row>
    <row r="446" spans="2:12">
      <c r="B446" s="209"/>
      <c r="D446" s="244"/>
      <c r="E446" s="209"/>
      <c r="F446" s="209"/>
      <c r="G446" s="209"/>
      <c r="H446" s="209"/>
      <c r="J446" s="209"/>
      <c r="K446" s="209"/>
      <c r="L446" s="209"/>
    </row>
    <row r="447" spans="2:12">
      <c r="B447" s="209"/>
      <c r="D447" s="244"/>
      <c r="E447" s="209"/>
      <c r="F447" s="209"/>
      <c r="G447" s="209"/>
      <c r="H447" s="209"/>
      <c r="J447" s="209"/>
      <c r="K447" s="209"/>
      <c r="L447" s="209"/>
    </row>
    <row r="448" spans="2:12">
      <c r="B448" s="209"/>
      <c r="D448" s="244"/>
      <c r="E448" s="209"/>
      <c r="F448" s="209"/>
      <c r="G448" s="209"/>
      <c r="H448" s="209"/>
      <c r="J448" s="209"/>
      <c r="K448" s="209"/>
      <c r="L448" s="209"/>
    </row>
    <row r="449" spans="2:12">
      <c r="B449" s="209"/>
      <c r="D449" s="244"/>
      <c r="E449" s="209"/>
      <c r="F449" s="209"/>
      <c r="G449" s="209"/>
      <c r="H449" s="209"/>
      <c r="J449" s="209"/>
      <c r="K449" s="209"/>
      <c r="L449" s="209"/>
    </row>
    <row r="450" spans="2:12">
      <c r="B450" s="209"/>
      <c r="D450" s="244"/>
      <c r="E450" s="209"/>
      <c r="F450" s="209"/>
      <c r="G450" s="209"/>
      <c r="H450" s="209"/>
      <c r="J450" s="209"/>
      <c r="K450" s="209"/>
      <c r="L450" s="209"/>
    </row>
    <row r="451" spans="2:12">
      <c r="B451" s="209"/>
      <c r="D451" s="244"/>
      <c r="E451" s="209"/>
      <c r="F451" s="209"/>
      <c r="G451" s="209"/>
      <c r="H451" s="209"/>
      <c r="J451" s="209"/>
      <c r="K451" s="209"/>
      <c r="L451" s="209"/>
    </row>
    <row r="452" spans="2:12">
      <c r="B452" s="209"/>
      <c r="D452" s="244"/>
      <c r="E452" s="209"/>
      <c r="F452" s="209"/>
      <c r="G452" s="209"/>
      <c r="H452" s="209"/>
      <c r="J452" s="209"/>
      <c r="K452" s="209"/>
      <c r="L452" s="209"/>
    </row>
    <row r="453" spans="2:12">
      <c r="B453" s="209"/>
      <c r="D453" s="244"/>
      <c r="E453" s="209"/>
      <c r="F453" s="209"/>
      <c r="G453" s="209"/>
      <c r="H453" s="209"/>
      <c r="J453" s="209"/>
      <c r="K453" s="209"/>
      <c r="L453" s="209"/>
    </row>
    <row r="454" spans="2:12">
      <c r="B454" s="209"/>
      <c r="D454" s="244"/>
      <c r="E454" s="209"/>
      <c r="F454" s="209"/>
      <c r="G454" s="209"/>
      <c r="H454" s="209"/>
      <c r="J454" s="209"/>
      <c r="K454" s="209"/>
      <c r="L454" s="209"/>
    </row>
    <row r="455" spans="2:12">
      <c r="B455" s="209"/>
      <c r="D455" s="244"/>
      <c r="E455" s="209"/>
      <c r="F455" s="209"/>
      <c r="G455" s="209"/>
      <c r="H455" s="209"/>
      <c r="J455" s="209"/>
      <c r="K455" s="209"/>
      <c r="L455" s="209"/>
    </row>
    <row r="456" spans="2:12">
      <c r="B456" s="209"/>
      <c r="D456" s="244"/>
      <c r="E456" s="209"/>
      <c r="F456" s="209"/>
      <c r="G456" s="209"/>
      <c r="H456" s="209"/>
      <c r="J456" s="209"/>
      <c r="K456" s="209"/>
      <c r="L456" s="209"/>
    </row>
    <row r="457" spans="2:12">
      <c r="B457" s="209"/>
      <c r="D457" s="244"/>
      <c r="E457" s="209"/>
      <c r="F457" s="209"/>
      <c r="G457" s="209"/>
      <c r="H457" s="209"/>
      <c r="J457" s="209"/>
      <c r="K457" s="209"/>
      <c r="L457" s="209"/>
    </row>
    <row r="458" spans="2:12">
      <c r="B458" s="209"/>
      <c r="D458" s="244"/>
      <c r="E458" s="209"/>
      <c r="F458" s="209"/>
      <c r="G458" s="209"/>
      <c r="H458" s="209"/>
      <c r="J458" s="209"/>
      <c r="K458" s="209"/>
      <c r="L458" s="209"/>
    </row>
    <row r="459" spans="2:12">
      <c r="B459" s="209"/>
      <c r="D459" s="244"/>
      <c r="E459" s="209"/>
      <c r="F459" s="209"/>
      <c r="G459" s="209"/>
      <c r="H459" s="209"/>
      <c r="J459" s="209"/>
      <c r="K459" s="209"/>
      <c r="L459" s="209"/>
    </row>
    <row r="460" spans="2:12">
      <c r="B460" s="209"/>
      <c r="D460" s="244"/>
      <c r="E460" s="209"/>
      <c r="F460" s="209"/>
      <c r="G460" s="209"/>
      <c r="H460" s="209"/>
      <c r="J460" s="209"/>
      <c r="K460" s="209"/>
      <c r="L460" s="209"/>
    </row>
    <row r="461" spans="2:12">
      <c r="B461" s="209"/>
      <c r="D461" s="244"/>
      <c r="E461" s="209"/>
      <c r="F461" s="209"/>
      <c r="G461" s="209"/>
      <c r="H461" s="209"/>
      <c r="J461" s="209"/>
      <c r="K461" s="209"/>
      <c r="L461" s="209"/>
    </row>
    <row r="462" spans="2:12">
      <c r="B462" s="209"/>
      <c r="D462" s="244"/>
      <c r="E462" s="209"/>
      <c r="F462" s="209"/>
      <c r="G462" s="209"/>
      <c r="H462" s="209"/>
      <c r="J462" s="209"/>
      <c r="K462" s="209"/>
      <c r="L462" s="209"/>
    </row>
    <row r="463" spans="2:12">
      <c r="B463" s="209"/>
      <c r="D463" s="244"/>
      <c r="E463" s="209"/>
      <c r="F463" s="209"/>
      <c r="G463" s="209"/>
      <c r="H463" s="209"/>
      <c r="J463" s="209"/>
      <c r="K463" s="209"/>
      <c r="L463" s="209"/>
    </row>
    <row r="464" spans="2:12">
      <c r="B464" s="209"/>
      <c r="D464" s="244"/>
      <c r="E464" s="209"/>
      <c r="F464" s="209"/>
      <c r="G464" s="209"/>
      <c r="H464" s="209"/>
      <c r="J464" s="209"/>
      <c r="K464" s="209"/>
      <c r="L464" s="209"/>
    </row>
    <row r="465" spans="2:12">
      <c r="B465" s="209"/>
      <c r="D465" s="244"/>
      <c r="E465" s="209"/>
      <c r="F465" s="209"/>
      <c r="G465" s="209"/>
      <c r="H465" s="209"/>
      <c r="J465" s="209"/>
      <c r="K465" s="209"/>
      <c r="L465" s="209"/>
    </row>
    <row r="466" spans="2:12">
      <c r="B466" s="209"/>
      <c r="D466" s="244"/>
      <c r="E466" s="209"/>
      <c r="F466" s="209"/>
      <c r="G466" s="209"/>
      <c r="H466" s="209"/>
      <c r="J466" s="209"/>
      <c r="K466" s="209"/>
      <c r="L466" s="209"/>
    </row>
    <row r="467" spans="2:12">
      <c r="B467" s="209"/>
      <c r="D467" s="244"/>
      <c r="E467" s="209"/>
      <c r="F467" s="209"/>
      <c r="G467" s="209"/>
      <c r="H467" s="209"/>
      <c r="J467" s="209"/>
      <c r="K467" s="209"/>
      <c r="L467" s="209"/>
    </row>
    <row r="468" spans="2:12">
      <c r="B468" s="209"/>
      <c r="D468" s="244"/>
      <c r="E468" s="209"/>
      <c r="F468" s="209"/>
      <c r="G468" s="209"/>
      <c r="H468" s="209"/>
      <c r="J468" s="209"/>
      <c r="K468" s="209"/>
      <c r="L468" s="209"/>
    </row>
    <row r="469" spans="2:12">
      <c r="B469" s="209"/>
      <c r="D469" s="244"/>
      <c r="E469" s="209"/>
      <c r="F469" s="209"/>
      <c r="G469" s="209"/>
      <c r="H469" s="209"/>
      <c r="J469" s="209"/>
      <c r="K469" s="209"/>
      <c r="L469" s="209"/>
    </row>
    <row r="470" spans="2:12">
      <c r="B470" s="209"/>
      <c r="D470" s="244"/>
      <c r="E470" s="209"/>
      <c r="F470" s="209"/>
      <c r="G470" s="209"/>
      <c r="H470" s="209"/>
      <c r="J470" s="209"/>
      <c r="K470" s="209"/>
      <c r="L470" s="209"/>
    </row>
    <row r="471" spans="2:12">
      <c r="B471" s="209"/>
      <c r="D471" s="244"/>
      <c r="E471" s="209"/>
      <c r="F471" s="209"/>
      <c r="G471" s="209"/>
      <c r="H471" s="209"/>
      <c r="J471" s="209"/>
      <c r="K471" s="209"/>
      <c r="L471" s="209"/>
    </row>
    <row r="472" spans="2:12">
      <c r="B472" s="209"/>
      <c r="D472" s="244"/>
      <c r="E472" s="209"/>
      <c r="F472" s="209"/>
      <c r="G472" s="209"/>
      <c r="H472" s="209"/>
      <c r="J472" s="209"/>
      <c r="K472" s="209"/>
      <c r="L472" s="209"/>
    </row>
    <row r="473" spans="2:12">
      <c r="B473" s="209"/>
      <c r="D473" s="244"/>
      <c r="E473" s="209"/>
      <c r="F473" s="209"/>
      <c r="G473" s="209"/>
      <c r="H473" s="209"/>
      <c r="J473" s="209"/>
      <c r="K473" s="209"/>
      <c r="L473" s="209"/>
    </row>
    <row r="474" spans="2:12">
      <c r="B474" s="209"/>
      <c r="D474" s="244"/>
      <c r="E474" s="209"/>
      <c r="F474" s="209"/>
      <c r="G474" s="209"/>
      <c r="H474" s="209"/>
      <c r="J474" s="209"/>
      <c r="K474" s="209"/>
      <c r="L474" s="209"/>
    </row>
    <row r="475" spans="2:12">
      <c r="B475" s="209"/>
      <c r="D475" s="244"/>
      <c r="E475" s="209"/>
      <c r="F475" s="209"/>
      <c r="G475" s="209"/>
      <c r="H475" s="209"/>
      <c r="J475" s="209"/>
      <c r="K475" s="209"/>
      <c r="L475" s="209"/>
    </row>
    <row r="476" spans="2:12">
      <c r="B476" s="209"/>
      <c r="D476" s="244"/>
      <c r="E476" s="209"/>
      <c r="F476" s="209"/>
      <c r="G476" s="209"/>
      <c r="H476" s="209"/>
      <c r="J476" s="209"/>
      <c r="K476" s="209"/>
      <c r="L476" s="209"/>
    </row>
    <row r="477" spans="2:12">
      <c r="B477" s="209"/>
      <c r="D477" s="244"/>
      <c r="E477" s="209"/>
      <c r="F477" s="209"/>
      <c r="G477" s="209"/>
      <c r="H477" s="209"/>
      <c r="J477" s="209"/>
      <c r="K477" s="209"/>
      <c r="L477" s="209"/>
    </row>
    <row r="478" spans="2:12">
      <c r="B478" s="209"/>
      <c r="D478" s="244"/>
      <c r="E478" s="209"/>
      <c r="F478" s="209"/>
      <c r="G478" s="209"/>
      <c r="H478" s="209"/>
      <c r="J478" s="209"/>
      <c r="K478" s="209"/>
      <c r="L478" s="209"/>
    </row>
    <row r="479" spans="2:12">
      <c r="B479" s="209"/>
      <c r="D479" s="244"/>
      <c r="E479" s="209"/>
      <c r="F479" s="209"/>
      <c r="G479" s="209"/>
      <c r="H479" s="209"/>
      <c r="J479" s="209"/>
      <c r="K479" s="209"/>
      <c r="L479" s="209"/>
    </row>
    <row r="480" spans="2:12">
      <c r="B480" s="209"/>
      <c r="D480" s="244"/>
      <c r="E480" s="209"/>
      <c r="F480" s="209"/>
      <c r="G480" s="209"/>
      <c r="H480" s="209"/>
      <c r="J480" s="209"/>
      <c r="K480" s="209"/>
      <c r="L480" s="209"/>
    </row>
    <row r="481" spans="2:12">
      <c r="B481" s="209"/>
      <c r="D481" s="244"/>
      <c r="E481" s="209"/>
      <c r="F481" s="209"/>
      <c r="G481" s="209"/>
      <c r="H481" s="209"/>
      <c r="J481" s="209"/>
      <c r="K481" s="209"/>
      <c r="L481" s="209"/>
    </row>
    <row r="482" spans="2:12">
      <c r="B482" s="209"/>
      <c r="D482" s="244"/>
      <c r="E482" s="209"/>
      <c r="F482" s="209"/>
      <c r="G482" s="209"/>
      <c r="H482" s="209"/>
      <c r="J482" s="209"/>
      <c r="K482" s="209"/>
      <c r="L482" s="209"/>
    </row>
    <row r="483" spans="2:12">
      <c r="B483" s="209"/>
      <c r="D483" s="244"/>
      <c r="E483" s="209"/>
      <c r="F483" s="209"/>
      <c r="G483" s="209"/>
      <c r="H483" s="209"/>
      <c r="J483" s="209"/>
      <c r="K483" s="209"/>
      <c r="L483" s="209"/>
    </row>
    <row r="484" spans="2:12">
      <c r="B484" s="209"/>
      <c r="D484" s="244"/>
      <c r="E484" s="209"/>
      <c r="F484" s="209"/>
      <c r="G484" s="209"/>
      <c r="H484" s="209"/>
      <c r="J484" s="209"/>
      <c r="K484" s="209"/>
      <c r="L484" s="209"/>
    </row>
    <row r="485" spans="2:12">
      <c r="B485" s="209"/>
      <c r="D485" s="244"/>
      <c r="E485" s="209"/>
      <c r="F485" s="209"/>
      <c r="G485" s="209"/>
      <c r="H485" s="209"/>
      <c r="J485" s="209"/>
      <c r="K485" s="209"/>
      <c r="L485" s="209"/>
    </row>
    <row r="486" spans="2:12">
      <c r="B486" s="209"/>
      <c r="D486" s="244"/>
      <c r="E486" s="209"/>
      <c r="F486" s="209"/>
      <c r="G486" s="209"/>
      <c r="H486" s="209"/>
      <c r="J486" s="209"/>
      <c r="K486" s="209"/>
      <c r="L486" s="209"/>
    </row>
    <row r="487" spans="2:12">
      <c r="B487" s="209"/>
      <c r="D487" s="244"/>
      <c r="E487" s="209"/>
      <c r="F487" s="209"/>
      <c r="G487" s="209"/>
      <c r="H487" s="209"/>
      <c r="J487" s="209"/>
      <c r="K487" s="209"/>
      <c r="L487" s="209"/>
    </row>
    <row r="488" spans="2:12">
      <c r="B488" s="209"/>
      <c r="D488" s="244"/>
      <c r="E488" s="209"/>
      <c r="F488" s="209"/>
      <c r="G488" s="209"/>
      <c r="H488" s="209"/>
      <c r="J488" s="209"/>
      <c r="K488" s="209"/>
      <c r="L488" s="209"/>
    </row>
    <row r="489" spans="2:12">
      <c r="B489" s="209"/>
      <c r="D489" s="244"/>
      <c r="E489" s="209"/>
      <c r="F489" s="209"/>
      <c r="G489" s="209"/>
      <c r="H489" s="209"/>
      <c r="J489" s="209"/>
      <c r="K489" s="209"/>
      <c r="L489" s="209"/>
    </row>
    <row r="490" spans="2:12">
      <c r="B490" s="209"/>
      <c r="D490" s="244"/>
      <c r="E490" s="209"/>
      <c r="F490" s="209"/>
      <c r="G490" s="209"/>
      <c r="H490" s="209"/>
      <c r="J490" s="209"/>
      <c r="K490" s="209"/>
      <c r="L490" s="209"/>
    </row>
    <row r="491" spans="2:12">
      <c r="B491" s="209"/>
      <c r="D491" s="244"/>
      <c r="E491" s="209"/>
      <c r="F491" s="209"/>
      <c r="G491" s="209"/>
      <c r="H491" s="209"/>
      <c r="J491" s="209"/>
      <c r="K491" s="209"/>
      <c r="L491" s="209"/>
    </row>
    <row r="492" spans="2:12">
      <c r="B492" s="209"/>
      <c r="D492" s="244"/>
      <c r="E492" s="209"/>
      <c r="F492" s="209"/>
      <c r="G492" s="209"/>
      <c r="H492" s="209"/>
      <c r="J492" s="209"/>
      <c r="K492" s="209"/>
      <c r="L492" s="209"/>
    </row>
    <row r="493" spans="2:12">
      <c r="B493" s="209"/>
      <c r="D493" s="244"/>
      <c r="E493" s="209"/>
      <c r="F493" s="209"/>
      <c r="G493" s="209"/>
      <c r="H493" s="209"/>
      <c r="J493" s="209"/>
      <c r="K493" s="209"/>
      <c r="L493" s="209"/>
    </row>
    <row r="494" spans="2:12">
      <c r="B494" s="209"/>
      <c r="D494" s="244"/>
      <c r="E494" s="209"/>
      <c r="F494" s="209"/>
      <c r="G494" s="209"/>
      <c r="H494" s="209"/>
      <c r="J494" s="209"/>
      <c r="K494" s="209"/>
      <c r="L494" s="209"/>
    </row>
    <row r="495" spans="2:12">
      <c r="B495" s="209"/>
      <c r="D495" s="244"/>
      <c r="E495" s="209"/>
      <c r="F495" s="209"/>
      <c r="G495" s="209"/>
      <c r="H495" s="209"/>
      <c r="J495" s="209"/>
      <c r="K495" s="209"/>
      <c r="L495" s="209"/>
    </row>
    <row r="496" spans="2:12">
      <c r="B496" s="209"/>
      <c r="D496" s="244"/>
      <c r="E496" s="209"/>
      <c r="F496" s="209"/>
      <c r="G496" s="209"/>
      <c r="H496" s="209"/>
      <c r="J496" s="209"/>
      <c r="K496" s="209"/>
      <c r="L496" s="209"/>
    </row>
    <row r="497" spans="2:12">
      <c r="B497" s="209"/>
      <c r="D497" s="244"/>
      <c r="E497" s="209"/>
      <c r="F497" s="209"/>
      <c r="G497" s="209"/>
      <c r="H497" s="209"/>
      <c r="J497" s="209"/>
      <c r="K497" s="209"/>
      <c r="L497" s="209"/>
    </row>
    <row r="498" spans="2:12">
      <c r="B498" s="209"/>
      <c r="D498" s="244"/>
      <c r="E498" s="209"/>
      <c r="F498" s="209"/>
      <c r="G498" s="209"/>
      <c r="H498" s="209"/>
      <c r="J498" s="209"/>
      <c r="K498" s="209"/>
      <c r="L498" s="209"/>
    </row>
    <row r="499" spans="2:12">
      <c r="B499" s="209"/>
      <c r="D499" s="244"/>
      <c r="E499" s="209"/>
      <c r="F499" s="209"/>
      <c r="G499" s="209"/>
      <c r="H499" s="209"/>
      <c r="J499" s="209"/>
      <c r="K499" s="209"/>
      <c r="L499" s="209"/>
    </row>
    <row r="500" spans="2:12">
      <c r="B500" s="209"/>
      <c r="D500" s="244"/>
      <c r="E500" s="209"/>
      <c r="F500" s="209"/>
      <c r="G500" s="209"/>
      <c r="H500" s="209"/>
      <c r="J500" s="209"/>
      <c r="K500" s="209"/>
      <c r="L500" s="209"/>
    </row>
    <row r="501" spans="2:12">
      <c r="B501" s="209"/>
      <c r="D501" s="244"/>
      <c r="E501" s="209"/>
      <c r="F501" s="209"/>
      <c r="G501" s="209"/>
      <c r="H501" s="209"/>
      <c r="J501" s="209"/>
      <c r="K501" s="209"/>
      <c r="L501" s="209"/>
    </row>
    <row r="502" spans="2:12">
      <c r="B502" s="209"/>
      <c r="D502" s="244"/>
      <c r="E502" s="209"/>
      <c r="F502" s="209"/>
      <c r="G502" s="209"/>
      <c r="H502" s="209"/>
      <c r="J502" s="209"/>
      <c r="K502" s="209"/>
      <c r="L502" s="209"/>
    </row>
    <row r="503" spans="2:12">
      <c r="B503" s="209"/>
      <c r="D503" s="244"/>
      <c r="E503" s="209"/>
      <c r="F503" s="209"/>
      <c r="G503" s="209"/>
      <c r="H503" s="209"/>
      <c r="J503" s="209"/>
      <c r="K503" s="209"/>
      <c r="L503" s="209"/>
    </row>
    <row r="504" spans="2:12">
      <c r="B504" s="209"/>
      <c r="D504" s="244"/>
      <c r="E504" s="209"/>
      <c r="F504" s="209"/>
      <c r="G504" s="209"/>
      <c r="H504" s="209"/>
      <c r="J504" s="209"/>
      <c r="K504" s="209"/>
      <c r="L504" s="209"/>
    </row>
    <row r="505" spans="2:12">
      <c r="B505" s="209"/>
      <c r="D505" s="244"/>
      <c r="E505" s="209"/>
      <c r="F505" s="209"/>
      <c r="G505" s="209"/>
      <c r="H505" s="209"/>
      <c r="J505" s="209"/>
      <c r="K505" s="209"/>
      <c r="L505" s="209"/>
    </row>
    <row r="506" spans="2:12">
      <c r="B506" s="209"/>
      <c r="D506" s="244"/>
      <c r="E506" s="209"/>
      <c r="F506" s="209"/>
      <c r="G506" s="209"/>
      <c r="H506" s="209"/>
      <c r="J506" s="209"/>
      <c r="K506" s="209"/>
      <c r="L506" s="209"/>
    </row>
    <row r="507" spans="2:12">
      <c r="B507" s="209"/>
      <c r="D507" s="244"/>
      <c r="E507" s="209"/>
      <c r="F507" s="209"/>
      <c r="G507" s="209"/>
      <c r="H507" s="209"/>
      <c r="J507" s="209"/>
      <c r="K507" s="209"/>
      <c r="L507" s="209"/>
    </row>
    <row r="508" spans="2:12">
      <c r="B508" s="209"/>
      <c r="D508" s="244"/>
      <c r="E508" s="209"/>
      <c r="F508" s="209"/>
      <c r="G508" s="209"/>
      <c r="H508" s="209"/>
      <c r="J508" s="209"/>
      <c r="K508" s="209"/>
      <c r="L508" s="209"/>
    </row>
    <row r="509" spans="2:12">
      <c r="B509" s="209"/>
      <c r="D509" s="244"/>
      <c r="E509" s="209"/>
      <c r="F509" s="209"/>
      <c r="G509" s="209"/>
      <c r="H509" s="209"/>
      <c r="J509" s="209"/>
      <c r="K509" s="209"/>
      <c r="L509" s="209"/>
    </row>
    <row r="510" spans="2:12">
      <c r="B510" s="209"/>
      <c r="D510" s="244"/>
      <c r="E510" s="209"/>
      <c r="F510" s="209"/>
      <c r="G510" s="209"/>
      <c r="H510" s="209"/>
      <c r="J510" s="209"/>
      <c r="K510" s="209"/>
      <c r="L510" s="209"/>
    </row>
    <row r="511" spans="2:12">
      <c r="B511" s="209"/>
      <c r="D511" s="244"/>
      <c r="E511" s="209"/>
      <c r="F511" s="209"/>
      <c r="G511" s="209"/>
      <c r="H511" s="209"/>
      <c r="J511" s="209"/>
      <c r="K511" s="209"/>
      <c r="L511" s="209"/>
    </row>
    <row r="512" spans="2:12">
      <c r="B512" s="209"/>
      <c r="D512" s="244"/>
      <c r="E512" s="209"/>
      <c r="F512" s="209"/>
      <c r="G512" s="209"/>
      <c r="H512" s="209"/>
      <c r="J512" s="209"/>
      <c r="K512" s="209"/>
      <c r="L512" s="209"/>
    </row>
    <row r="513" spans="2:12">
      <c r="B513" s="209"/>
      <c r="D513" s="244"/>
      <c r="E513" s="209"/>
      <c r="F513" s="209"/>
      <c r="G513" s="209"/>
      <c r="H513" s="209"/>
      <c r="J513" s="209"/>
      <c r="K513" s="209"/>
      <c r="L513" s="209"/>
    </row>
    <row r="514" spans="2:12">
      <c r="B514" s="209"/>
      <c r="D514" s="244"/>
      <c r="E514" s="209"/>
      <c r="F514" s="209"/>
      <c r="G514" s="209"/>
      <c r="H514" s="209"/>
      <c r="J514" s="209"/>
      <c r="K514" s="209"/>
      <c r="L514" s="209"/>
    </row>
    <row r="515" spans="2:12">
      <c r="B515" s="209"/>
      <c r="D515" s="244"/>
      <c r="E515" s="209"/>
      <c r="F515" s="209"/>
      <c r="G515" s="209"/>
      <c r="H515" s="209"/>
      <c r="J515" s="209"/>
      <c r="K515" s="209"/>
      <c r="L515" s="209"/>
    </row>
    <row r="516" spans="2:12">
      <c r="B516" s="209"/>
      <c r="D516" s="244"/>
      <c r="E516" s="209"/>
      <c r="F516" s="209"/>
      <c r="G516" s="209"/>
      <c r="H516" s="209"/>
      <c r="J516" s="209"/>
      <c r="K516" s="209"/>
      <c r="L516" s="209"/>
    </row>
    <row r="517" spans="2:12">
      <c r="B517" s="209"/>
      <c r="D517" s="244"/>
      <c r="E517" s="209"/>
      <c r="F517" s="209"/>
      <c r="G517" s="209"/>
      <c r="H517" s="209"/>
      <c r="J517" s="209"/>
      <c r="K517" s="209"/>
      <c r="L517" s="209"/>
    </row>
    <row r="518" spans="2:12">
      <c r="B518" s="209"/>
      <c r="D518" s="244"/>
      <c r="E518" s="209"/>
      <c r="F518" s="209"/>
      <c r="G518" s="209"/>
      <c r="H518" s="209"/>
      <c r="J518" s="209"/>
      <c r="K518" s="209"/>
      <c r="L518" s="209"/>
    </row>
    <row r="519" spans="2:12">
      <c r="B519" s="209"/>
      <c r="D519" s="244"/>
      <c r="E519" s="209"/>
      <c r="F519" s="209"/>
      <c r="G519" s="209"/>
      <c r="H519" s="209"/>
      <c r="J519" s="209"/>
      <c r="K519" s="209"/>
      <c r="L519" s="209"/>
    </row>
    <row r="520" spans="2:12">
      <c r="B520" s="209"/>
      <c r="D520" s="244"/>
      <c r="E520" s="209"/>
      <c r="F520" s="209"/>
      <c r="G520" s="209"/>
      <c r="H520" s="209"/>
      <c r="J520" s="209"/>
      <c r="K520" s="209"/>
      <c r="L520" s="209"/>
    </row>
    <row r="521" spans="2:12">
      <c r="B521" s="209"/>
      <c r="D521" s="244"/>
      <c r="E521" s="209"/>
      <c r="F521" s="209"/>
      <c r="G521" s="209"/>
      <c r="H521" s="209"/>
      <c r="J521" s="209"/>
      <c r="K521" s="209"/>
      <c r="L521" s="209"/>
    </row>
    <row r="522" spans="2:12">
      <c r="B522" s="209"/>
      <c r="D522" s="244"/>
      <c r="E522" s="209"/>
      <c r="F522" s="209"/>
      <c r="G522" s="209"/>
      <c r="H522" s="209"/>
      <c r="J522" s="209"/>
      <c r="K522" s="209"/>
      <c r="L522" s="209"/>
    </row>
    <row r="523" spans="2:12">
      <c r="B523" s="209"/>
      <c r="D523" s="244"/>
      <c r="E523" s="209"/>
      <c r="F523" s="209"/>
      <c r="G523" s="209"/>
      <c r="H523" s="209"/>
      <c r="J523" s="209"/>
      <c r="K523" s="209"/>
      <c r="L523" s="209"/>
    </row>
    <row r="524" spans="2:12">
      <c r="B524" s="209"/>
      <c r="D524" s="244"/>
      <c r="E524" s="209"/>
      <c r="F524" s="209"/>
      <c r="G524" s="209"/>
      <c r="H524" s="209"/>
      <c r="J524" s="209"/>
      <c r="K524" s="209"/>
      <c r="L524" s="209"/>
    </row>
    <row r="525" spans="2:12">
      <c r="B525" s="209"/>
      <c r="D525" s="244"/>
      <c r="E525" s="209"/>
      <c r="F525" s="209"/>
      <c r="G525" s="209"/>
      <c r="H525" s="209"/>
      <c r="J525" s="209"/>
      <c r="K525" s="209"/>
      <c r="L525" s="209"/>
    </row>
    <row r="526" spans="2:12">
      <c r="B526" s="209"/>
      <c r="D526" s="244"/>
      <c r="E526" s="209"/>
      <c r="F526" s="209"/>
      <c r="G526" s="209"/>
      <c r="H526" s="209"/>
      <c r="J526" s="209"/>
      <c r="K526" s="209"/>
      <c r="L526" s="209"/>
    </row>
    <row r="527" spans="2:12">
      <c r="B527" s="209"/>
      <c r="D527" s="244"/>
      <c r="E527" s="209"/>
      <c r="F527" s="209"/>
      <c r="G527" s="209"/>
      <c r="H527" s="209"/>
      <c r="J527" s="209"/>
      <c r="K527" s="209"/>
      <c r="L527" s="209"/>
    </row>
    <row r="528" spans="2:12">
      <c r="B528" s="209"/>
      <c r="D528" s="244"/>
      <c r="E528" s="209"/>
      <c r="F528" s="209"/>
      <c r="G528" s="209"/>
      <c r="H528" s="209"/>
      <c r="J528" s="209"/>
      <c r="K528" s="209"/>
      <c r="L528" s="209"/>
    </row>
    <row r="529" spans="2:12">
      <c r="B529" s="209"/>
      <c r="D529" s="244"/>
      <c r="E529" s="209"/>
      <c r="F529" s="209"/>
      <c r="G529" s="209"/>
      <c r="H529" s="209"/>
      <c r="J529" s="209"/>
      <c r="K529" s="209"/>
      <c r="L529" s="209"/>
    </row>
    <row r="530" spans="2:12">
      <c r="B530" s="209"/>
      <c r="D530" s="244"/>
      <c r="E530" s="209"/>
      <c r="F530" s="209"/>
      <c r="G530" s="209"/>
      <c r="H530" s="209"/>
      <c r="J530" s="209"/>
      <c r="K530" s="209"/>
      <c r="L530" s="209"/>
    </row>
    <row r="531" spans="2:12">
      <c r="B531" s="209"/>
      <c r="D531" s="244"/>
      <c r="E531" s="209"/>
      <c r="F531" s="209"/>
      <c r="G531" s="209"/>
      <c r="H531" s="209"/>
      <c r="J531" s="209"/>
      <c r="K531" s="209"/>
      <c r="L531" s="209"/>
    </row>
    <row r="532" spans="2:12">
      <c r="B532" s="209"/>
      <c r="D532" s="244"/>
      <c r="E532" s="209"/>
      <c r="F532" s="209"/>
      <c r="G532" s="209"/>
      <c r="H532" s="209"/>
      <c r="J532" s="209"/>
      <c r="K532" s="209"/>
      <c r="L532" s="209"/>
    </row>
    <row r="533" spans="2:12">
      <c r="B533" s="209"/>
      <c r="D533" s="244"/>
      <c r="E533" s="209"/>
      <c r="F533" s="209"/>
      <c r="G533" s="209"/>
      <c r="H533" s="209"/>
      <c r="J533" s="209"/>
      <c r="K533" s="209"/>
      <c r="L533" s="209"/>
    </row>
    <row r="534" spans="2:12">
      <c r="B534" s="209"/>
      <c r="D534" s="244"/>
      <c r="E534" s="209"/>
      <c r="F534" s="209"/>
      <c r="G534" s="209"/>
      <c r="H534" s="209"/>
      <c r="J534" s="209"/>
      <c r="K534" s="209"/>
      <c r="L534" s="209"/>
    </row>
    <row r="535" spans="2:12">
      <c r="B535" s="209"/>
      <c r="D535" s="244"/>
      <c r="E535" s="209"/>
      <c r="F535" s="209"/>
      <c r="G535" s="209"/>
      <c r="H535" s="209"/>
      <c r="J535" s="209"/>
      <c r="K535" s="209"/>
      <c r="L535" s="209"/>
    </row>
    <row r="536" spans="2:12">
      <c r="B536" s="209"/>
      <c r="D536" s="244"/>
      <c r="E536" s="209"/>
      <c r="F536" s="209"/>
      <c r="G536" s="209"/>
      <c r="H536" s="209"/>
      <c r="J536" s="209"/>
      <c r="K536" s="209"/>
      <c r="L536" s="209"/>
    </row>
    <row r="537" spans="2:12">
      <c r="B537" s="209"/>
      <c r="D537" s="244"/>
      <c r="E537" s="209"/>
      <c r="F537" s="209"/>
      <c r="G537" s="209"/>
      <c r="H537" s="209"/>
      <c r="J537" s="209"/>
      <c r="K537" s="209"/>
      <c r="L537" s="209"/>
    </row>
    <row r="538" spans="2:12">
      <c r="B538" s="209"/>
      <c r="D538" s="244"/>
      <c r="E538" s="209"/>
      <c r="F538" s="209"/>
      <c r="G538" s="209"/>
      <c r="H538" s="209"/>
      <c r="J538" s="209"/>
      <c r="K538" s="209"/>
      <c r="L538" s="209"/>
    </row>
    <row r="539" spans="2:12">
      <c r="B539" s="209"/>
      <c r="D539" s="244"/>
      <c r="E539" s="209"/>
      <c r="F539" s="209"/>
      <c r="G539" s="209"/>
      <c r="H539" s="209"/>
      <c r="J539" s="209"/>
      <c r="K539" s="209"/>
      <c r="L539" s="209"/>
    </row>
    <row r="540" spans="2:12">
      <c r="B540" s="209"/>
      <c r="D540" s="244"/>
      <c r="E540" s="209"/>
      <c r="F540" s="209"/>
      <c r="G540" s="209"/>
      <c r="H540" s="209"/>
      <c r="J540" s="209"/>
      <c r="K540" s="209"/>
      <c r="L540" s="209"/>
    </row>
    <row r="541" spans="2:12">
      <c r="B541" s="209"/>
      <c r="D541" s="244"/>
      <c r="E541" s="209"/>
      <c r="F541" s="209"/>
      <c r="G541" s="209"/>
      <c r="H541" s="209"/>
      <c r="J541" s="209"/>
      <c r="K541" s="209"/>
      <c r="L541" s="209"/>
    </row>
    <row r="542" spans="2:12">
      <c r="B542" s="209"/>
      <c r="D542" s="244"/>
      <c r="E542" s="209"/>
      <c r="F542" s="209"/>
      <c r="G542" s="209"/>
      <c r="H542" s="209"/>
      <c r="J542" s="209"/>
      <c r="K542" s="209"/>
      <c r="L542" s="209"/>
    </row>
    <row r="543" spans="2:12">
      <c r="B543" s="209"/>
      <c r="D543" s="244"/>
      <c r="E543" s="209"/>
      <c r="F543" s="209"/>
      <c r="G543" s="209"/>
      <c r="H543" s="209"/>
      <c r="J543" s="209"/>
      <c r="K543" s="209"/>
      <c r="L543" s="209"/>
    </row>
    <row r="544" spans="2:12">
      <c r="B544" s="209"/>
      <c r="D544" s="244"/>
      <c r="E544" s="209"/>
      <c r="F544" s="209"/>
      <c r="G544" s="209"/>
      <c r="H544" s="209"/>
      <c r="J544" s="209"/>
      <c r="K544" s="209"/>
      <c r="L544" s="209"/>
    </row>
    <row r="545" spans="2:12">
      <c r="B545" s="209"/>
      <c r="D545" s="244"/>
      <c r="E545" s="209"/>
      <c r="F545" s="209"/>
      <c r="G545" s="209"/>
      <c r="H545" s="209"/>
      <c r="J545" s="209"/>
      <c r="K545" s="209"/>
      <c r="L545" s="209"/>
    </row>
    <row r="546" spans="2:12">
      <c r="B546" s="209"/>
      <c r="D546" s="244"/>
      <c r="E546" s="209"/>
      <c r="F546" s="209"/>
      <c r="G546" s="209"/>
      <c r="H546" s="209"/>
      <c r="J546" s="209"/>
      <c r="K546" s="209"/>
      <c r="L546" s="209"/>
    </row>
    <row r="547" spans="2:12">
      <c r="B547" s="209"/>
      <c r="D547" s="244"/>
      <c r="E547" s="209"/>
      <c r="F547" s="209"/>
      <c r="G547" s="209"/>
      <c r="H547" s="209"/>
      <c r="J547" s="209"/>
      <c r="K547" s="209"/>
      <c r="L547" s="209"/>
    </row>
    <row r="548" spans="2:12">
      <c r="B548" s="209"/>
      <c r="D548" s="244"/>
      <c r="E548" s="209"/>
      <c r="F548" s="209"/>
      <c r="G548" s="209"/>
      <c r="H548" s="209"/>
      <c r="J548" s="209"/>
      <c r="K548" s="209"/>
      <c r="L548" s="209"/>
    </row>
    <row r="549" spans="2:12">
      <c r="B549" s="209"/>
      <c r="D549" s="244"/>
      <c r="E549" s="209"/>
      <c r="F549" s="209"/>
      <c r="G549" s="209"/>
      <c r="H549" s="209"/>
      <c r="J549" s="209"/>
      <c r="K549" s="209"/>
      <c r="L549" s="209"/>
    </row>
    <row r="550" spans="2:12">
      <c r="B550" s="209"/>
      <c r="D550" s="244"/>
      <c r="E550" s="209"/>
      <c r="F550" s="209"/>
      <c r="G550" s="209"/>
      <c r="H550" s="209"/>
      <c r="J550" s="209"/>
      <c r="K550" s="209"/>
      <c r="L550" s="209"/>
    </row>
    <row r="551" spans="2:12">
      <c r="B551" s="209"/>
      <c r="D551" s="244"/>
      <c r="E551" s="209"/>
      <c r="F551" s="209"/>
      <c r="G551" s="209"/>
      <c r="H551" s="209"/>
      <c r="J551" s="209"/>
      <c r="K551" s="209"/>
      <c r="L551" s="209"/>
    </row>
    <row r="552" spans="2:12">
      <c r="B552" s="209"/>
      <c r="D552" s="244"/>
      <c r="E552" s="209"/>
      <c r="F552" s="209"/>
      <c r="G552" s="209"/>
      <c r="H552" s="209"/>
      <c r="J552" s="209"/>
      <c r="K552" s="209"/>
      <c r="L552" s="209"/>
    </row>
    <row r="553" spans="2:12">
      <c r="B553" s="209"/>
      <c r="D553" s="244"/>
      <c r="E553" s="209"/>
      <c r="F553" s="209"/>
      <c r="G553" s="209"/>
      <c r="H553" s="209"/>
      <c r="J553" s="209"/>
      <c r="K553" s="209"/>
      <c r="L553" s="209"/>
    </row>
    <row r="554" spans="2:12">
      <c r="B554" s="209"/>
      <c r="D554" s="244"/>
      <c r="E554" s="209"/>
      <c r="F554" s="209"/>
      <c r="G554" s="209"/>
      <c r="H554" s="209"/>
      <c r="J554" s="209"/>
      <c r="K554" s="209"/>
      <c r="L554" s="20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
  <sheetViews>
    <sheetView workbookViewId="0">
      <selection activeCell="C2" sqref="C2"/>
    </sheetView>
  </sheetViews>
  <sheetFormatPr baseColWidth="10" defaultRowHeight="14.4"/>
  <cols>
    <col min="1" max="16384" width="11.5546875" style="209"/>
  </cols>
  <sheetData>
    <row r="1" spans="1:8">
      <c r="A1" s="209" t="s">
        <v>2163</v>
      </c>
      <c r="B1" s="209" t="s">
        <v>2164</v>
      </c>
      <c r="C1" s="209" t="s">
        <v>2165</v>
      </c>
      <c r="D1" s="209" t="s">
        <v>2166</v>
      </c>
      <c r="E1" s="209" t="s">
        <v>2167</v>
      </c>
      <c r="F1" s="209" t="s">
        <v>2168</v>
      </c>
      <c r="G1" s="209" t="s">
        <v>2169</v>
      </c>
      <c r="H1" s="209" t="s">
        <v>2170</v>
      </c>
    </row>
    <row r="2" spans="1:8">
      <c r="A2" s="209">
        <f>IF(SUM(Médicaments!H20:H417)=0,0,1)</f>
        <v>0</v>
      </c>
      <c r="B2" s="209">
        <f>IF(SUM(fehlende_Medikamente[Prix par unité])=0,0,1)</f>
        <v>0</v>
      </c>
      <c r="C2" s="209">
        <f>IF(SUM('Implants - Schéma produits'!D26:D10000)=0,0,1)</f>
        <v>0</v>
      </c>
      <c r="D2" s="209">
        <f>IF(SUM('Procédés onéreux - schéma frais'!J24:J1200)=0,0,1)</f>
        <v>0</v>
      </c>
      <c r="E2" s="209">
        <f>IF(SUM('Produits sanguins'!E15:E20)=0,0,1)</f>
        <v>0</v>
      </c>
      <c r="F2" s="209">
        <f>IF(SUM('Coeurs artificiels'!G20:G76)=0,0,1)</f>
        <v>0</v>
      </c>
      <c r="G2" s="381">
        <f>IF(SUM('Cas régime pénitentiaire'!K19:K76)=0,0,1)</f>
        <v>0</v>
      </c>
      <c r="H2" s="381">
        <f>IF(SUM('Cas financés par tiers'!K21:K77)=0,0,1)</f>
        <v>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604"/>
  <sheetViews>
    <sheetView showGridLines="0" workbookViewId="0"/>
  </sheetViews>
  <sheetFormatPr baseColWidth="10" defaultColWidth="0" defaultRowHeight="14.4" zeroHeight="1"/>
  <cols>
    <col min="1" max="1" width="4.6640625" style="69" customWidth="1"/>
    <col min="2" max="2" width="11.44140625" style="69" customWidth="1"/>
    <col min="3" max="3" width="51" style="69" customWidth="1"/>
    <col min="4" max="4" width="17.6640625" style="69" customWidth="1"/>
    <col min="5" max="5" width="20.109375" style="69" customWidth="1"/>
    <col min="6" max="6" width="20.5546875" style="69" customWidth="1"/>
    <col min="7" max="7" width="43.109375" style="69" customWidth="1"/>
    <col min="8" max="8" width="6.21875" style="69" customWidth="1"/>
    <col min="9" max="9" width="4.6640625" customWidth="1"/>
    <col min="10" max="16384" width="11.44140625" hidden="1"/>
  </cols>
  <sheetData>
    <row r="1" spans="1:11">
      <c r="F1" s="294"/>
    </row>
    <row r="2" spans="1:11" ht="21">
      <c r="B2" s="295" t="s">
        <v>844</v>
      </c>
      <c r="F2" s="294"/>
    </row>
    <row r="3" spans="1:11" ht="21">
      <c r="B3" s="296" t="s">
        <v>1031</v>
      </c>
      <c r="F3" s="294"/>
    </row>
    <row r="4" spans="1:11" s="21" customFormat="1" ht="15.6">
      <c r="A4" s="297"/>
      <c r="B4" s="297"/>
      <c r="C4" s="297"/>
      <c r="D4" s="297"/>
      <c r="E4" s="297"/>
      <c r="F4" s="294"/>
      <c r="G4" s="297"/>
      <c r="H4" s="297"/>
    </row>
    <row r="5" spans="1:11" s="60" customFormat="1" ht="15.6">
      <c r="A5" s="69"/>
      <c r="B5" s="298" t="s">
        <v>779</v>
      </c>
      <c r="C5" s="69"/>
      <c r="D5" s="69"/>
      <c r="E5" s="69"/>
      <c r="F5" s="294"/>
      <c r="G5" s="69"/>
      <c r="H5" s="69"/>
    </row>
    <row r="6" spans="1:11" s="60" customFormat="1" ht="15.6">
      <c r="A6" s="69"/>
      <c r="B6" s="297"/>
      <c r="C6" s="69"/>
      <c r="D6" s="69"/>
      <c r="E6" s="69"/>
      <c r="F6" s="294"/>
      <c r="G6" s="69"/>
      <c r="H6" s="69"/>
    </row>
    <row r="7" spans="1:11" s="182" customFormat="1">
      <c r="A7" s="299"/>
      <c r="B7" s="392" t="s">
        <v>411</v>
      </c>
      <c r="C7" s="393"/>
      <c r="D7" s="393"/>
      <c r="E7" s="393"/>
      <c r="F7" s="394"/>
      <c r="G7" s="395"/>
      <c r="H7" s="300"/>
      <c r="I7" s="181"/>
      <c r="J7" s="181"/>
      <c r="K7" s="181"/>
    </row>
    <row r="8" spans="1:11" s="182" customFormat="1">
      <c r="A8" s="299"/>
      <c r="B8" s="396" t="s">
        <v>1032</v>
      </c>
      <c r="C8" s="300"/>
      <c r="D8" s="300"/>
      <c r="E8" s="300"/>
      <c r="F8" s="301"/>
      <c r="G8" s="397"/>
      <c r="H8" s="300"/>
      <c r="I8" s="181"/>
      <c r="J8" s="181"/>
      <c r="K8" s="181"/>
    </row>
    <row r="9" spans="1:11" s="182" customFormat="1" ht="14.4" customHeight="1">
      <c r="A9" s="299"/>
      <c r="B9" s="398" t="s">
        <v>1065</v>
      </c>
      <c r="C9" s="302"/>
      <c r="D9" s="303"/>
      <c r="E9" s="303"/>
      <c r="F9" s="303"/>
      <c r="G9" s="397"/>
      <c r="H9" s="300"/>
      <c r="I9" s="181"/>
      <c r="J9" s="181"/>
      <c r="K9" s="181"/>
    </row>
    <row r="10" spans="1:11" s="182" customFormat="1">
      <c r="A10" s="299"/>
      <c r="B10" s="398" t="s">
        <v>1071</v>
      </c>
      <c r="C10" s="300"/>
      <c r="D10" s="300"/>
      <c r="E10" s="300"/>
      <c r="F10" s="300"/>
      <c r="G10" s="397"/>
      <c r="H10" s="300"/>
      <c r="I10" s="181"/>
      <c r="J10" s="181"/>
      <c r="K10" s="181"/>
    </row>
    <row r="11" spans="1:11" s="182" customFormat="1">
      <c r="A11" s="299"/>
      <c r="B11" s="396" t="s">
        <v>1070</v>
      </c>
      <c r="C11" s="300"/>
      <c r="D11" s="300"/>
      <c r="E11" s="300"/>
      <c r="F11" s="300"/>
      <c r="G11" s="397"/>
      <c r="H11" s="300"/>
      <c r="I11" s="181"/>
      <c r="J11" s="181"/>
      <c r="K11" s="181"/>
    </row>
    <row r="12" spans="1:11" s="182" customFormat="1">
      <c r="A12" s="299"/>
      <c r="B12" s="399" t="s">
        <v>2281</v>
      </c>
      <c r="C12" s="300"/>
      <c r="D12" s="300"/>
      <c r="E12" s="300"/>
      <c r="F12" s="300"/>
      <c r="G12" s="397"/>
      <c r="H12" s="300"/>
      <c r="I12" s="181"/>
      <c r="J12" s="181"/>
      <c r="K12" s="181"/>
    </row>
    <row r="13" spans="1:11" s="182" customFormat="1">
      <c r="A13" s="299"/>
      <c r="B13" s="396" t="s">
        <v>770</v>
      </c>
      <c r="C13" s="300"/>
      <c r="D13" s="300"/>
      <c r="E13" s="300"/>
      <c r="F13" s="300"/>
      <c r="G13" s="397"/>
      <c r="H13" s="300"/>
      <c r="I13" s="181"/>
      <c r="J13" s="181"/>
    </row>
    <row r="14" spans="1:11" s="182" customFormat="1">
      <c r="A14" s="299"/>
      <c r="B14" s="400" t="s">
        <v>1067</v>
      </c>
      <c r="C14" s="300"/>
      <c r="D14" s="300"/>
      <c r="E14" s="300"/>
      <c r="F14" s="300"/>
      <c r="G14" s="397"/>
      <c r="H14" s="300"/>
      <c r="I14" s="181"/>
      <c r="J14" s="181"/>
    </row>
    <row r="15" spans="1:11" s="183" customFormat="1">
      <c r="A15" s="299"/>
      <c r="B15" s="398" t="s">
        <v>1069</v>
      </c>
      <c r="C15" s="300"/>
      <c r="D15" s="300"/>
      <c r="E15" s="300"/>
      <c r="F15" s="300"/>
      <c r="G15" s="397"/>
      <c r="H15" s="300"/>
      <c r="I15" s="219"/>
      <c r="J15" s="219"/>
    </row>
    <row r="16" spans="1:11" s="183" customFormat="1">
      <c r="A16" s="299"/>
      <c r="B16" s="396" t="s">
        <v>1066</v>
      </c>
      <c r="C16" s="300"/>
      <c r="D16" s="300"/>
      <c r="E16" s="300"/>
      <c r="F16" s="300"/>
      <c r="G16" s="397"/>
      <c r="H16" s="300"/>
      <c r="I16" s="219"/>
      <c r="J16" s="219"/>
    </row>
    <row r="17" spans="1:12" s="182" customFormat="1" ht="14.4" customHeight="1">
      <c r="A17" s="299"/>
      <c r="B17" s="398" t="s">
        <v>1068</v>
      </c>
      <c r="C17" s="302"/>
      <c r="D17" s="302"/>
      <c r="E17" s="302"/>
      <c r="F17" s="302"/>
      <c r="G17" s="401"/>
      <c r="H17" s="302"/>
      <c r="I17" s="181"/>
      <c r="J17" s="181"/>
    </row>
    <row r="18" spans="1:12" s="182" customFormat="1">
      <c r="A18" s="299"/>
      <c r="B18" s="402"/>
      <c r="C18" s="302"/>
      <c r="D18" s="302"/>
      <c r="E18" s="302"/>
      <c r="F18" s="302"/>
      <c r="G18" s="401"/>
      <c r="H18" s="302"/>
      <c r="I18" s="181"/>
      <c r="J18" s="181"/>
    </row>
    <row r="19" spans="1:12" s="182" customFormat="1">
      <c r="A19" s="299"/>
      <c r="B19" s="398" t="s">
        <v>1033</v>
      </c>
      <c r="C19" s="302"/>
      <c r="D19" s="302"/>
      <c r="E19" s="302"/>
      <c r="F19" s="302"/>
      <c r="G19" s="401"/>
      <c r="H19" s="302"/>
      <c r="I19" s="181"/>
      <c r="J19" s="181"/>
    </row>
    <row r="20" spans="1:12" s="182" customFormat="1">
      <c r="A20" s="299"/>
      <c r="B20" s="398" t="s">
        <v>1072</v>
      </c>
      <c r="C20" s="302"/>
      <c r="D20" s="302"/>
      <c r="E20" s="302"/>
      <c r="F20" s="302"/>
      <c r="G20" s="401"/>
      <c r="H20" s="302"/>
      <c r="I20" s="181"/>
      <c r="J20" s="181"/>
    </row>
    <row r="21" spans="1:12" s="35" customFormat="1">
      <c r="A21" s="69"/>
      <c r="B21" s="403"/>
      <c r="C21" s="337"/>
      <c r="D21" s="337"/>
      <c r="E21" s="337"/>
      <c r="F21" s="404"/>
      <c r="G21" s="338"/>
      <c r="H21" s="69"/>
    </row>
    <row r="22" spans="1:12" s="35" customFormat="1">
      <c r="A22" s="69"/>
      <c r="B22" s="304"/>
      <c r="C22" s="305"/>
      <c r="D22" s="305"/>
      <c r="E22" s="305"/>
      <c r="F22" s="306"/>
      <c r="G22" s="305"/>
      <c r="H22" s="69"/>
    </row>
    <row r="23" spans="1:12" ht="75" customHeight="1">
      <c r="B23" s="307" t="s">
        <v>258</v>
      </c>
      <c r="C23" s="318" t="str">
        <f>+VLOOKUP(B23,'Implants-annexe'!B:D,3,FALSE)</f>
        <v>Insertion de coil(s) 
intracrânien/s (CHOP 39.72.11), 
extracrânien/s (CHOP 39.72.21), 
rachidien/s (CHOP 39.79.28) 
Coil(s)</v>
      </c>
      <c r="F23" s="294"/>
    </row>
    <row r="24" spans="1:12" s="155" customFormat="1">
      <c r="A24" s="69"/>
      <c r="B24" s="309" t="s">
        <v>1029</v>
      </c>
      <c r="C24" s="412" t="str">
        <f>+VLOOKUP(B23,'Implants-annexe'!B:D,2,FALSE)</f>
        <v>00.4A.01-29</v>
      </c>
      <c r="D24" s="412"/>
      <c r="E24" s="412"/>
      <c r="F24" s="294"/>
      <c r="G24" s="69"/>
      <c r="H24" s="69"/>
    </row>
    <row r="25" spans="1:12">
      <c r="B25" s="69" t="s">
        <v>781</v>
      </c>
      <c r="C25" s="69" t="s">
        <v>782</v>
      </c>
      <c r="D25" s="69" t="s">
        <v>777</v>
      </c>
      <c r="E25" s="69" t="s">
        <v>783</v>
      </c>
      <c r="F25" s="294" t="s">
        <v>784</v>
      </c>
      <c r="G25" s="310" t="s">
        <v>751</v>
      </c>
    </row>
    <row r="26" spans="1:12" s="35" customFormat="1">
      <c r="B26" s="142" t="str">
        <f>$B$23</f>
        <v>I1a</v>
      </c>
      <c r="D26" s="129"/>
      <c r="F26" s="325">
        <f>+_I1a[Prix par unité]*_I1a[Quantité utilisée]</f>
        <v>0</v>
      </c>
      <c r="G26" s="75"/>
    </row>
    <row r="27" spans="1:12">
      <c r="B27" s="141" t="s">
        <v>780</v>
      </c>
      <c r="C27" s="128"/>
      <c r="D27" s="128"/>
      <c r="E27" s="323">
        <f>SUBTOTAL(109,_I1a[Quantité utilisée])</f>
        <v>0</v>
      </c>
      <c r="F27" s="326">
        <f>IFERROR(SUBTOTAL(109,_I1a[Prix moyen])/_I1a[[#Totals],[Quantité utilisée]],0)</f>
        <v>0</v>
      </c>
      <c r="G27" s="128"/>
      <c r="I27" s="35"/>
      <c r="J27" s="35"/>
      <c r="K27" s="35"/>
      <c r="L27" s="35"/>
    </row>
    <row r="28" spans="1:12">
      <c r="F28" s="294"/>
      <c r="I28" s="35"/>
      <c r="J28" s="35"/>
      <c r="K28" s="35"/>
      <c r="L28" s="35"/>
    </row>
    <row r="29" spans="1:12" ht="28.8">
      <c r="B29" s="307" t="s">
        <v>259</v>
      </c>
      <c r="C29" s="318" t="str">
        <f>+VLOOKUP(B29,'Implants-annexe'!B:D,3,FALSE)</f>
        <v xml:space="preserve">Insertion de coil(s) 
périphérique/s (CHOP 39.79.21-27, CHOP 39.79.29) </v>
      </c>
      <c r="F29" s="294"/>
      <c r="I29" s="60"/>
      <c r="J29" s="60"/>
      <c r="K29" s="60"/>
      <c r="L29" s="60"/>
    </row>
    <row r="30" spans="1:12" s="155" customFormat="1">
      <c r="A30" s="69"/>
      <c r="B30" s="309" t="s">
        <v>1029</v>
      </c>
      <c r="C30" s="412" t="str">
        <f>+VLOOKUP(B29,'Implants-annexe'!B:D,2,FALSE)</f>
        <v>00.4A.01-29</v>
      </c>
      <c r="D30" s="412"/>
      <c r="E30" s="412"/>
      <c r="F30" s="294"/>
      <c r="G30" s="69"/>
      <c r="H30" s="69"/>
    </row>
    <row r="31" spans="1:12">
      <c r="B31" s="69" t="s">
        <v>781</v>
      </c>
      <c r="C31" s="69" t="s">
        <v>782</v>
      </c>
      <c r="D31" s="69" t="s">
        <v>777</v>
      </c>
      <c r="E31" s="69" t="s">
        <v>783</v>
      </c>
      <c r="F31" s="294" t="s">
        <v>784</v>
      </c>
      <c r="G31" s="310" t="s">
        <v>751</v>
      </c>
      <c r="I31" s="60"/>
      <c r="J31" s="60"/>
      <c r="K31" s="60"/>
      <c r="L31" s="60"/>
    </row>
    <row r="32" spans="1:12" s="35" customFormat="1">
      <c r="B32" s="142" t="str">
        <f>$B$29</f>
        <v>I1b</v>
      </c>
      <c r="D32" s="129"/>
      <c r="F32" s="325">
        <f>+_I1b[Prix par unité]*_I1b[Quantité utilisée]</f>
        <v>0</v>
      </c>
      <c r="G32" s="75"/>
    </row>
    <row r="33" spans="1:12">
      <c r="B33" s="141" t="s">
        <v>780</v>
      </c>
      <c r="C33" s="128"/>
      <c r="D33" s="128"/>
      <c r="E33" s="323">
        <f>SUBTOTAL(109,_I1b[Quantité utilisée])</f>
        <v>0</v>
      </c>
      <c r="F33" s="324">
        <f>IFERROR(SUBTOTAL(109,_I1b[Prix moyen])/_I1b[[#Totals],[Quantité utilisée]],0)</f>
        <v>0</v>
      </c>
      <c r="G33" s="128"/>
      <c r="I33" s="35"/>
      <c r="J33" s="35"/>
      <c r="K33" s="35"/>
      <c r="L33" s="35"/>
    </row>
    <row r="34" spans="1:12">
      <c r="I34" s="35"/>
      <c r="J34" s="35"/>
      <c r="K34" s="35"/>
      <c r="L34" s="35"/>
    </row>
    <row r="35" spans="1:12">
      <c r="B35" s="307" t="s">
        <v>260</v>
      </c>
      <c r="C35" s="318" t="str">
        <f>+VLOOKUP(B35,'Implants-annexe'!B:D,3,FALSE)</f>
        <v xml:space="preserve">Implantation de prothèse épirétinienne [L] </v>
      </c>
      <c r="F35" s="294"/>
      <c r="I35" s="60"/>
      <c r="J35" s="60"/>
      <c r="K35" s="60"/>
      <c r="L35" s="60"/>
    </row>
    <row r="36" spans="1:12" s="155" customFormat="1">
      <c r="A36" s="69"/>
      <c r="B36" s="309" t="s">
        <v>1029</v>
      </c>
      <c r="C36" s="412" t="str">
        <f>+VLOOKUP(B35,'Implants-annexe'!B:D,2,FALSE)</f>
        <v xml:space="preserve">14.9X.11 </v>
      </c>
      <c r="D36" s="412"/>
      <c r="E36" s="412"/>
      <c r="F36" s="294"/>
      <c r="G36" s="69"/>
      <c r="H36" s="69"/>
    </row>
    <row r="37" spans="1:12">
      <c r="B37" s="69" t="s">
        <v>781</v>
      </c>
      <c r="C37" s="69" t="s">
        <v>782</v>
      </c>
      <c r="D37" s="69" t="s">
        <v>777</v>
      </c>
      <c r="E37" s="69" t="s">
        <v>783</v>
      </c>
      <c r="F37" s="294" t="s">
        <v>784</v>
      </c>
      <c r="G37" s="310" t="s">
        <v>751</v>
      </c>
      <c r="I37" s="60"/>
      <c r="J37" s="60"/>
      <c r="K37" s="60"/>
      <c r="L37" s="60"/>
    </row>
    <row r="38" spans="1:12" s="35" customFormat="1">
      <c r="B38" s="142" t="str">
        <f>$B$35</f>
        <v>I2</v>
      </c>
      <c r="D38" s="129"/>
      <c r="F38" s="325">
        <f>+_I2[Prix par unité]*_I2[Quantité utilisée]</f>
        <v>0</v>
      </c>
      <c r="G38" s="75"/>
    </row>
    <row r="39" spans="1:12">
      <c r="B39" s="141" t="s">
        <v>780</v>
      </c>
      <c r="C39" s="128"/>
      <c r="D39" s="128"/>
      <c r="E39" s="323">
        <f>SUBTOTAL(109,_I2[Quantité utilisée])</f>
        <v>0</v>
      </c>
      <c r="F39" s="328">
        <f>IFERROR(SUBTOTAL(109,_I2[Prix moyen])/_I2[[#Totals],[Quantité utilisée]],0)</f>
        <v>0</v>
      </c>
      <c r="G39" s="128"/>
      <c r="I39" s="35"/>
      <c r="J39" s="35"/>
      <c r="K39" s="35"/>
      <c r="L39" s="35"/>
    </row>
    <row r="40" spans="1:12">
      <c r="I40" s="35"/>
      <c r="J40" s="35"/>
      <c r="K40" s="35"/>
      <c r="L40" s="35"/>
    </row>
    <row r="41" spans="1:12">
      <c r="B41" s="307" t="s">
        <v>261</v>
      </c>
      <c r="C41" s="318" t="str">
        <f>+VLOOKUP(B41,'Implants-annexe'!B:D,3,FALSE)</f>
        <v>Implantation de prothèse sous-rétinienne [L]</v>
      </c>
      <c r="F41" s="294"/>
      <c r="I41" s="60"/>
      <c r="J41" s="60"/>
      <c r="K41" s="60"/>
      <c r="L41" s="60"/>
    </row>
    <row r="42" spans="1:12" s="155" customFormat="1">
      <c r="A42" s="69"/>
      <c r="B42" s="309" t="s">
        <v>1029</v>
      </c>
      <c r="C42" s="412" t="str">
        <f>+VLOOKUP(B41,'Implants-annexe'!B:D,2,FALSE)</f>
        <v>14.9X.14</v>
      </c>
      <c r="D42" s="412"/>
      <c r="E42" s="412"/>
      <c r="F42" s="294"/>
      <c r="G42" s="69"/>
      <c r="H42" s="69"/>
    </row>
    <row r="43" spans="1:12">
      <c r="B43" s="69" t="s">
        <v>781</v>
      </c>
      <c r="C43" s="69" t="s">
        <v>782</v>
      </c>
      <c r="D43" s="69" t="s">
        <v>777</v>
      </c>
      <c r="E43" s="69" t="s">
        <v>783</v>
      </c>
      <c r="F43" s="294" t="s">
        <v>784</v>
      </c>
      <c r="G43" s="310" t="s">
        <v>751</v>
      </c>
      <c r="I43" s="60"/>
      <c r="J43" s="60"/>
      <c r="K43" s="60"/>
      <c r="L43" s="60"/>
    </row>
    <row r="44" spans="1:12">
      <c r="B44" s="141" t="s">
        <v>261</v>
      </c>
      <c r="D44" s="311"/>
      <c r="F44" s="327">
        <f>+_I3[Prix par unité]*_I3[Quantité utilisée]</f>
        <v>0</v>
      </c>
      <c r="G44" s="310"/>
      <c r="I44" s="69"/>
      <c r="J44" s="69"/>
      <c r="K44" s="69"/>
      <c r="L44" s="69"/>
    </row>
    <row r="45" spans="1:12">
      <c r="B45" s="141" t="s">
        <v>780</v>
      </c>
      <c r="C45" s="128"/>
      <c r="D45" s="128"/>
      <c r="E45" s="323">
        <f>SUBTOTAL(109,_I3[Quantité utilisée])</f>
        <v>0</v>
      </c>
      <c r="F45" s="324">
        <f>IFERROR(SUBTOTAL(109,_I3[Prix moyen])/_I3[[#Totals],[Quantité utilisée]],0)</f>
        <v>0</v>
      </c>
      <c r="G45" s="128"/>
      <c r="I45" s="35"/>
      <c r="J45" s="35"/>
      <c r="K45" s="35"/>
      <c r="L45" s="35"/>
    </row>
    <row r="46" spans="1:12">
      <c r="I46" s="35"/>
      <c r="J46" s="35"/>
      <c r="K46" s="35"/>
      <c r="L46" s="35"/>
    </row>
    <row r="47" spans="1:12">
      <c r="B47" s="307" t="s">
        <v>262</v>
      </c>
      <c r="C47" s="318" t="str">
        <f>+VLOOKUP(B47,'Implants-annexe'!B:D,3,FALSE)</f>
        <v>Insertion de valve(s) bronchique(s) par endoscopie</v>
      </c>
      <c r="D47" s="319"/>
      <c r="E47" s="319"/>
      <c r="F47" s="294"/>
      <c r="I47" s="60"/>
      <c r="J47" s="60"/>
      <c r="K47" s="60"/>
      <c r="L47" s="60"/>
    </row>
    <row r="48" spans="1:12" s="155" customFormat="1">
      <c r="A48" s="69"/>
      <c r="B48" s="309" t="s">
        <v>1029</v>
      </c>
      <c r="C48" s="412" t="str">
        <f>+VLOOKUP(B47,'Implants-annexe'!B:D,2,FALSE)</f>
        <v>33.71.11-18, 33.71.1A-C, 33.71.21-28, 33.71.2A-C</v>
      </c>
      <c r="D48" s="412"/>
      <c r="E48" s="412"/>
      <c r="F48" s="294"/>
      <c r="G48" s="69"/>
      <c r="H48" s="69"/>
    </row>
    <row r="49" spans="1:12">
      <c r="B49" s="69" t="s">
        <v>781</v>
      </c>
      <c r="C49" s="69" t="s">
        <v>782</v>
      </c>
      <c r="D49" s="69" t="s">
        <v>777</v>
      </c>
      <c r="E49" s="69" t="s">
        <v>783</v>
      </c>
      <c r="F49" s="294" t="s">
        <v>784</v>
      </c>
      <c r="G49" s="310" t="s">
        <v>751</v>
      </c>
      <c r="I49" s="60"/>
      <c r="J49" s="60"/>
      <c r="K49" s="60"/>
      <c r="L49" s="60"/>
    </row>
    <row r="50" spans="1:12" s="35" customFormat="1">
      <c r="B50" s="142" t="str">
        <f>$B$47</f>
        <v>I4</v>
      </c>
      <c r="D50" s="129"/>
      <c r="F50" s="325">
        <f>+_I4[Prix par unité]*_I4[Quantité utilisée]</f>
        <v>0</v>
      </c>
      <c r="G50" s="75"/>
    </row>
    <row r="51" spans="1:12">
      <c r="B51" s="141" t="s">
        <v>780</v>
      </c>
      <c r="C51" s="128"/>
      <c r="D51" s="312"/>
      <c r="E51" s="323">
        <f>SUBTOTAL(109,_I4[Quantité utilisée])</f>
        <v>0</v>
      </c>
      <c r="F51" s="324">
        <f>IFERROR(SUBTOTAL(109,_I4[Prix moyen])/_I4[[#Totals],[Quantité utilisée]],0)</f>
        <v>0</v>
      </c>
      <c r="G51" s="128"/>
      <c r="I51" s="35"/>
      <c r="J51" s="35"/>
      <c r="K51" s="35"/>
      <c r="L51" s="35"/>
    </row>
    <row r="52" spans="1:12">
      <c r="I52" s="35"/>
      <c r="J52" s="35"/>
      <c r="K52" s="35"/>
      <c r="L52" s="35"/>
    </row>
    <row r="53" spans="1:12" ht="14.4" customHeight="1">
      <c r="B53" s="307" t="s">
        <v>263</v>
      </c>
      <c r="C53" s="318" t="str">
        <f>+VLOOKUP(B53,'Implants-annexe'!B:D,3,FALSE)</f>
        <v>Insertion de coils endobronchiques pour réduction de volume pulmonaire</v>
      </c>
      <c r="D53" s="319"/>
      <c r="E53" s="319"/>
      <c r="F53" s="294"/>
      <c r="I53" s="60"/>
      <c r="J53" s="60"/>
      <c r="K53" s="60"/>
      <c r="L53" s="60"/>
    </row>
    <row r="54" spans="1:12" s="155" customFormat="1">
      <c r="A54" s="69"/>
      <c r="B54" s="309" t="s">
        <v>1029</v>
      </c>
      <c r="C54" s="412" t="str">
        <f>+VLOOKUP(B53,'Implants-annexe'!B:D,2,FALSE)</f>
        <v>33.72.11-18, 33.72.1A</v>
      </c>
      <c r="D54" s="412"/>
      <c r="E54" s="412"/>
      <c r="F54" s="294"/>
      <c r="G54" s="69"/>
      <c r="H54" s="69"/>
    </row>
    <row r="55" spans="1:12">
      <c r="B55" s="69" t="s">
        <v>781</v>
      </c>
      <c r="C55" s="69" t="s">
        <v>782</v>
      </c>
      <c r="D55" s="69" t="s">
        <v>777</v>
      </c>
      <c r="E55" s="69" t="s">
        <v>783</v>
      </c>
      <c r="F55" s="294" t="s">
        <v>784</v>
      </c>
      <c r="G55" s="310" t="s">
        <v>751</v>
      </c>
      <c r="I55" s="60"/>
      <c r="J55" s="60"/>
      <c r="K55" s="60"/>
      <c r="L55" s="60"/>
    </row>
    <row r="56" spans="1:12" s="35" customFormat="1">
      <c r="B56" s="142" t="str">
        <f>$B$53</f>
        <v>I5</v>
      </c>
      <c r="D56" s="129"/>
      <c r="F56" s="325">
        <f>+_I5[Prix par unité]*_I5[Quantité utilisée]</f>
        <v>0</v>
      </c>
      <c r="G56" s="75"/>
    </row>
    <row r="57" spans="1:12">
      <c r="B57" s="141" t="s">
        <v>780</v>
      </c>
      <c r="C57" s="128"/>
      <c r="D57" s="128"/>
      <c r="E57" s="323">
        <f>SUBTOTAL(109,_I5[Quantité utilisée])</f>
        <v>0</v>
      </c>
      <c r="F57" s="326">
        <f>IFERROR(SUBTOTAL(109,_I5[Prix moyen])/_I5[[#Totals],[Quantité utilisée]],0)</f>
        <v>0</v>
      </c>
      <c r="G57" s="128"/>
      <c r="I57" s="35"/>
      <c r="J57" s="35"/>
      <c r="K57" s="35"/>
      <c r="L57" s="35"/>
    </row>
    <row r="58" spans="1:12">
      <c r="B58" s="141"/>
      <c r="I58" s="35"/>
      <c r="J58" s="35"/>
      <c r="K58" s="35"/>
      <c r="L58" s="35"/>
    </row>
    <row r="59" spans="1:12">
      <c r="B59" s="307" t="s">
        <v>264</v>
      </c>
      <c r="C59" s="318" t="str">
        <f>+VLOOKUP(B59,'Implants-annexe'!B:D,3,FALSE)</f>
        <v>Implantation d'un stimulateur diaphragmatique</v>
      </c>
      <c r="D59" s="319"/>
      <c r="E59" s="319"/>
      <c r="F59" s="294"/>
      <c r="I59" s="60"/>
      <c r="J59" s="60"/>
      <c r="K59" s="60"/>
      <c r="L59" s="60"/>
    </row>
    <row r="60" spans="1:12" s="155" customFormat="1">
      <c r="A60" s="69"/>
      <c r="B60" s="309" t="s">
        <v>1029</v>
      </c>
      <c r="C60" s="412">
        <f>+VLOOKUP(B59,'Implants-annexe'!B:D,2,FALSE)</f>
        <v>34.85</v>
      </c>
      <c r="D60" s="412"/>
      <c r="E60" s="412"/>
      <c r="F60" s="294"/>
      <c r="G60" s="69"/>
      <c r="H60" s="69"/>
    </row>
    <row r="61" spans="1:12">
      <c r="B61" s="69" t="s">
        <v>781</v>
      </c>
      <c r="C61" s="69" t="s">
        <v>782</v>
      </c>
      <c r="D61" s="69" t="s">
        <v>777</v>
      </c>
      <c r="E61" s="69" t="s">
        <v>783</v>
      </c>
      <c r="F61" s="294" t="s">
        <v>784</v>
      </c>
      <c r="G61" s="310" t="s">
        <v>751</v>
      </c>
      <c r="I61" s="60"/>
      <c r="J61" s="60"/>
      <c r="K61" s="60"/>
      <c r="L61" s="60"/>
    </row>
    <row r="62" spans="1:12" s="35" customFormat="1">
      <c r="B62" s="293" t="str">
        <f>$B$59</f>
        <v>I6</v>
      </c>
      <c r="D62" s="129"/>
      <c r="F62" s="325">
        <f>+_I6[Prix par unité]*_I6[Quantité utilisée]</f>
        <v>0</v>
      </c>
      <c r="G62" s="75"/>
    </row>
    <row r="63" spans="1:12">
      <c r="B63" s="141" t="s">
        <v>780</v>
      </c>
      <c r="C63" s="128"/>
      <c r="D63" s="128"/>
      <c r="E63" s="323">
        <f>SUBTOTAL(109,_I6[Quantité utilisée])</f>
        <v>0</v>
      </c>
      <c r="F63" s="326">
        <f>IFERROR(SUBTOTAL(109,_I6[Prix moyen])/_I6[[#Totals],[Quantité utilisée]],0)</f>
        <v>0</v>
      </c>
      <c r="G63" s="128"/>
      <c r="I63" s="35"/>
      <c r="J63" s="35"/>
      <c r="K63" s="35"/>
      <c r="L63" s="35"/>
    </row>
    <row r="64" spans="1:12">
      <c r="I64" s="35"/>
      <c r="J64" s="35"/>
      <c r="K64" s="35"/>
      <c r="L64" s="35"/>
    </row>
    <row r="65" spans="1:12" s="155" customFormat="1">
      <c r="A65" s="69"/>
      <c r="B65" s="307" t="s">
        <v>265</v>
      </c>
      <c r="C65" s="409" t="s">
        <v>1012</v>
      </c>
      <c r="D65" s="413"/>
      <c r="E65" s="413"/>
      <c r="F65" s="69"/>
      <c r="G65" s="69"/>
      <c r="H65" s="69"/>
      <c r="I65" s="35"/>
      <c r="J65" s="35"/>
      <c r="K65" s="35"/>
      <c r="L65" s="35"/>
    </row>
    <row r="66" spans="1:12" s="155" customFormat="1">
      <c r="A66" s="69"/>
      <c r="B66" s="309" t="s">
        <v>1029</v>
      </c>
      <c r="C66" s="412" t="str">
        <f>+VLOOKUP(B65,'Implants-annexe'!B:D,2,FALSE)</f>
        <v>37.6A.81, 37.6A.82</v>
      </c>
      <c r="D66" s="412"/>
      <c r="E66" s="412"/>
      <c r="F66" s="294"/>
      <c r="G66" s="69"/>
      <c r="H66" s="69"/>
      <c r="I66" s="35"/>
      <c r="J66" s="35"/>
      <c r="K66" s="35"/>
      <c r="L66" s="35"/>
    </row>
    <row r="67" spans="1:12" s="155" customFormat="1">
      <c r="A67" s="69"/>
      <c r="B67" s="69" t="s">
        <v>781</v>
      </c>
      <c r="C67" s="69" t="s">
        <v>782</v>
      </c>
      <c r="D67" s="69" t="s">
        <v>777</v>
      </c>
      <c r="E67" s="69" t="s">
        <v>783</v>
      </c>
      <c r="F67" s="294" t="s">
        <v>784</v>
      </c>
      <c r="G67" s="310" t="s">
        <v>751</v>
      </c>
      <c r="H67" s="69"/>
      <c r="I67" s="35"/>
      <c r="J67" s="35"/>
      <c r="K67" s="35"/>
      <c r="L67" s="35"/>
    </row>
    <row r="68" spans="1:12" s="35" customFormat="1">
      <c r="B68" s="293" t="str">
        <f>$B$65</f>
        <v>I7</v>
      </c>
      <c r="D68" s="129"/>
      <c r="F68" s="325">
        <f>+_I7[Prix par unité]*_I7[Quantité utilisée]</f>
        <v>0</v>
      </c>
      <c r="G68" s="75"/>
    </row>
    <row r="69" spans="1:12" s="155" customFormat="1">
      <c r="A69" s="69"/>
      <c r="B69" s="141" t="s">
        <v>780</v>
      </c>
      <c r="C69" s="128"/>
      <c r="D69" s="128"/>
      <c r="E69" s="323">
        <f>SUBTOTAL(109,_I7[Quantité utilisée])</f>
        <v>0</v>
      </c>
      <c r="F69" s="324">
        <f>IFERROR(SUBTOTAL(109,_I7[Prix moyen])/_I7[[#Totals],[Quantité utilisée]],0)</f>
        <v>0</v>
      </c>
      <c r="G69" s="128"/>
      <c r="H69" s="69"/>
      <c r="I69" s="35"/>
      <c r="J69" s="35"/>
      <c r="K69" s="35"/>
      <c r="L69" s="35"/>
    </row>
    <row r="70" spans="1:12">
      <c r="I70" s="35"/>
      <c r="J70" s="35"/>
      <c r="K70" s="35"/>
      <c r="L70" s="35"/>
    </row>
    <row r="71" spans="1:12" ht="43.8" customHeight="1">
      <c r="B71" s="307" t="s">
        <v>266</v>
      </c>
      <c r="C71" s="318" t="str">
        <f>+VLOOKUP(B71,'Implants-annexe'!B:D,3,FALSE)</f>
        <v>Implantation d'un système d'assistance cardiovasculaire, avec pompe, sans fonction d'échange gazeux, intravasculaire (y compris intracardiaque), par voie percutanée (Impella)</v>
      </c>
      <c r="D71" s="319"/>
      <c r="E71" s="319"/>
      <c r="F71" s="294"/>
      <c r="I71" s="60"/>
      <c r="J71" s="60"/>
      <c r="K71" s="60"/>
      <c r="L71" s="60"/>
    </row>
    <row r="72" spans="1:12" s="155" customFormat="1">
      <c r="A72" s="69"/>
      <c r="B72" s="309" t="s">
        <v>1029</v>
      </c>
      <c r="C72" s="412" t="str">
        <f>+VLOOKUP(B71,'Implants-annexe'!B:D,2,FALSE)</f>
        <v>37.6A.41, 37.6A.42</v>
      </c>
      <c r="D72" s="412"/>
      <c r="E72" s="412"/>
      <c r="F72" s="294"/>
      <c r="G72" s="69"/>
      <c r="H72" s="69"/>
    </row>
    <row r="73" spans="1:12">
      <c r="B73" s="69" t="s">
        <v>781</v>
      </c>
      <c r="C73" s="69" t="s">
        <v>782</v>
      </c>
      <c r="D73" s="69" t="s">
        <v>777</v>
      </c>
      <c r="E73" s="69" t="s">
        <v>783</v>
      </c>
      <c r="F73" s="294" t="s">
        <v>784</v>
      </c>
      <c r="G73" s="310" t="s">
        <v>751</v>
      </c>
      <c r="I73" s="60"/>
      <c r="J73" s="60"/>
      <c r="K73" s="60"/>
      <c r="L73" s="60"/>
    </row>
    <row r="74" spans="1:12" s="35" customFormat="1">
      <c r="B74" s="293" t="str">
        <f>$B$71</f>
        <v>I8</v>
      </c>
      <c r="D74" s="129"/>
      <c r="F74" s="325">
        <f>+_I8[Prix par unité]*_I8[Quantité utilisée]</f>
        <v>0</v>
      </c>
      <c r="G74" s="75"/>
    </row>
    <row r="75" spans="1:12">
      <c r="B75" s="141" t="s">
        <v>780</v>
      </c>
      <c r="C75" s="128"/>
      <c r="D75" s="128"/>
      <c r="E75" s="323">
        <f>SUBTOTAL(109,_I8[Quantité utilisée])</f>
        <v>0</v>
      </c>
      <c r="F75" s="324">
        <f>IFERROR(SUBTOTAL(109,_I8[Prix moyen])/_I8[[#Totals],[Quantité utilisée]],0)</f>
        <v>0</v>
      </c>
      <c r="G75" s="128"/>
      <c r="I75" s="35"/>
      <c r="J75" s="35"/>
      <c r="K75" s="35"/>
      <c r="L75" s="35"/>
    </row>
    <row r="76" spans="1:12">
      <c r="I76" s="35"/>
      <c r="J76" s="35"/>
      <c r="K76" s="35"/>
      <c r="L76" s="35"/>
    </row>
    <row r="77" spans="1:12">
      <c r="B77" s="307" t="s">
        <v>267</v>
      </c>
      <c r="C77" s="318" t="str">
        <f>+VLOOKUP(B77,'Implants-annexe'!B:D,3,FALSE)</f>
        <v>Implantation de pacemaker à chambre unique</v>
      </c>
      <c r="D77" s="319"/>
      <c r="E77" s="319"/>
      <c r="F77" s="294"/>
      <c r="I77" s="60"/>
      <c r="J77" s="60"/>
      <c r="K77" s="60"/>
      <c r="L77" s="60"/>
    </row>
    <row r="78" spans="1:12" s="155" customFormat="1">
      <c r="A78" s="69"/>
      <c r="B78" s="309" t="s">
        <v>1029</v>
      </c>
      <c r="C78" s="412" t="str">
        <f>+VLOOKUP(B77,'Implants-annexe'!B:D,2,FALSE)</f>
        <v>37.8A.11</v>
      </c>
      <c r="D78" s="412"/>
      <c r="E78" s="412"/>
      <c r="F78" s="294"/>
      <c r="G78" s="69"/>
      <c r="H78" s="69"/>
    </row>
    <row r="79" spans="1:12">
      <c r="B79" s="69" t="s">
        <v>781</v>
      </c>
      <c r="C79" s="69" t="s">
        <v>782</v>
      </c>
      <c r="D79" s="69" t="s">
        <v>777</v>
      </c>
      <c r="E79" s="69" t="s">
        <v>783</v>
      </c>
      <c r="F79" s="294" t="s">
        <v>784</v>
      </c>
      <c r="G79" s="310" t="s">
        <v>751</v>
      </c>
      <c r="I79" s="60"/>
      <c r="J79" s="60"/>
      <c r="K79" s="60"/>
      <c r="L79" s="60"/>
    </row>
    <row r="80" spans="1:12" s="35" customFormat="1">
      <c r="B80" s="293" t="str">
        <f>$B$77</f>
        <v>I9</v>
      </c>
      <c r="D80" s="129"/>
      <c r="F80" s="325">
        <f>+_I9[Prix par unité]*_I9[Quantité utilisée]</f>
        <v>0</v>
      </c>
      <c r="G80" s="75"/>
    </row>
    <row r="81" spans="1:12">
      <c r="B81" s="141" t="s">
        <v>780</v>
      </c>
      <c r="C81" s="128"/>
      <c r="D81" s="128"/>
      <c r="E81" s="323">
        <f>SUBTOTAL(109,_I9[Quantité utilisée])</f>
        <v>0</v>
      </c>
      <c r="F81" s="324">
        <f>IFERROR(SUBTOTAL(109,_I9[Prix moyen])/_I9[[#Totals],[Quantité utilisée]],0)</f>
        <v>0</v>
      </c>
      <c r="G81" s="128"/>
      <c r="I81" s="35"/>
      <c r="J81" s="35"/>
      <c r="K81" s="35"/>
      <c r="L81" s="35"/>
    </row>
    <row r="82" spans="1:12">
      <c r="I82" s="35"/>
      <c r="J82" s="35"/>
      <c r="K82" s="35"/>
      <c r="L82" s="35"/>
    </row>
    <row r="83" spans="1:12" ht="28.8">
      <c r="B83" s="307" t="s">
        <v>268</v>
      </c>
      <c r="C83" s="318" t="str">
        <f>+VLOOKUP(B83,'Implants-annexe'!B:D,3,FALSE)</f>
        <v>Implantation de pacemaker à double chambre,
sans stimulation antitachycardique</v>
      </c>
      <c r="D83" s="319"/>
      <c r="E83" s="319"/>
      <c r="F83" s="294"/>
      <c r="I83" s="60"/>
      <c r="J83" s="60"/>
      <c r="K83" s="60"/>
      <c r="L83" s="60"/>
    </row>
    <row r="84" spans="1:12" s="155" customFormat="1">
      <c r="A84" s="69"/>
      <c r="B84" s="309" t="s">
        <v>1029</v>
      </c>
      <c r="C84" s="412" t="str">
        <f>+VLOOKUP(B83,'Implants-annexe'!B:D,2,FALSE)</f>
        <v>37.8A.21</v>
      </c>
      <c r="D84" s="412"/>
      <c r="E84" s="412"/>
      <c r="F84" s="294"/>
      <c r="G84" s="69"/>
      <c r="H84" s="69"/>
    </row>
    <row r="85" spans="1:12">
      <c r="B85" s="69" t="s">
        <v>781</v>
      </c>
      <c r="C85" s="69" t="s">
        <v>782</v>
      </c>
      <c r="D85" s="69" t="s">
        <v>777</v>
      </c>
      <c r="E85" s="69" t="s">
        <v>783</v>
      </c>
      <c r="F85" s="294" t="s">
        <v>784</v>
      </c>
      <c r="G85" s="310" t="s">
        <v>751</v>
      </c>
      <c r="I85" s="60"/>
      <c r="J85" s="60"/>
      <c r="K85" s="60"/>
      <c r="L85" s="60"/>
    </row>
    <row r="86" spans="1:12" s="35" customFormat="1">
      <c r="B86" s="293" t="str">
        <f>$B$83</f>
        <v>I10</v>
      </c>
      <c r="D86" s="129"/>
      <c r="F86" s="325">
        <f>+_I10[Prix par unité]*_I10[Quantité utilisée]</f>
        <v>0</v>
      </c>
      <c r="G86" s="75"/>
    </row>
    <row r="87" spans="1:12">
      <c r="B87" s="141" t="s">
        <v>780</v>
      </c>
      <c r="C87" s="128"/>
      <c r="D87" s="128"/>
      <c r="E87" s="323">
        <f>SUBTOTAL(109,_I10[Quantité utilisée])</f>
        <v>0</v>
      </c>
      <c r="F87" s="324">
        <f>IFERROR(SUBTOTAL(109,_I10[Prix moyen])/_I10[[#Totals],[Quantité utilisée]],0)</f>
        <v>0</v>
      </c>
      <c r="G87" s="128"/>
      <c r="I87" s="35"/>
      <c r="J87" s="35"/>
      <c r="K87" s="35"/>
      <c r="L87" s="35"/>
    </row>
    <row r="88" spans="1:12">
      <c r="I88" s="35"/>
      <c r="J88" s="35"/>
      <c r="K88" s="35"/>
      <c r="L88" s="35"/>
    </row>
    <row r="89" spans="1:12" ht="28.8">
      <c r="B89" s="307" t="s">
        <v>269</v>
      </c>
      <c r="C89" s="318" t="str">
        <f>+VLOOKUP(B89,'Implants-annexe'!B:D,3,FALSE)</f>
        <v>Implantation de pacemaker à double chambre,
avec stimulation antitachycardique</v>
      </c>
      <c r="D89" s="319"/>
      <c r="E89" s="319"/>
      <c r="F89" s="294"/>
      <c r="I89" s="60"/>
      <c r="J89" s="60"/>
      <c r="K89" s="60"/>
      <c r="L89" s="60"/>
    </row>
    <row r="90" spans="1:12" s="155" customFormat="1">
      <c r="A90" s="69"/>
      <c r="B90" s="309" t="s">
        <v>1029</v>
      </c>
      <c r="C90" s="412" t="str">
        <f>+VLOOKUP(B89,'Implants-annexe'!B:D,2,FALSE)</f>
        <v>37.8A.22</v>
      </c>
      <c r="D90" s="412"/>
      <c r="E90" s="412"/>
      <c r="F90" s="294"/>
      <c r="G90" s="69"/>
      <c r="H90" s="69"/>
    </row>
    <row r="91" spans="1:12">
      <c r="B91" s="69" t="s">
        <v>781</v>
      </c>
      <c r="C91" s="69" t="s">
        <v>782</v>
      </c>
      <c r="D91" s="69" t="s">
        <v>777</v>
      </c>
      <c r="E91" s="69" t="s">
        <v>783</v>
      </c>
      <c r="F91" s="294" t="s">
        <v>784</v>
      </c>
      <c r="G91" s="310" t="s">
        <v>751</v>
      </c>
      <c r="I91" s="60"/>
      <c r="J91" s="60"/>
      <c r="K91" s="60"/>
      <c r="L91" s="60"/>
    </row>
    <row r="92" spans="1:12" s="35" customFormat="1">
      <c r="B92" s="293" t="str">
        <f>$B$89</f>
        <v>I11</v>
      </c>
      <c r="D92" s="129"/>
      <c r="F92" s="325">
        <f>+_I11[Prix par unité]*_I11[Quantité utilisée]</f>
        <v>0</v>
      </c>
      <c r="G92" s="75"/>
    </row>
    <row r="93" spans="1:12">
      <c r="B93" s="141" t="s">
        <v>780</v>
      </c>
      <c r="C93" s="128"/>
      <c r="D93" s="128"/>
      <c r="E93" s="323">
        <f>SUBTOTAL(109,_I11[Quantité utilisée])</f>
        <v>0</v>
      </c>
      <c r="F93" s="324">
        <f>IFERROR(SUBTOTAL(109,_I11[Prix moyen])/_I11[[#Totals],[Quantité utilisée]],0)</f>
        <v>0</v>
      </c>
      <c r="G93" s="128"/>
      <c r="I93" s="35"/>
      <c r="J93" s="35"/>
      <c r="K93" s="35"/>
      <c r="L93" s="35"/>
    </row>
    <row r="94" spans="1:12">
      <c r="I94" s="35"/>
      <c r="J94" s="35"/>
      <c r="K94" s="35"/>
      <c r="L94" s="35"/>
    </row>
    <row r="95" spans="1:12">
      <c r="B95" s="307" t="s">
        <v>291</v>
      </c>
      <c r="C95" s="318" t="str">
        <f>+VLOOKUP(B95,'Implants-annexe'!B:D,3,FALSE)</f>
        <v>Implantation de pacemaker à resynchronisation (CRT-P)</v>
      </c>
      <c r="D95" s="319"/>
      <c r="E95" s="319"/>
      <c r="F95" s="294"/>
      <c r="I95" s="60"/>
      <c r="J95" s="60"/>
      <c r="K95" s="60"/>
      <c r="L95" s="60"/>
    </row>
    <row r="96" spans="1:12" s="155" customFormat="1">
      <c r="A96" s="69"/>
      <c r="B96" s="309" t="s">
        <v>1029</v>
      </c>
      <c r="C96" s="412" t="str">
        <f>+VLOOKUP(B95,'Implants-annexe'!B:D,2,FALSE)</f>
        <v>37.8A.31</v>
      </c>
      <c r="D96" s="412"/>
      <c r="E96" s="412"/>
      <c r="F96" s="294"/>
      <c r="G96" s="69"/>
      <c r="H96" s="69"/>
    </row>
    <row r="97" spans="1:12">
      <c r="B97" s="69" t="s">
        <v>781</v>
      </c>
      <c r="C97" s="69" t="s">
        <v>782</v>
      </c>
      <c r="D97" s="69" t="s">
        <v>777</v>
      </c>
      <c r="E97" s="69" t="s">
        <v>783</v>
      </c>
      <c r="F97" s="294" t="s">
        <v>784</v>
      </c>
      <c r="G97" s="310" t="s">
        <v>751</v>
      </c>
      <c r="I97" s="60"/>
      <c r="J97" s="60"/>
      <c r="K97" s="60"/>
      <c r="L97" s="60"/>
    </row>
    <row r="98" spans="1:12" s="35" customFormat="1">
      <c r="B98" s="293" t="str">
        <f>$B$95</f>
        <v>I12</v>
      </c>
      <c r="D98" s="129"/>
      <c r="F98" s="325">
        <f>+_I12[Prix par unité]*_I12[Quantité utilisée]</f>
        <v>0</v>
      </c>
      <c r="G98" s="75"/>
    </row>
    <row r="99" spans="1:12">
      <c r="B99" s="141" t="s">
        <v>780</v>
      </c>
      <c r="C99" s="128"/>
      <c r="D99" s="128"/>
      <c r="E99" s="323">
        <f>SUBTOTAL(109,_I12[Quantité utilisée])</f>
        <v>0</v>
      </c>
      <c r="F99" s="324">
        <f>IFERROR(SUBTOTAL(109,_I12[Prix moyen])/_I12[[#Totals],[Quantité utilisée]],0)</f>
        <v>0</v>
      </c>
      <c r="G99" s="128"/>
      <c r="I99" s="35"/>
      <c r="J99" s="35"/>
      <c r="K99" s="35"/>
      <c r="L99" s="35"/>
    </row>
    <row r="100" spans="1:12">
      <c r="I100" s="35"/>
      <c r="J100" s="35"/>
      <c r="K100" s="35"/>
      <c r="L100" s="35"/>
    </row>
    <row r="101" spans="1:12">
      <c r="B101" s="307" t="s">
        <v>270</v>
      </c>
      <c r="C101" s="318" t="str">
        <f>+VLOOKUP(B101,'Implants-annexe'!B:D,3,FALSE)</f>
        <v>Implantation de pacemaker transveineux sans sonde</v>
      </c>
      <c r="D101" s="319"/>
      <c r="E101" s="319"/>
      <c r="F101" s="294"/>
      <c r="I101" s="60"/>
      <c r="J101" s="60"/>
      <c r="K101" s="60"/>
      <c r="L101" s="60"/>
    </row>
    <row r="102" spans="1:12" s="155" customFormat="1">
      <c r="A102" s="69"/>
      <c r="B102" s="309" t="s">
        <v>1029</v>
      </c>
      <c r="C102" s="412" t="str">
        <f>+VLOOKUP(B101,'Implants-annexe'!B:D,2,FALSE)</f>
        <v>37.8A.41</v>
      </c>
      <c r="D102" s="412"/>
      <c r="E102" s="412"/>
      <c r="F102" s="294"/>
      <c r="G102" s="69"/>
      <c r="H102" s="69"/>
    </row>
    <row r="103" spans="1:12">
      <c r="B103" s="69" t="s">
        <v>781</v>
      </c>
      <c r="C103" s="69" t="s">
        <v>782</v>
      </c>
      <c r="D103" s="69" t="s">
        <v>777</v>
      </c>
      <c r="E103" s="69" t="s">
        <v>783</v>
      </c>
      <c r="F103" s="294" t="s">
        <v>784</v>
      </c>
      <c r="G103" s="310" t="s">
        <v>751</v>
      </c>
      <c r="I103" s="60"/>
      <c r="J103" s="60"/>
      <c r="K103" s="60"/>
      <c r="L103" s="60"/>
    </row>
    <row r="104" spans="1:12" s="35" customFormat="1">
      <c r="B104" s="293" t="str">
        <f>$B$101</f>
        <v>I13</v>
      </c>
      <c r="D104" s="129"/>
      <c r="F104" s="325">
        <f>+_I13[Prix par unité]*_I13[Quantité utilisée]</f>
        <v>0</v>
      </c>
      <c r="G104" s="75"/>
    </row>
    <row r="105" spans="1:12">
      <c r="B105" s="141" t="s">
        <v>780</v>
      </c>
      <c r="C105" s="128"/>
      <c r="D105" s="128"/>
      <c r="E105" s="323">
        <f>SUBTOTAL(109,_I13[Quantité utilisée])</f>
        <v>0</v>
      </c>
      <c r="F105" s="324">
        <f>IFERROR(SUBTOTAL(109,_I13[Prix moyen])/_I13[[#Totals],[Quantité utilisée]],0)</f>
        <v>0</v>
      </c>
      <c r="G105" s="128"/>
      <c r="I105" s="35"/>
      <c r="J105" s="35"/>
      <c r="K105" s="35"/>
      <c r="L105" s="35"/>
    </row>
    <row r="106" spans="1:12">
      <c r="I106" s="35"/>
      <c r="J106" s="35"/>
      <c r="K106" s="35"/>
      <c r="L106" s="35"/>
    </row>
    <row r="107" spans="1:12">
      <c r="B107" s="307" t="s">
        <v>271</v>
      </c>
      <c r="C107" s="318" t="str">
        <f>+VLOOKUP(B107,'Implants-annexe'!B:D,3,FALSE)</f>
        <v>Implantation de pacemaker permanent, autre</v>
      </c>
      <c r="D107" s="319"/>
      <c r="E107" s="319"/>
      <c r="F107" s="294"/>
      <c r="I107" s="60"/>
      <c r="J107" s="60"/>
      <c r="K107" s="60"/>
      <c r="L107" s="60"/>
    </row>
    <row r="108" spans="1:12" s="155" customFormat="1">
      <c r="A108" s="69"/>
      <c r="B108" s="309" t="s">
        <v>1029</v>
      </c>
      <c r="C108" s="412" t="str">
        <f>+VLOOKUP(B107,'Implants-annexe'!B:D,2,FALSE)</f>
        <v>37.8A.99</v>
      </c>
      <c r="D108" s="412"/>
      <c r="E108" s="412"/>
      <c r="F108" s="294"/>
      <c r="G108" s="69"/>
      <c r="H108" s="69"/>
    </row>
    <row r="109" spans="1:12">
      <c r="B109" s="69" t="s">
        <v>781</v>
      </c>
      <c r="C109" s="69" t="s">
        <v>782</v>
      </c>
      <c r="D109" s="69" t="s">
        <v>777</v>
      </c>
      <c r="E109" s="69" t="s">
        <v>783</v>
      </c>
      <c r="F109" s="294" t="s">
        <v>784</v>
      </c>
      <c r="G109" s="310" t="s">
        <v>751</v>
      </c>
      <c r="I109" s="60"/>
      <c r="J109" s="60"/>
      <c r="K109" s="60"/>
      <c r="L109" s="60"/>
    </row>
    <row r="110" spans="1:12" s="35" customFormat="1">
      <c r="B110" s="293" t="str">
        <f>$B$107</f>
        <v>I14</v>
      </c>
      <c r="D110" s="129"/>
      <c r="F110" s="325">
        <f>+_I14[Prix par unité]*_I14[Quantité utilisée]</f>
        <v>0</v>
      </c>
      <c r="G110" s="75"/>
    </row>
    <row r="111" spans="1:12">
      <c r="B111" s="141" t="s">
        <v>780</v>
      </c>
      <c r="C111" s="128"/>
      <c r="D111" s="128"/>
      <c r="E111" s="323">
        <f>SUBTOTAL(109,_I14[Quantité utilisée])</f>
        <v>0</v>
      </c>
      <c r="F111" s="324">
        <f>IFERROR(SUBTOTAL(109,_I14[Prix moyen])/_I14[[#Totals],[Quantité utilisée]],0)</f>
        <v>0</v>
      </c>
      <c r="G111" s="128"/>
      <c r="I111" s="35"/>
      <c r="J111" s="35"/>
      <c r="K111" s="35"/>
      <c r="L111" s="35"/>
    </row>
    <row r="112" spans="1:12">
      <c r="I112" s="35"/>
      <c r="J112" s="35"/>
      <c r="K112" s="35"/>
      <c r="L112" s="35"/>
    </row>
    <row r="113" spans="1:12">
      <c r="B113" s="307" t="s">
        <v>272</v>
      </c>
      <c r="C113" s="318" t="str">
        <f>+VLOOKUP(B113,'Implants-annexe'!B:D,3,FALSE)</f>
        <v>Implantation d’un défibrillateur à chambre unique</v>
      </c>
      <c r="D113" s="319"/>
      <c r="E113" s="319"/>
      <c r="F113" s="294"/>
      <c r="I113" s="60"/>
      <c r="J113" s="60"/>
      <c r="K113" s="60"/>
      <c r="L113" s="60"/>
    </row>
    <row r="114" spans="1:12" s="155" customFormat="1">
      <c r="A114" s="69"/>
      <c r="B114" s="309" t="s">
        <v>1029</v>
      </c>
      <c r="C114" s="412" t="str">
        <f>+VLOOKUP(B113,'Implants-annexe'!B:D,2,FALSE)</f>
        <v>37.8E.11</v>
      </c>
      <c r="D114" s="412"/>
      <c r="E114" s="412"/>
      <c r="F114" s="294"/>
      <c r="G114" s="69"/>
      <c r="H114" s="69"/>
    </row>
    <row r="115" spans="1:12">
      <c r="B115" s="69" t="s">
        <v>781</v>
      </c>
      <c r="C115" s="69" t="s">
        <v>782</v>
      </c>
      <c r="D115" s="69" t="s">
        <v>777</v>
      </c>
      <c r="E115" s="69" t="s">
        <v>783</v>
      </c>
      <c r="F115" s="294" t="s">
        <v>784</v>
      </c>
      <c r="G115" s="310" t="s">
        <v>751</v>
      </c>
      <c r="I115" s="60"/>
      <c r="J115" s="60"/>
      <c r="K115" s="60"/>
      <c r="L115" s="60"/>
    </row>
    <row r="116" spans="1:12" s="35" customFormat="1">
      <c r="B116" s="293" t="str">
        <f>$B$113</f>
        <v>I15</v>
      </c>
      <c r="D116" s="129"/>
      <c r="F116" s="325">
        <f>+_I15[Prix par unité]*_I15[Quantité utilisée]</f>
        <v>0</v>
      </c>
      <c r="G116" s="75"/>
    </row>
    <row r="117" spans="1:12">
      <c r="B117" s="141" t="s">
        <v>780</v>
      </c>
      <c r="C117" s="128"/>
      <c r="D117" s="128"/>
      <c r="E117" s="323">
        <f>SUBTOTAL(109,_I15[Quantité utilisée])</f>
        <v>0</v>
      </c>
      <c r="F117" s="324">
        <f>IFERROR(SUBTOTAL(109,_I15[Prix moyen])/_I15[[#Totals],[Quantité utilisée]],0)</f>
        <v>0</v>
      </c>
      <c r="G117" s="128"/>
      <c r="I117" s="35"/>
      <c r="J117" s="35"/>
      <c r="K117" s="35"/>
      <c r="L117" s="35"/>
    </row>
    <row r="118" spans="1:12">
      <c r="I118" s="35"/>
      <c r="J118" s="35"/>
      <c r="K118" s="35"/>
      <c r="L118" s="35"/>
    </row>
    <row r="119" spans="1:12">
      <c r="B119" s="307" t="s">
        <v>273</v>
      </c>
      <c r="C119" s="318" t="str">
        <f>+VLOOKUP(B119,'Implants-annexe'!B:D,3,FALSE)</f>
        <v>Implantation d’un défibrillateur à double chambre</v>
      </c>
      <c r="D119" s="319"/>
      <c r="E119" s="319"/>
      <c r="F119" s="294"/>
      <c r="I119" s="60"/>
      <c r="J119" s="60"/>
      <c r="K119" s="60"/>
      <c r="L119" s="60"/>
    </row>
    <row r="120" spans="1:12" s="155" customFormat="1">
      <c r="A120" s="69"/>
      <c r="B120" s="309" t="s">
        <v>1029</v>
      </c>
      <c r="C120" s="412" t="str">
        <f>+VLOOKUP(B119,'Implants-annexe'!B:D,2,FALSE)</f>
        <v>37.8E.12</v>
      </c>
      <c r="D120" s="412"/>
      <c r="E120" s="412"/>
      <c r="F120" s="294"/>
      <c r="G120" s="69"/>
      <c r="H120" s="69"/>
    </row>
    <row r="121" spans="1:12">
      <c r="B121" s="69" t="s">
        <v>781</v>
      </c>
      <c r="C121" s="69" t="s">
        <v>782</v>
      </c>
      <c r="D121" s="69" t="s">
        <v>777</v>
      </c>
      <c r="E121" s="69" t="s">
        <v>783</v>
      </c>
      <c r="F121" s="294" t="s">
        <v>784</v>
      </c>
      <c r="G121" s="310" t="s">
        <v>751</v>
      </c>
      <c r="I121" s="60"/>
      <c r="J121" s="60"/>
      <c r="K121" s="60"/>
      <c r="L121" s="60"/>
    </row>
    <row r="122" spans="1:12" s="35" customFormat="1">
      <c r="B122" s="293" t="str">
        <f>$B$119</f>
        <v>I16</v>
      </c>
      <c r="D122" s="129"/>
      <c r="F122" s="325">
        <f>+_I16[Prix par unité]*_I16[Quantité utilisée]</f>
        <v>0</v>
      </c>
      <c r="G122" s="75"/>
    </row>
    <row r="123" spans="1:12">
      <c r="B123" s="141" t="s">
        <v>780</v>
      </c>
      <c r="C123" s="128"/>
      <c r="D123" s="128"/>
      <c r="E123" s="323">
        <f>SUBTOTAL(109,_I16[Quantité utilisée])</f>
        <v>0</v>
      </c>
      <c r="F123" s="324">
        <f>IFERROR(SUBTOTAL(109,_I16[Prix moyen])/_I16[[#Totals],[Quantité utilisée]],0)</f>
        <v>0</v>
      </c>
      <c r="G123" s="128"/>
      <c r="I123" s="35"/>
      <c r="J123" s="35"/>
      <c r="K123" s="35"/>
      <c r="L123" s="35"/>
    </row>
    <row r="124" spans="1:12">
      <c r="I124" s="35"/>
      <c r="J124" s="35"/>
      <c r="K124" s="35"/>
      <c r="L124" s="35"/>
    </row>
    <row r="125" spans="1:12">
      <c r="B125" s="307" t="s">
        <v>274</v>
      </c>
      <c r="C125" s="318" t="str">
        <f>+VLOOKUP(B125,'Implants-annexe'!B:D,3,FALSE)</f>
        <v>Implantation de défibrillateur à resynchronisation (CRT-D)</v>
      </c>
      <c r="D125" s="319"/>
      <c r="E125" s="319"/>
      <c r="F125" s="294"/>
      <c r="I125" s="60"/>
      <c r="J125" s="60"/>
      <c r="K125" s="60"/>
      <c r="L125" s="60"/>
    </row>
    <row r="126" spans="1:12" s="155" customFormat="1">
      <c r="A126" s="69"/>
      <c r="B126" s="309" t="s">
        <v>1029</v>
      </c>
      <c r="C126" s="412" t="str">
        <f>+VLOOKUP(B125,'Implants-annexe'!B:D,2,FALSE)</f>
        <v>37.8E.21</v>
      </c>
      <c r="D126" s="412"/>
      <c r="E126" s="412"/>
      <c r="F126" s="294"/>
      <c r="G126" s="69"/>
      <c r="H126" s="69"/>
    </row>
    <row r="127" spans="1:12">
      <c r="B127" s="69" t="s">
        <v>781</v>
      </c>
      <c r="C127" s="69" t="s">
        <v>782</v>
      </c>
      <c r="D127" s="69" t="s">
        <v>777</v>
      </c>
      <c r="E127" s="69" t="s">
        <v>783</v>
      </c>
      <c r="F127" s="294" t="s">
        <v>784</v>
      </c>
      <c r="G127" s="310" t="s">
        <v>751</v>
      </c>
      <c r="I127" s="60"/>
      <c r="J127" s="60"/>
      <c r="K127" s="60"/>
      <c r="L127" s="60"/>
    </row>
    <row r="128" spans="1:12" s="35" customFormat="1">
      <c r="B128" s="293" t="str">
        <f>$B$125</f>
        <v>I17</v>
      </c>
      <c r="D128" s="129"/>
      <c r="F128" s="325">
        <f>+_I17[Prix par unité]*_I17[Quantité utilisée]</f>
        <v>0</v>
      </c>
      <c r="G128" s="75"/>
    </row>
    <row r="129" spans="1:12">
      <c r="B129" s="141" t="s">
        <v>381</v>
      </c>
      <c r="C129" s="128"/>
      <c r="D129" s="128"/>
      <c r="E129" s="323">
        <f>SUBTOTAL(109,_I17[Quantité utilisée])</f>
        <v>0</v>
      </c>
      <c r="F129" s="324">
        <f>IFERROR(SUBTOTAL(109,_I17[Prix moyen])/_I17[[#Totals],[Quantité utilisée]],0)</f>
        <v>0</v>
      </c>
      <c r="G129" s="128"/>
      <c r="I129" s="35"/>
      <c r="J129" s="35"/>
      <c r="K129" s="35"/>
      <c r="L129" s="35"/>
    </row>
    <row r="130" spans="1:12">
      <c r="I130" s="35"/>
      <c r="J130" s="35"/>
      <c r="K130" s="35"/>
      <c r="L130" s="35"/>
    </row>
    <row r="131" spans="1:12" ht="28.8">
      <c r="B131" s="307" t="s">
        <v>275</v>
      </c>
      <c r="C131" s="318" t="str">
        <f>+VLOOKUP(B131,'Implants-annexe'!B:D,3,FALSE)</f>
        <v>Implantation de défibrillateur à chambre unique avec capteur auriculaire</v>
      </c>
      <c r="D131" s="319"/>
      <c r="E131" s="319"/>
      <c r="F131" s="294"/>
      <c r="I131" s="60"/>
      <c r="J131" s="60"/>
      <c r="K131" s="60"/>
      <c r="L131" s="60"/>
    </row>
    <row r="132" spans="1:12" s="155" customFormat="1">
      <c r="A132" s="69"/>
      <c r="B132" s="309" t="s">
        <v>1029</v>
      </c>
      <c r="C132" s="412" t="str">
        <f>+VLOOKUP(B131,'Implants-annexe'!B:D,2,FALSE)</f>
        <v>37.8E.22</v>
      </c>
      <c r="D132" s="412"/>
      <c r="E132" s="412"/>
      <c r="F132" s="294"/>
      <c r="G132" s="69"/>
      <c r="H132" s="69"/>
    </row>
    <row r="133" spans="1:12">
      <c r="B133" s="69" t="s">
        <v>781</v>
      </c>
      <c r="C133" s="69" t="s">
        <v>782</v>
      </c>
      <c r="D133" s="69" t="s">
        <v>777</v>
      </c>
      <c r="E133" s="69" t="s">
        <v>783</v>
      </c>
      <c r="F133" s="294" t="s">
        <v>784</v>
      </c>
      <c r="G133" s="310" t="s">
        <v>751</v>
      </c>
      <c r="I133" s="60"/>
      <c r="J133" s="60"/>
      <c r="K133" s="60"/>
      <c r="L133" s="60"/>
    </row>
    <row r="134" spans="1:12" s="35" customFormat="1">
      <c r="B134" s="293" t="str">
        <f>$B$131</f>
        <v>I18</v>
      </c>
      <c r="D134" s="129"/>
      <c r="F134" s="325">
        <f>+_I18[Prix par unité]*_I18[Quantité utilisée]</f>
        <v>0</v>
      </c>
      <c r="G134" s="75"/>
    </row>
    <row r="135" spans="1:12">
      <c r="B135" s="141" t="s">
        <v>780</v>
      </c>
      <c r="C135" s="128"/>
      <c r="D135" s="128"/>
      <c r="E135" s="323">
        <f>SUBTOTAL(109,_I18[Quantité utilisée])</f>
        <v>0</v>
      </c>
      <c r="F135" s="324">
        <f>IFERROR(SUBTOTAL(109,_I18[Prix moyen])/_I18[[#Totals],[Quantité utilisée]],0)</f>
        <v>0</v>
      </c>
      <c r="G135" s="128"/>
      <c r="I135" s="35"/>
      <c r="J135" s="35"/>
      <c r="K135" s="35"/>
      <c r="L135" s="35"/>
    </row>
    <row r="136" spans="1:12">
      <c r="I136" s="35"/>
      <c r="J136" s="35"/>
      <c r="K136" s="35"/>
      <c r="L136" s="35"/>
    </row>
    <row r="137" spans="1:12">
      <c r="B137" s="307" t="s">
        <v>276</v>
      </c>
      <c r="C137" s="318" t="str">
        <f>+VLOOKUP(B137,'Implants-annexe'!B:D,3,FALSE)</f>
        <v>Implantation d’un système sous-cutané de défibrillation</v>
      </c>
      <c r="D137" s="319"/>
      <c r="E137" s="319"/>
      <c r="F137" s="294"/>
      <c r="I137" s="60"/>
      <c r="J137" s="60"/>
      <c r="K137" s="60"/>
      <c r="L137" s="60"/>
    </row>
    <row r="138" spans="1:12" s="155" customFormat="1">
      <c r="A138" s="69"/>
      <c r="B138" s="309" t="s">
        <v>1029</v>
      </c>
      <c r="C138" s="412" t="str">
        <f>+VLOOKUP(B137,'Implants-annexe'!B:D,2,FALSE)</f>
        <v>37.8E.31</v>
      </c>
      <c r="D138" s="412"/>
      <c r="E138" s="412"/>
      <c r="F138" s="294"/>
      <c r="G138" s="69"/>
      <c r="H138" s="69"/>
    </row>
    <row r="139" spans="1:12">
      <c r="B139" s="69" t="s">
        <v>781</v>
      </c>
      <c r="C139" s="69" t="s">
        <v>782</v>
      </c>
      <c r="D139" s="69" t="s">
        <v>777</v>
      </c>
      <c r="E139" s="69" t="s">
        <v>783</v>
      </c>
      <c r="F139" s="294" t="s">
        <v>784</v>
      </c>
      <c r="G139" s="310" t="s">
        <v>751</v>
      </c>
      <c r="I139" s="60"/>
      <c r="J139" s="60"/>
      <c r="K139" s="60"/>
      <c r="L139" s="60"/>
    </row>
    <row r="140" spans="1:12" s="35" customFormat="1">
      <c r="B140" s="293" t="str">
        <f>$B$137</f>
        <v>I19</v>
      </c>
      <c r="D140" s="129"/>
      <c r="F140" s="325">
        <f>+_I19[Prix par unité]*_I19[Quantité utilisée]</f>
        <v>0</v>
      </c>
      <c r="G140" s="75"/>
    </row>
    <row r="141" spans="1:12">
      <c r="B141" s="141" t="s">
        <v>780</v>
      </c>
      <c r="C141" s="128"/>
      <c r="D141" s="128"/>
      <c r="E141" s="323">
        <f>SUBTOTAL(109,_I19[Quantité utilisée])</f>
        <v>0</v>
      </c>
      <c r="F141" s="324">
        <f>IFERROR(SUBTOTAL(109,_I19[Prix moyen])/_I19[[#Totals],[Quantité utilisée]],0)</f>
        <v>0</v>
      </c>
      <c r="G141" s="128"/>
      <c r="I141" s="35"/>
      <c r="J141" s="35"/>
      <c r="K141" s="35"/>
      <c r="L141" s="35"/>
    </row>
    <row r="142" spans="1:12">
      <c r="I142" s="35"/>
      <c r="J142" s="35"/>
      <c r="K142" s="35"/>
      <c r="L142" s="35"/>
    </row>
    <row r="143" spans="1:12">
      <c r="B143" s="307" t="s">
        <v>277</v>
      </c>
      <c r="C143" s="318" t="str">
        <f>+VLOOKUP(B143,'Implants-annexe'!B:D,3,FALSE)</f>
        <v>Implantation de cardioverteur ou défibrillateur, autre</v>
      </c>
      <c r="D143" s="319"/>
      <c r="E143" s="319"/>
      <c r="F143" s="294"/>
      <c r="I143" s="60"/>
      <c r="J143" s="60"/>
      <c r="K143" s="60"/>
      <c r="L143" s="60"/>
    </row>
    <row r="144" spans="1:12" s="155" customFormat="1">
      <c r="A144" s="69"/>
      <c r="B144" s="309" t="s">
        <v>1029</v>
      </c>
      <c r="C144" s="412" t="str">
        <f>+VLOOKUP(B143,'Implants-annexe'!B:D,2,FALSE)</f>
        <v>37.8E.99</v>
      </c>
      <c r="D144" s="412"/>
      <c r="E144" s="412"/>
      <c r="F144" s="294"/>
      <c r="G144" s="69"/>
      <c r="H144" s="69"/>
    </row>
    <row r="145" spans="1:12">
      <c r="B145" s="69" t="s">
        <v>781</v>
      </c>
      <c r="C145" s="69" t="s">
        <v>782</v>
      </c>
      <c r="D145" s="69" t="s">
        <v>777</v>
      </c>
      <c r="E145" s="69" t="s">
        <v>783</v>
      </c>
      <c r="F145" s="294" t="s">
        <v>784</v>
      </c>
      <c r="G145" s="310" t="s">
        <v>751</v>
      </c>
      <c r="I145" s="60"/>
      <c r="J145" s="60"/>
      <c r="K145" s="60"/>
      <c r="L145" s="60"/>
    </row>
    <row r="146" spans="1:12" s="35" customFormat="1">
      <c r="B146" s="293" t="str">
        <f>$B$143</f>
        <v>I20</v>
      </c>
      <c r="D146" s="129"/>
      <c r="F146" s="325">
        <f>+_I20[Prix par unité]*_I20[Quantité utilisée]</f>
        <v>0</v>
      </c>
      <c r="G146" s="75"/>
    </row>
    <row r="147" spans="1:12">
      <c r="B147" s="141" t="s">
        <v>780</v>
      </c>
      <c r="C147" s="128"/>
      <c r="D147" s="128"/>
      <c r="E147" s="323">
        <f>SUBTOTAL(109,_I20[Quantité utilisée])</f>
        <v>0</v>
      </c>
      <c r="F147" s="324">
        <f>IFERROR(SUBTOTAL(109,_I20[Prix moyen])/_I20[[#Totals],[Quantité utilisée]],0)</f>
        <v>0</v>
      </c>
      <c r="G147" s="128"/>
      <c r="I147" s="35"/>
      <c r="J147" s="35"/>
      <c r="K147" s="35"/>
      <c r="L147" s="35"/>
    </row>
    <row r="148" spans="1:12">
      <c r="I148" s="35"/>
      <c r="J148" s="35"/>
      <c r="K148" s="35"/>
      <c r="L148" s="35"/>
    </row>
    <row r="149" spans="1:12" ht="28.8">
      <c r="B149" s="307" t="s">
        <v>278</v>
      </c>
      <c r="C149" s="318" t="str">
        <f>+VLOOKUP(B149,'Implants-annexe'!B:D,3,FALSE)</f>
        <v>Implantation endovasculaire de greffe vaisseaux du bassin, sans fenestration ni bras latéral</v>
      </c>
      <c r="D149" s="319"/>
      <c r="E149" s="319"/>
      <c r="F149" s="294"/>
      <c r="I149" s="60"/>
      <c r="J149" s="60"/>
      <c r="K149" s="60"/>
      <c r="L149" s="60"/>
    </row>
    <row r="150" spans="1:12" s="155" customFormat="1">
      <c r="A150" s="69"/>
      <c r="B150" s="309" t="s">
        <v>1029</v>
      </c>
      <c r="C150" s="412" t="str">
        <f>+VLOOKUP(B149,'Implants-annexe'!B:D,2,FALSE)</f>
        <v>39.79.12 39.78.11</v>
      </c>
      <c r="D150" s="412"/>
      <c r="E150" s="412"/>
      <c r="F150" s="294"/>
      <c r="G150" s="69"/>
      <c r="H150" s="69"/>
    </row>
    <row r="151" spans="1:12">
      <c r="B151" s="69" t="s">
        <v>781</v>
      </c>
      <c r="C151" s="69" t="s">
        <v>782</v>
      </c>
      <c r="D151" s="69" t="s">
        <v>777</v>
      </c>
      <c r="E151" s="69" t="s">
        <v>783</v>
      </c>
      <c r="F151" s="294" t="s">
        <v>784</v>
      </c>
      <c r="G151" s="310" t="s">
        <v>751</v>
      </c>
      <c r="I151" s="60"/>
      <c r="J151" s="60"/>
      <c r="K151" s="60"/>
      <c r="L151" s="60"/>
    </row>
    <row r="152" spans="1:12" s="35" customFormat="1">
      <c r="B152" s="293" t="str">
        <f>$B$149</f>
        <v>I21</v>
      </c>
      <c r="D152" s="129"/>
      <c r="F152" s="325">
        <f>+_I21[Prix par unité]*_I21[Quantité utilisée]</f>
        <v>0</v>
      </c>
      <c r="G152" s="75"/>
    </row>
    <row r="153" spans="1:12">
      <c r="B153" s="141" t="s">
        <v>780</v>
      </c>
      <c r="C153" s="128"/>
      <c r="D153" s="128"/>
      <c r="E153" s="323">
        <f>SUBTOTAL(109,_I21[Quantité utilisée])</f>
        <v>0</v>
      </c>
      <c r="F153" s="324">
        <f>IFERROR(SUBTOTAL(109,_I21[Prix moyen])/_I21[[#Totals],[Quantité utilisée]],0)</f>
        <v>0</v>
      </c>
      <c r="G153" s="128"/>
      <c r="I153" s="35"/>
      <c r="J153" s="35"/>
      <c r="K153" s="35"/>
      <c r="L153" s="35"/>
    </row>
    <row r="154" spans="1:12">
      <c r="I154" s="35"/>
      <c r="J154" s="35"/>
      <c r="K154" s="35"/>
      <c r="L154" s="35"/>
    </row>
    <row r="155" spans="1:12" ht="28.8">
      <c r="B155" s="307" t="s">
        <v>279</v>
      </c>
      <c r="C155" s="318" t="str">
        <f>+VLOOKUP(B155,'Implants-annexe'!B:D,3,FALSE)</f>
        <v xml:space="preserve">Implantation endovasculaire de greffe vaisseaux du bassin, prothèse tubulaire iliaque, avec bras latéral ou fenestration </v>
      </c>
      <c r="D155" s="319"/>
      <c r="E155" s="319"/>
      <c r="F155" s="294"/>
      <c r="I155" s="60"/>
      <c r="J155" s="60"/>
      <c r="K155" s="60"/>
      <c r="L155" s="60"/>
    </row>
    <row r="156" spans="1:12" s="155" customFormat="1">
      <c r="A156" s="69"/>
      <c r="B156" s="309" t="s">
        <v>1029</v>
      </c>
      <c r="C156" s="412" t="str">
        <f>+VLOOKUP(B155,'Implants-annexe'!B:D,2,FALSE)</f>
        <v>39.79.11,  39.79.12,  39.79.13,  39.78.12,  39.78.13,  00.40-48</v>
      </c>
      <c r="D156" s="412"/>
      <c r="E156" s="412"/>
      <c r="F156" s="294"/>
      <c r="G156" s="69"/>
      <c r="H156" s="69"/>
    </row>
    <row r="157" spans="1:12">
      <c r="B157" s="69" t="s">
        <v>781</v>
      </c>
      <c r="C157" s="69" t="s">
        <v>782</v>
      </c>
      <c r="D157" s="69" t="s">
        <v>777</v>
      </c>
      <c r="E157" s="69" t="s">
        <v>783</v>
      </c>
      <c r="F157" s="294" t="s">
        <v>784</v>
      </c>
      <c r="G157" s="310" t="s">
        <v>751</v>
      </c>
      <c r="I157" s="60"/>
      <c r="J157" s="60"/>
      <c r="K157" s="60"/>
      <c r="L157" s="60"/>
    </row>
    <row r="158" spans="1:12" s="35" customFormat="1">
      <c r="B158" s="293" t="str">
        <f>$B$155</f>
        <v>I22</v>
      </c>
      <c r="D158" s="129"/>
      <c r="F158" s="325">
        <f>+_I22[Prix par unité]*_I22[Quantité utilisée]</f>
        <v>0</v>
      </c>
      <c r="G158" s="75"/>
    </row>
    <row r="159" spans="1:12">
      <c r="B159" s="141" t="s">
        <v>780</v>
      </c>
      <c r="C159" s="128"/>
      <c r="D159" s="128"/>
      <c r="E159" s="323">
        <f>SUBTOTAL(109,_I22[Quantité utilisée])</f>
        <v>0</v>
      </c>
      <c r="F159" s="324">
        <f>IFERROR(SUBTOTAL(109,_I22[Prix moyen])/_I22[[#Totals],[Quantité utilisée]],0)</f>
        <v>0</v>
      </c>
      <c r="G159" s="128"/>
      <c r="I159" s="35"/>
      <c r="J159" s="35"/>
      <c r="K159" s="35"/>
      <c r="L159" s="35"/>
    </row>
    <row r="160" spans="1:12">
      <c r="I160" s="35"/>
      <c r="J160" s="35"/>
      <c r="K160" s="35"/>
      <c r="L160" s="35"/>
    </row>
    <row r="161" spans="1:12" ht="28.8">
      <c r="B161" s="307" t="s">
        <v>280</v>
      </c>
      <c r="C161" s="318" t="str">
        <f>+VLOOKUP(B161,'Implants-annexe'!B:D,3,FALSE)</f>
        <v>Implantation endovasculaire de greffe vaisseaux du bassin, autre</v>
      </c>
      <c r="D161" s="319"/>
      <c r="E161" s="319"/>
      <c r="F161" s="294"/>
      <c r="I161" s="60"/>
      <c r="J161" s="60"/>
      <c r="K161" s="60"/>
      <c r="L161" s="60"/>
    </row>
    <row r="162" spans="1:12" s="155" customFormat="1">
      <c r="A162" s="69"/>
      <c r="B162" s="309" t="s">
        <v>1029</v>
      </c>
      <c r="C162" s="412" t="str">
        <f>+VLOOKUP(B161,'Implants-annexe'!B:D,2,FALSE)</f>
        <v>39.79.12,  39.79.19,  39.78.19,  00.40-48</v>
      </c>
      <c r="D162" s="412"/>
      <c r="E162" s="412"/>
      <c r="F162" s="294"/>
      <c r="G162" s="69"/>
      <c r="H162" s="69"/>
    </row>
    <row r="163" spans="1:12">
      <c r="B163" s="69" t="s">
        <v>781</v>
      </c>
      <c r="C163" s="69" t="s">
        <v>782</v>
      </c>
      <c r="D163" s="69" t="s">
        <v>777</v>
      </c>
      <c r="E163" s="69" t="s">
        <v>783</v>
      </c>
      <c r="F163" s="294" t="s">
        <v>784</v>
      </c>
      <c r="G163" s="310" t="s">
        <v>751</v>
      </c>
      <c r="I163" s="60"/>
      <c r="J163" s="60"/>
      <c r="K163" s="60"/>
      <c r="L163" s="60"/>
    </row>
    <row r="164" spans="1:12" s="35" customFormat="1">
      <c r="B164" s="293" t="str">
        <f>$B$161</f>
        <v>I23</v>
      </c>
      <c r="D164" s="129"/>
      <c r="F164" s="325">
        <f>+_I23[Prix par unité]*_I23[Quantité utilisée]</f>
        <v>0</v>
      </c>
      <c r="G164" s="75"/>
    </row>
    <row r="165" spans="1:12">
      <c r="B165" s="141" t="s">
        <v>780</v>
      </c>
      <c r="C165" s="128"/>
      <c r="D165" s="128"/>
      <c r="E165" s="323">
        <f>SUBTOTAL(109,_I23[Quantité utilisée])</f>
        <v>0</v>
      </c>
      <c r="F165" s="324">
        <f>IFERROR(SUBTOTAL(109,_I23[Prix moyen])/_I23[[#Totals],[Quantité utilisée]],0)</f>
        <v>0</v>
      </c>
      <c r="G165" s="128"/>
      <c r="I165" s="35"/>
      <c r="J165" s="35"/>
      <c r="K165" s="35"/>
      <c r="L165" s="35"/>
    </row>
    <row r="166" spans="1:12">
      <c r="I166" s="35"/>
      <c r="J166" s="35"/>
      <c r="K166" s="35"/>
      <c r="L166" s="35"/>
    </row>
    <row r="167" spans="1:12" ht="30.6" customHeight="1">
      <c r="B167" s="307" t="s">
        <v>281</v>
      </c>
      <c r="C167" s="318" t="str">
        <f>+VLOOKUP(B167,'Implants-annexe'!B:D,3,FALSE)</f>
        <v>Implantation endovasculaire d'une greffe dans l'aorte abdominale,
aorto-iliaque, sans fenestration ni bras latéral, prothèse tubulaire iliaque</v>
      </c>
      <c r="D167" s="319"/>
      <c r="E167" s="319"/>
      <c r="F167" s="294"/>
      <c r="I167" s="60"/>
      <c r="J167" s="60"/>
      <c r="K167" s="60"/>
      <c r="L167" s="60"/>
    </row>
    <row r="168" spans="1:12" s="155" customFormat="1">
      <c r="A168" s="69"/>
      <c r="B168" s="309" t="s">
        <v>1029</v>
      </c>
      <c r="C168" s="412" t="str">
        <f>+VLOOKUP(B167,'Implants-annexe'!B:D,2,FALSE)</f>
        <v>39.71.10,  39.71.14,  39.73.20,  39.78.21,  39.78.31,  39.78.3G</v>
      </c>
      <c r="D168" s="412"/>
      <c r="E168" s="412"/>
      <c r="F168" s="294"/>
      <c r="G168" s="69"/>
      <c r="H168" s="69"/>
    </row>
    <row r="169" spans="1:12">
      <c r="B169" s="69" t="s">
        <v>781</v>
      </c>
      <c r="C169" s="69" t="s">
        <v>782</v>
      </c>
      <c r="D169" s="69" t="s">
        <v>777</v>
      </c>
      <c r="E169" s="69" t="s">
        <v>783</v>
      </c>
      <c r="F169" s="294" t="s">
        <v>784</v>
      </c>
      <c r="G169" s="310" t="s">
        <v>751</v>
      </c>
      <c r="I169" s="60"/>
      <c r="J169" s="60"/>
      <c r="K169" s="60"/>
      <c r="L169" s="60"/>
    </row>
    <row r="170" spans="1:12" s="35" customFormat="1">
      <c r="B170" s="293" t="str">
        <f>$B$167</f>
        <v>I24</v>
      </c>
      <c r="D170" s="129"/>
      <c r="F170" s="325">
        <f>+_I24[Prix par unité]*_I24[Quantité utilisée]</f>
        <v>0</v>
      </c>
      <c r="G170" s="75"/>
    </row>
    <row r="171" spans="1:12">
      <c r="B171" s="141" t="s">
        <v>780</v>
      </c>
      <c r="C171" s="128"/>
      <c r="D171" s="128"/>
      <c r="E171" s="323">
        <f>SUBTOTAL(109,_I24[Quantité utilisée])</f>
        <v>0</v>
      </c>
      <c r="F171" s="324">
        <f>IFERROR(SUBTOTAL(109,_I24[Prix moyen])/_I24[[#Totals],[Quantité utilisée]],0)</f>
        <v>0</v>
      </c>
      <c r="G171" s="128"/>
      <c r="I171" s="35"/>
      <c r="J171" s="35"/>
      <c r="K171" s="35"/>
      <c r="L171" s="35"/>
    </row>
    <row r="172" spans="1:12">
      <c r="I172" s="35"/>
      <c r="J172" s="35"/>
      <c r="K172" s="35"/>
      <c r="L172" s="35"/>
    </row>
    <row r="173" spans="1:12" ht="60" customHeight="1">
      <c r="B173" s="307" t="s">
        <v>282</v>
      </c>
      <c r="C173" s="318" t="str">
        <f>+VLOOKUP(B173,'Implants-annexe'!B:D,3,FALSE)</f>
        <v>Implantation endovasculaire d'une greffe dans l'aorte abdominale, prothèse tubulaire avec une ou plusieures fenestrations ou bras latéraux , OU avec une ou plusieures fenestrations ou bras latéraux en combinaison.</v>
      </c>
      <c r="D173" s="319"/>
      <c r="E173" s="319"/>
      <c r="F173" s="294"/>
      <c r="I173" s="60"/>
      <c r="J173" s="60"/>
      <c r="K173" s="60"/>
      <c r="L173" s="60"/>
    </row>
    <row r="174" spans="1:12" s="155" customFormat="1" ht="14.4" customHeight="1">
      <c r="A174" s="69"/>
      <c r="B174" s="309" t="s">
        <v>1029</v>
      </c>
      <c r="C174" s="412" t="str">
        <f>+VLOOKUP(B173,'Implants-annexe'!B:D,2,FALSE)</f>
        <v>39.71.11,  39.71.15,  39.73.20,  39.78.22-25,  39.78.26-28,  39.78.32,  39.78.2A-2D,  39.78.3H-3R</v>
      </c>
      <c r="D174" s="412"/>
      <c r="E174" s="412"/>
      <c r="F174" s="294"/>
      <c r="G174" s="69"/>
      <c r="H174" s="69"/>
    </row>
    <row r="175" spans="1:12">
      <c r="B175" s="69" t="s">
        <v>781</v>
      </c>
      <c r="C175" s="69" t="s">
        <v>782</v>
      </c>
      <c r="D175" s="69" t="s">
        <v>777</v>
      </c>
      <c r="E175" s="69" t="s">
        <v>783</v>
      </c>
      <c r="F175" s="294" t="s">
        <v>784</v>
      </c>
      <c r="G175" s="310" t="s">
        <v>751</v>
      </c>
      <c r="I175" s="60"/>
      <c r="J175" s="60"/>
      <c r="K175" s="60"/>
      <c r="L175" s="60"/>
    </row>
    <row r="176" spans="1:12" s="35" customFormat="1">
      <c r="B176" s="293" t="str">
        <f>$B$173</f>
        <v>I25</v>
      </c>
      <c r="D176" s="129"/>
      <c r="F176" s="325">
        <f>+_I25[Prix par unité]*_I25[Quantité utilisée]</f>
        <v>0</v>
      </c>
      <c r="G176" s="75"/>
    </row>
    <row r="177" spans="1:12">
      <c r="B177" s="141" t="s">
        <v>780</v>
      </c>
      <c r="C177" s="128"/>
      <c r="D177" s="128"/>
      <c r="E177" s="323">
        <f>SUBTOTAL(109,_I25[Quantité utilisée])</f>
        <v>0</v>
      </c>
      <c r="F177" s="324">
        <f>IFERROR(SUBTOTAL(109,_I25[Prix moyen])/_I25[[#Totals],[Quantité utilisée]],0)</f>
        <v>0</v>
      </c>
      <c r="G177" s="128"/>
      <c r="I177" s="35"/>
      <c r="J177" s="35"/>
      <c r="K177" s="35"/>
      <c r="L177" s="35"/>
    </row>
    <row r="178" spans="1:12">
      <c r="I178" s="35"/>
      <c r="J178" s="35"/>
      <c r="K178" s="35"/>
      <c r="L178" s="35"/>
    </row>
    <row r="179" spans="1:12" ht="72">
      <c r="B179" s="307" t="s">
        <v>283</v>
      </c>
      <c r="C179" s="318" t="str">
        <f>+VLOOKUP(B179,'Implants-annexe'!B:D,3,FALSE)</f>
        <v>Implantation endovasculaire d'une greffe dans l'aorte abdominale,
prothèse de bifurcation aorto-biiliaque, avec fenestration ou bras
latéral</v>
      </c>
      <c r="D179" s="319"/>
      <c r="E179" s="319"/>
      <c r="F179" s="294"/>
      <c r="I179" s="60"/>
      <c r="J179" s="60"/>
      <c r="K179" s="60"/>
      <c r="L179" s="60"/>
    </row>
    <row r="180" spans="1:12" s="155" customFormat="1">
      <c r="A180" s="69"/>
      <c r="B180" s="309" t="s">
        <v>1029</v>
      </c>
      <c r="C180" s="412" t="str">
        <f>+VLOOKUP(B179,'Implants-annexe'!B:D,2,FALSE)</f>
        <v>39.71.13,  39.73.20,  39.78.2E-2F,  39.78.34-38,  39.78.3A-3F</v>
      </c>
      <c r="D180" s="412"/>
      <c r="E180" s="412"/>
      <c r="F180" s="294"/>
      <c r="G180" s="69"/>
      <c r="H180" s="69"/>
    </row>
    <row r="181" spans="1:12">
      <c r="B181" s="69" t="s">
        <v>781</v>
      </c>
      <c r="C181" s="69" t="s">
        <v>782</v>
      </c>
      <c r="D181" s="69" t="s">
        <v>777</v>
      </c>
      <c r="E181" s="69" t="s">
        <v>783</v>
      </c>
      <c r="F181" s="294" t="s">
        <v>784</v>
      </c>
      <c r="G181" s="310" t="s">
        <v>751</v>
      </c>
      <c r="I181" s="60"/>
      <c r="J181" s="60"/>
      <c r="K181" s="60"/>
      <c r="L181" s="60"/>
    </row>
    <row r="182" spans="1:12" s="35" customFormat="1">
      <c r="B182" s="293" t="str">
        <f>$B$179</f>
        <v>I26</v>
      </c>
      <c r="D182" s="129"/>
      <c r="F182" s="325">
        <f>+_I26[Prix par unité]*_I26[Quantité utilisée]</f>
        <v>0</v>
      </c>
      <c r="G182" s="75"/>
    </row>
    <row r="183" spans="1:12">
      <c r="B183" s="141" t="s">
        <v>780</v>
      </c>
      <c r="C183" s="128"/>
      <c r="D183" s="128"/>
      <c r="E183" s="323">
        <f>SUBTOTAL(109,_I26[Quantité utilisée])</f>
        <v>0</v>
      </c>
      <c r="F183" s="324">
        <f>IFERROR(SUBTOTAL(109,_I26[Prix moyen])/_I26[[#Totals],[Quantité utilisée]],0)</f>
        <v>0</v>
      </c>
      <c r="G183" s="128"/>
      <c r="I183" s="35"/>
      <c r="J183" s="35"/>
      <c r="K183" s="35"/>
      <c r="L183" s="35"/>
    </row>
    <row r="184" spans="1:12">
      <c r="I184" s="35"/>
      <c r="J184" s="35"/>
      <c r="K184" s="35"/>
      <c r="L184" s="35"/>
    </row>
    <row r="185" spans="1:12" ht="72">
      <c r="B185" s="307" t="s">
        <v>284</v>
      </c>
      <c r="C185" s="318" t="str">
        <f>+VLOOKUP(B185,'Implants-annexe'!B:D,3,FALSE)</f>
        <v>Implantation endovasculaire d'une greffe dans l'aorte abdominale,
prothèse de bifurcation aorto-biiliaque, sans fenestration ou bras
latéral</v>
      </c>
      <c r="D185" s="319"/>
      <c r="E185" s="319"/>
      <c r="F185" s="294"/>
      <c r="I185" s="60"/>
      <c r="J185" s="60"/>
      <c r="K185" s="60"/>
      <c r="L185" s="60"/>
    </row>
    <row r="186" spans="1:12" s="155" customFormat="1">
      <c r="A186" s="69"/>
      <c r="B186" s="309" t="s">
        <v>1029</v>
      </c>
      <c r="C186" s="412" t="str">
        <f>+VLOOKUP(B185,'Implants-annexe'!B:D,2,FALSE)</f>
        <v>39.71.12,  39.78.33</v>
      </c>
      <c r="D186" s="412"/>
      <c r="E186" s="412"/>
      <c r="F186" s="294"/>
      <c r="G186" s="69"/>
      <c r="H186" s="69"/>
    </row>
    <row r="187" spans="1:12">
      <c r="B187" s="69" t="s">
        <v>781</v>
      </c>
      <c r="C187" s="69" t="s">
        <v>782</v>
      </c>
      <c r="D187" s="69" t="s">
        <v>777</v>
      </c>
      <c r="E187" s="69" t="s">
        <v>783</v>
      </c>
      <c r="F187" s="294" t="s">
        <v>784</v>
      </c>
      <c r="G187" s="313" t="s">
        <v>1030</v>
      </c>
      <c r="I187" s="60"/>
      <c r="J187" s="60"/>
      <c r="K187" s="60"/>
      <c r="L187" s="60"/>
    </row>
    <row r="188" spans="1:12" s="35" customFormat="1">
      <c r="B188" s="293" t="str">
        <f>$B$185</f>
        <v>I27</v>
      </c>
      <c r="C188" s="75"/>
      <c r="D188" s="129"/>
      <c r="E188" s="75"/>
      <c r="F188" s="325">
        <f>+_I27[Prix par unité]*_I27[Quantité utilisée]</f>
        <v>0</v>
      </c>
      <c r="G188" s="75"/>
    </row>
    <row r="189" spans="1:12">
      <c r="B189" s="141" t="s">
        <v>780</v>
      </c>
      <c r="C189" s="128"/>
      <c r="D189" s="128"/>
      <c r="E189" s="323">
        <f>SUBTOTAL(109,_I27[Quantité utilisée])</f>
        <v>0</v>
      </c>
      <c r="F189" s="324">
        <f>IFERROR(SUBTOTAL(109,_I27[Prix moyen])/_I27[[#Totals],[Quantité utilisée]],0)</f>
        <v>0</v>
      </c>
      <c r="G189" s="128"/>
      <c r="I189" s="35"/>
      <c r="J189" s="35"/>
      <c r="K189" s="35"/>
      <c r="L189" s="35"/>
    </row>
    <row r="190" spans="1:12">
      <c r="B190" s="141"/>
      <c r="I190" s="35"/>
      <c r="J190" s="35"/>
      <c r="K190" s="35"/>
      <c r="L190" s="35"/>
    </row>
    <row r="191" spans="1:12" ht="57.6">
      <c r="B191" s="307" t="s">
        <v>285</v>
      </c>
      <c r="C191" s="318" t="str">
        <f>+VLOOKUP(B191,'Implants-annexe'!B:D,3,FALSE)</f>
        <v>Implantation endovasculaire d'une greffe dans l'aorte abdominale,
prothèse tubulaire, avec fenestration ou bras
latéral</v>
      </c>
      <c r="D191" s="319"/>
      <c r="E191" s="319"/>
      <c r="F191" s="320"/>
      <c r="G191" s="319"/>
      <c r="I191" s="60"/>
      <c r="J191" s="60"/>
      <c r="K191" s="60"/>
      <c r="L191" s="60"/>
    </row>
    <row r="192" spans="1:12" s="155" customFormat="1">
      <c r="A192" s="69"/>
      <c r="B192" s="309" t="s">
        <v>1029</v>
      </c>
      <c r="C192" s="412" t="str">
        <f>+VLOOKUP(B191,'Implants-annexe'!B:D,2,FALSE)</f>
        <v>39.73.10,  39.78.41</v>
      </c>
      <c r="D192" s="412"/>
      <c r="E192" s="412"/>
      <c r="F192" s="412"/>
      <c r="G192" s="412"/>
      <c r="H192" s="69"/>
    </row>
    <row r="193" spans="1:12">
      <c r="B193" s="69" t="s">
        <v>781</v>
      </c>
      <c r="C193" s="69" t="s">
        <v>782</v>
      </c>
      <c r="D193" s="69" t="s">
        <v>777</v>
      </c>
      <c r="E193" s="69" t="s">
        <v>783</v>
      </c>
      <c r="F193" s="294" t="s">
        <v>784</v>
      </c>
      <c r="G193" s="310" t="s">
        <v>751</v>
      </c>
      <c r="I193" s="60"/>
      <c r="J193" s="60"/>
      <c r="K193" s="60"/>
      <c r="L193" s="60"/>
    </row>
    <row r="194" spans="1:12" s="35" customFormat="1">
      <c r="B194" s="293" t="str">
        <f>$B$191</f>
        <v>I28</v>
      </c>
      <c r="D194" s="129"/>
      <c r="F194" s="325">
        <f>+_I28[Prix par unité]*_I28[Quantité utilisée]</f>
        <v>0</v>
      </c>
      <c r="G194" s="75"/>
    </row>
    <row r="195" spans="1:12">
      <c r="B195" s="141" t="s">
        <v>780</v>
      </c>
      <c r="C195" s="128"/>
      <c r="D195" s="128"/>
      <c r="E195" s="323">
        <f>SUBTOTAL(109,_I28[Quantité utilisée])</f>
        <v>0</v>
      </c>
      <c r="F195" s="324">
        <f>IFERROR(SUBTOTAL(109,_I28[Prix moyen])/_I28[[#Totals],[Quantité utilisée]],0)</f>
        <v>0</v>
      </c>
      <c r="G195" s="128"/>
      <c r="I195" s="35"/>
      <c r="J195" s="35"/>
      <c r="K195" s="35"/>
      <c r="L195" s="35"/>
    </row>
    <row r="196" spans="1:12">
      <c r="I196" s="35"/>
      <c r="J196" s="35"/>
      <c r="K196" s="35"/>
      <c r="L196" s="35"/>
    </row>
    <row r="197" spans="1:12" ht="47.4" customHeight="1">
      <c r="B197" s="307" t="s">
        <v>286</v>
      </c>
      <c r="C197" s="318" t="str">
        <f>+VLOOKUP(B197,'Implants-annexe'!B:D,3,FALSE)</f>
        <v>Implantation endovasculaire d'une greffe dans l'aorte abdominale,
prothèse tubulaire, avec une ou plusieures fenestrations OU  avec un ou plusieurs bras latéraux et fenestrations en combinaison.</v>
      </c>
      <c r="D197" s="319"/>
      <c r="E197" s="319"/>
      <c r="F197" s="294"/>
      <c r="I197" s="60"/>
      <c r="J197" s="60"/>
      <c r="K197" s="60"/>
      <c r="L197" s="60"/>
    </row>
    <row r="198" spans="1:12" s="155" customFormat="1">
      <c r="A198" s="69"/>
      <c r="B198" s="309" t="s">
        <v>1029</v>
      </c>
      <c r="C198" s="412" t="str">
        <f>+VLOOKUP(B197,'Implants-annexe'!B:D,2,FALSE)</f>
        <v>39.73.11,  39.78.42-48,  39.78.4A-4C</v>
      </c>
      <c r="D198" s="412"/>
      <c r="E198" s="412"/>
      <c r="F198" s="294"/>
      <c r="G198" s="69"/>
      <c r="H198" s="69"/>
    </row>
    <row r="199" spans="1:12">
      <c r="B199" s="69" t="s">
        <v>781</v>
      </c>
      <c r="C199" s="69" t="s">
        <v>782</v>
      </c>
      <c r="D199" s="69" t="s">
        <v>777</v>
      </c>
      <c r="E199" s="69" t="s">
        <v>783</v>
      </c>
      <c r="F199" s="294" t="s">
        <v>784</v>
      </c>
      <c r="G199" s="310" t="s">
        <v>751</v>
      </c>
      <c r="I199" s="60"/>
      <c r="J199" s="60"/>
      <c r="K199" s="60"/>
      <c r="L199" s="60"/>
    </row>
    <row r="200" spans="1:12" s="35" customFormat="1">
      <c r="B200" s="293" t="str">
        <f>$B$197</f>
        <v>I29</v>
      </c>
      <c r="D200" s="129"/>
      <c r="F200" s="325">
        <f>+_I29[Prix par unité]*_I29[Quantité utilisée]</f>
        <v>0</v>
      </c>
      <c r="G200" s="75"/>
    </row>
    <row r="201" spans="1:12">
      <c r="B201" s="141" t="s">
        <v>780</v>
      </c>
      <c r="C201" s="128"/>
      <c r="D201" s="128"/>
      <c r="E201" s="323">
        <f>SUBTOTAL(109,_I29[Quantité utilisée])</f>
        <v>0</v>
      </c>
      <c r="F201" s="324">
        <f>IFERROR(SUBTOTAL(109,_I29[Prix moyen])/_I29[[#Totals],[Quantité utilisée]],0)</f>
        <v>0</v>
      </c>
      <c r="G201" s="128"/>
      <c r="I201" s="35"/>
      <c r="J201" s="35"/>
      <c r="K201" s="35"/>
      <c r="L201" s="35"/>
    </row>
    <row r="202" spans="1:12">
      <c r="I202" s="35"/>
      <c r="J202" s="35"/>
      <c r="K202" s="35"/>
      <c r="L202" s="35"/>
    </row>
    <row r="203" spans="1:12" ht="34.200000000000003" customHeight="1">
      <c r="B203" s="307" t="s">
        <v>287</v>
      </c>
      <c r="C203" s="318" t="str">
        <f>+VLOOKUP(B203,'Implants-annexe'!B:D,3,FALSE)</f>
        <v>Insertion et remplacement d'une ou plusieurs prothèse(s) non autoexpansible(s) (tube permanent) dans l'oesophage</v>
      </c>
      <c r="D203" s="319"/>
      <c r="E203" s="319"/>
      <c r="F203" s="294"/>
      <c r="I203" s="60"/>
      <c r="J203" s="60"/>
      <c r="K203" s="60"/>
      <c r="L203" s="60"/>
    </row>
    <row r="204" spans="1:12" s="155" customFormat="1">
      <c r="A204" s="69"/>
      <c r="B204" s="309" t="s">
        <v>1029</v>
      </c>
      <c r="C204" s="412" t="str">
        <f>+VLOOKUP(B203,'Implants-annexe'!B:D,2,FALSE)</f>
        <v>42.81.10-12,  42.81.20-22,  42.81.30-32</v>
      </c>
      <c r="D204" s="412"/>
      <c r="E204" s="412"/>
      <c r="F204" s="294"/>
      <c r="G204" s="69"/>
      <c r="H204" s="69"/>
    </row>
    <row r="205" spans="1:12">
      <c r="B205" s="69" t="s">
        <v>781</v>
      </c>
      <c r="C205" s="69" t="s">
        <v>782</v>
      </c>
      <c r="D205" s="69" t="s">
        <v>777</v>
      </c>
      <c r="E205" s="69" t="s">
        <v>783</v>
      </c>
      <c r="F205" s="294" t="s">
        <v>784</v>
      </c>
      <c r="G205" s="313" t="s">
        <v>751</v>
      </c>
      <c r="I205" s="60"/>
      <c r="J205" s="60"/>
      <c r="K205" s="60"/>
      <c r="L205" s="60"/>
    </row>
    <row r="206" spans="1:12" s="35" customFormat="1">
      <c r="B206" s="293" t="str">
        <f>$B$203</f>
        <v>I30</v>
      </c>
      <c r="D206" s="129"/>
      <c r="F206" s="325">
        <f>+_I30[Prix par unité]*_I30[Quantité utilisée]</f>
        <v>0</v>
      </c>
      <c r="G206" s="75"/>
    </row>
    <row r="207" spans="1:12">
      <c r="B207" s="141" t="s">
        <v>780</v>
      </c>
      <c r="C207" s="128"/>
      <c r="D207" s="128"/>
      <c r="E207" s="323">
        <f>SUBTOTAL(109,_I30[Quantité utilisée])</f>
        <v>0</v>
      </c>
      <c r="F207" s="324">
        <f>IFERROR(SUBTOTAL(109,_I30[Prix moyen])/_I30[[#Totals],[Quantité utilisée]],0)</f>
        <v>0</v>
      </c>
      <c r="G207" s="128"/>
      <c r="I207" s="35"/>
      <c r="J207" s="35"/>
      <c r="K207" s="35"/>
      <c r="L207" s="35"/>
    </row>
    <row r="208" spans="1:12">
      <c r="I208" s="35"/>
      <c r="J208" s="35"/>
      <c r="K208" s="35"/>
      <c r="L208" s="35"/>
    </row>
    <row r="209" spans="1:12" ht="29.4" customHeight="1">
      <c r="B209" s="307" t="s">
        <v>288</v>
      </c>
      <c r="C209" s="318" t="str">
        <f>+VLOOKUP(B209,'Implants-annexe'!B:D,3,FALSE)</f>
        <v>Insertion et remplacement d'une ou plusieurs prothèse(s) autoexpansible(s) (tube permanent) dans l'oesophage</v>
      </c>
      <c r="D209" s="319"/>
      <c r="E209" s="319"/>
      <c r="F209" s="294"/>
      <c r="I209" s="60"/>
      <c r="J209" s="60"/>
      <c r="K209" s="60"/>
      <c r="L209" s="60"/>
    </row>
    <row r="210" spans="1:12" s="155" customFormat="1">
      <c r="A210" s="69"/>
      <c r="B210" s="309" t="s">
        <v>1029</v>
      </c>
      <c r="C210" s="412" t="str">
        <f>+VLOOKUP(B209,'Implants-annexe'!B:D,2,FALSE)</f>
        <v>42.81.40-42,  42.81.50-52,  42.81.60-62</v>
      </c>
      <c r="D210" s="412"/>
      <c r="E210" s="412"/>
      <c r="F210" s="294"/>
      <c r="G210" s="69"/>
      <c r="H210" s="69"/>
    </row>
    <row r="211" spans="1:12">
      <c r="B211" s="69" t="s">
        <v>781</v>
      </c>
      <c r="C211" s="69" t="s">
        <v>782</v>
      </c>
      <c r="D211" s="69" t="s">
        <v>777</v>
      </c>
      <c r="E211" s="69" t="s">
        <v>783</v>
      </c>
      <c r="F211" s="294" t="s">
        <v>784</v>
      </c>
      <c r="G211" s="310" t="s">
        <v>751</v>
      </c>
      <c r="I211" s="60"/>
      <c r="J211" s="60"/>
      <c r="K211" s="60"/>
      <c r="L211" s="60"/>
    </row>
    <row r="212" spans="1:12" s="35" customFormat="1">
      <c r="B212" s="293" t="str">
        <f>$B$209</f>
        <v>I31</v>
      </c>
      <c r="D212" s="129"/>
      <c r="F212" s="325">
        <f>+_I31[Prix par unité]*_I31[Quantité utilisée]</f>
        <v>0</v>
      </c>
      <c r="G212" s="75"/>
    </row>
    <row r="213" spans="1:12">
      <c r="B213" s="141" t="s">
        <v>780</v>
      </c>
      <c r="C213" s="128"/>
      <c r="D213" s="128"/>
      <c r="E213" s="323">
        <f>SUBTOTAL(109,_I31[Quantité utilisée])</f>
        <v>0</v>
      </c>
      <c r="F213" s="324">
        <f>IFERROR(SUBTOTAL(109,_I31[Prix moyen])/_I31[[#Totals],[Quantité utilisée]],0)</f>
        <v>0</v>
      </c>
      <c r="G213" s="128"/>
      <c r="I213" s="35"/>
      <c r="J213" s="35"/>
      <c r="K213" s="35"/>
      <c r="L213" s="35"/>
    </row>
    <row r="214" spans="1:12">
      <c r="I214" s="35"/>
      <c r="J214" s="35"/>
      <c r="K214" s="35"/>
      <c r="L214" s="35"/>
    </row>
    <row r="215" spans="1:12" ht="34.200000000000003" customHeight="1">
      <c r="B215" s="307" t="s">
        <v>289</v>
      </c>
      <c r="C215" s="318" t="str">
        <f>+VLOOKUP(B215,'Implants-annexe'!B:D,3,FALSE)</f>
        <v>Insertion ou remplacement de prothèse non auto-expansible dans l'estomac</v>
      </c>
      <c r="D215" s="319"/>
      <c r="E215" s="319"/>
      <c r="F215" s="294"/>
      <c r="I215" s="60"/>
      <c r="J215" s="60"/>
      <c r="K215" s="60"/>
      <c r="L215" s="60"/>
    </row>
    <row r="216" spans="1:12" s="155" customFormat="1">
      <c r="A216" s="69"/>
      <c r="B216" s="309" t="s">
        <v>1029</v>
      </c>
      <c r="C216" s="412" t="str">
        <f>+VLOOKUP(B215,'Implants-annexe'!B:D,2,FALSE)</f>
        <v>44.99.50-52</v>
      </c>
      <c r="D216" s="412"/>
      <c r="E216" s="412"/>
      <c r="F216" s="294"/>
      <c r="G216" s="69"/>
      <c r="H216" s="69"/>
    </row>
    <row r="217" spans="1:12">
      <c r="B217" s="69" t="s">
        <v>781</v>
      </c>
      <c r="C217" s="69" t="s">
        <v>782</v>
      </c>
      <c r="D217" s="69" t="s">
        <v>777</v>
      </c>
      <c r="E217" s="69" t="s">
        <v>783</v>
      </c>
      <c r="F217" s="294" t="s">
        <v>784</v>
      </c>
      <c r="G217" s="310" t="s">
        <v>751</v>
      </c>
    </row>
    <row r="218" spans="1:12" s="35" customFormat="1">
      <c r="B218" s="293" t="str">
        <f>$B$215</f>
        <v>I32</v>
      </c>
      <c r="D218" s="129"/>
      <c r="F218" s="325">
        <f>+_I32[Prix par unité]*_I32[Quantité utilisée]</f>
        <v>0</v>
      </c>
      <c r="G218" s="75"/>
    </row>
    <row r="219" spans="1:12">
      <c r="B219" s="141" t="s">
        <v>780</v>
      </c>
      <c r="C219" s="128"/>
      <c r="D219" s="128"/>
      <c r="E219" s="323">
        <f>SUBTOTAL(109,_I32[Quantité utilisée])</f>
        <v>0</v>
      </c>
      <c r="F219" s="324">
        <f>IFERROR(SUBTOTAL(109,_I32[Prix moyen])/_I32[[#Totals],[Quantité utilisée]],0)</f>
        <v>0</v>
      </c>
      <c r="G219" s="128"/>
    </row>
    <row r="220" spans="1:12"/>
    <row r="221" spans="1:12" ht="13.8" customHeight="1">
      <c r="B221" s="307" t="s">
        <v>290</v>
      </c>
      <c r="C221" s="318" t="str">
        <f>+VLOOKUP(B221,'Implants-annexe'!B:D,3,FALSE)</f>
        <v>Insertion ou remplacement de prothèse auto-expansible dans l'estomac</v>
      </c>
      <c r="D221" s="319"/>
      <c r="E221" s="319"/>
      <c r="F221" s="294"/>
    </row>
    <row r="222" spans="1:12" s="155" customFormat="1">
      <c r="A222" s="69"/>
      <c r="B222" s="309" t="s">
        <v>1029</v>
      </c>
      <c r="C222" s="412" t="str">
        <f>+VLOOKUP(B221,'Implants-annexe'!B:D,2,FALSE)</f>
        <v>44.99.60-62</v>
      </c>
      <c r="D222" s="412"/>
      <c r="E222" s="412"/>
      <c r="F222" s="294"/>
      <c r="G222" s="69"/>
      <c r="H222" s="69"/>
    </row>
    <row r="223" spans="1:12">
      <c r="B223" s="69" t="s">
        <v>781</v>
      </c>
      <c r="C223" s="69" t="s">
        <v>782</v>
      </c>
      <c r="D223" s="69" t="s">
        <v>777</v>
      </c>
      <c r="E223" s="69" t="s">
        <v>783</v>
      </c>
      <c r="F223" s="294" t="s">
        <v>784</v>
      </c>
      <c r="G223" s="310" t="s">
        <v>751</v>
      </c>
    </row>
    <row r="224" spans="1:12" s="35" customFormat="1">
      <c r="B224" s="293" t="str">
        <f>$B$221</f>
        <v>I33</v>
      </c>
      <c r="D224" s="129"/>
      <c r="F224" s="325">
        <f>+_I33[Prix par unité]*_I33[Quantité utilisée]</f>
        <v>0</v>
      </c>
      <c r="G224" s="75"/>
    </row>
    <row r="225" spans="2:7" ht="14.4" customHeight="1">
      <c r="B225" s="141" t="s">
        <v>780</v>
      </c>
      <c r="C225" s="128"/>
      <c r="D225" s="128"/>
      <c r="E225" s="323">
        <f>SUBTOTAL(109,_I33[Quantité utilisée])</f>
        <v>0</v>
      </c>
      <c r="F225" s="324">
        <f>IFERROR(SUBTOTAL(109,_I33[Prix moyen])/_I33[[#Totals],[Quantité utilisée]],0)</f>
        <v>0</v>
      </c>
      <c r="G225" s="128"/>
    </row>
    <row r="226" spans="2:7" ht="14.4" customHeight="1"/>
    <row r="227" spans="2:7" ht="29.4" customHeight="1">
      <c r="B227" s="307" t="s">
        <v>881</v>
      </c>
      <c r="C227" s="318" t="str">
        <f>+VLOOKUP(B227,'Implants-annexe'!B:D,3,FALSE)</f>
        <v>Insertion ou remplacement de prothèse non auto-expansible dans l'intestin</v>
      </c>
      <c r="D227" s="318"/>
      <c r="E227" s="318"/>
    </row>
    <row r="228" spans="2:7">
      <c r="B228" s="309" t="s">
        <v>1029</v>
      </c>
      <c r="C228" s="412" t="str">
        <f>+VLOOKUP(B227,'Implants-annexe'!B:D,2,FALSE)</f>
        <v>46.99.50-52</v>
      </c>
      <c r="D228" s="412"/>
      <c r="E228" s="412"/>
      <c r="F228" s="294"/>
    </row>
    <row r="229" spans="2:7">
      <c r="B229" s="69" t="s">
        <v>781</v>
      </c>
      <c r="C229" s="69" t="s">
        <v>782</v>
      </c>
      <c r="D229" s="69" t="s">
        <v>777</v>
      </c>
      <c r="E229" s="69" t="s">
        <v>783</v>
      </c>
      <c r="F229" s="294" t="s">
        <v>784</v>
      </c>
      <c r="G229" s="310" t="s">
        <v>751</v>
      </c>
    </row>
    <row r="230" spans="2:7" s="35" customFormat="1">
      <c r="B230" s="142" t="str">
        <f>$B$227</f>
        <v>I34</v>
      </c>
      <c r="D230" s="129"/>
      <c r="F230" s="325">
        <f>+_I34[Prix par unité]*_I34[Quantité utilisée]</f>
        <v>0</v>
      </c>
      <c r="G230" s="75"/>
    </row>
    <row r="231" spans="2:7">
      <c r="B231" s="141" t="s">
        <v>780</v>
      </c>
      <c r="C231" s="128"/>
      <c r="D231" s="128"/>
      <c r="E231" s="323">
        <f>SUBTOTAL(109,_I34[Quantité utilisée])</f>
        <v>0</v>
      </c>
      <c r="F231" s="324">
        <f>IFERROR(SUBTOTAL(109,_I34[Prix moyen])/_I34[[#Totals],[Quantité utilisée]],0)</f>
        <v>0</v>
      </c>
      <c r="G231" s="128"/>
    </row>
    <row r="232" spans="2:7"/>
    <row r="233" spans="2:7" ht="17.399999999999999" customHeight="1">
      <c r="B233" s="307" t="s">
        <v>882</v>
      </c>
      <c r="C233" s="318" t="str">
        <f>+VLOOKUP(B233,'Implants-annexe'!B:D,3,FALSE)</f>
        <v>Insertion ou remplacement de prothèse auto-expansible dans l'intestin</v>
      </c>
      <c r="D233" s="318"/>
      <c r="E233" s="318"/>
    </row>
    <row r="234" spans="2:7">
      <c r="B234" s="309" t="s">
        <v>1029</v>
      </c>
      <c r="C234" s="412" t="str">
        <f>+VLOOKUP(B233,'Implants-annexe'!B:D,2,FALSE)</f>
        <v>46.99.60-62</v>
      </c>
      <c r="D234" s="412"/>
      <c r="E234" s="412"/>
      <c r="F234" s="294"/>
    </row>
    <row r="235" spans="2:7">
      <c r="B235" s="69" t="s">
        <v>781</v>
      </c>
      <c r="C235" s="69" t="s">
        <v>782</v>
      </c>
      <c r="D235" s="69" t="s">
        <v>777</v>
      </c>
      <c r="E235" s="69" t="s">
        <v>783</v>
      </c>
      <c r="F235" s="294" t="s">
        <v>784</v>
      </c>
      <c r="G235" s="310" t="s">
        <v>751</v>
      </c>
    </row>
    <row r="236" spans="2:7" s="35" customFormat="1">
      <c r="B236" s="142" t="str">
        <f>$B$233</f>
        <v>I35</v>
      </c>
      <c r="D236" s="129"/>
      <c r="F236" s="325">
        <f>+_I35[Prix par unité]*_I35[Quantité utilisée]</f>
        <v>0</v>
      </c>
      <c r="G236" s="75"/>
    </row>
    <row r="237" spans="2:7">
      <c r="B237" s="141" t="s">
        <v>780</v>
      </c>
      <c r="C237" s="128"/>
      <c r="D237" s="128"/>
      <c r="E237" s="323">
        <f>SUBTOTAL(109,_I35[Quantité utilisée])</f>
        <v>0</v>
      </c>
      <c r="F237" s="324">
        <f>IFERROR(SUBTOTAL(109,_I35[Prix moyen])/_I35[[#Totals],[Quantité utilisée]],0)</f>
        <v>0</v>
      </c>
      <c r="G237" s="128"/>
    </row>
    <row r="238" spans="2:7">
      <c r="D238" s="314"/>
      <c r="E238" s="314"/>
    </row>
    <row r="239" spans="2:7" ht="30.6" customHeight="1">
      <c r="B239" s="307" t="s">
        <v>883</v>
      </c>
      <c r="C239" s="318" t="str">
        <f>+VLOOKUP(B239,'Implants-annexe'!B:D,3,FALSE)</f>
        <v>Insertion ou remplacement de prothèse tubulaire auto-expansible dans l'intestin</v>
      </c>
      <c r="D239" s="318"/>
      <c r="E239" s="318"/>
    </row>
    <row r="240" spans="2:7">
      <c r="B240" s="309" t="s">
        <v>1029</v>
      </c>
      <c r="C240" s="412" t="str">
        <f>+VLOOKUP(B239,'Implants-annexe'!B:D,2,FALSE)</f>
        <v>46.99.63</v>
      </c>
      <c r="D240" s="412"/>
      <c r="E240" s="412"/>
      <c r="F240" s="294"/>
    </row>
    <row r="241" spans="2:7">
      <c r="B241" s="69" t="s">
        <v>781</v>
      </c>
      <c r="C241" s="69" t="s">
        <v>782</v>
      </c>
      <c r="D241" s="69" t="s">
        <v>777</v>
      </c>
      <c r="E241" s="69" t="s">
        <v>783</v>
      </c>
      <c r="F241" s="294" t="s">
        <v>784</v>
      </c>
      <c r="G241" s="310" t="s">
        <v>751</v>
      </c>
    </row>
    <row r="242" spans="2:7" s="35" customFormat="1">
      <c r="B242" s="142" t="str">
        <f>$B$239</f>
        <v>I36</v>
      </c>
      <c r="D242" s="129"/>
      <c r="F242" s="325">
        <f>+_I36[Prix par unité]*_I36[Quantité utilisée]</f>
        <v>0</v>
      </c>
      <c r="G242" s="75"/>
    </row>
    <row r="243" spans="2:7">
      <c r="B243" s="141" t="s">
        <v>780</v>
      </c>
      <c r="C243" s="128"/>
      <c r="D243" s="128"/>
      <c r="E243" s="323">
        <f>SUBTOTAL(109,_I36[Quantité utilisée])</f>
        <v>0</v>
      </c>
      <c r="F243" s="324">
        <f>IFERROR(SUBTOTAL(109,_I36[Prix moyen])/_I36[[#Totals],[Quantité utilisée]],0)</f>
        <v>0</v>
      </c>
      <c r="G243" s="128"/>
    </row>
    <row r="244" spans="2:7"/>
    <row r="245" spans="2:7" ht="28.8">
      <c r="B245" s="307" t="s">
        <v>884</v>
      </c>
      <c r="C245" s="318" t="str">
        <f>+VLOOKUP(B245,'Implants-annexe'!B:D,3,FALSE)</f>
        <v>Insertion ou remplacement d'une prothèse non auto-expansible dans le rectum</v>
      </c>
      <c r="D245" s="321"/>
      <c r="E245" s="321"/>
    </row>
    <row r="246" spans="2:7">
      <c r="B246" s="309" t="s">
        <v>1029</v>
      </c>
      <c r="C246" s="412" t="str">
        <f>+VLOOKUP(B245,'Implants-annexe'!B:D,2,FALSE)</f>
        <v>48.99.50</v>
      </c>
      <c r="D246" s="412"/>
      <c r="E246" s="412"/>
      <c r="F246" s="294"/>
    </row>
    <row r="247" spans="2:7">
      <c r="B247" s="69" t="s">
        <v>781</v>
      </c>
      <c r="C247" s="69" t="s">
        <v>782</v>
      </c>
      <c r="D247" s="69" t="s">
        <v>777</v>
      </c>
      <c r="E247" s="69" t="s">
        <v>783</v>
      </c>
      <c r="F247" s="294" t="s">
        <v>784</v>
      </c>
      <c r="G247" s="310" t="s">
        <v>751</v>
      </c>
    </row>
    <row r="248" spans="2:7" s="35" customFormat="1">
      <c r="B248" s="142" t="str">
        <f>$B$245</f>
        <v>I37</v>
      </c>
      <c r="D248" s="129"/>
      <c r="F248" s="325">
        <f>+_I37[Prix par unité]*_I37[Quantité utilisée]</f>
        <v>0</v>
      </c>
      <c r="G248" s="75"/>
    </row>
    <row r="249" spans="2:7">
      <c r="B249" s="141" t="s">
        <v>780</v>
      </c>
      <c r="C249" s="128"/>
      <c r="D249" s="128"/>
      <c r="E249" s="323">
        <f>SUBTOTAL(109,_I37[Quantité utilisée])</f>
        <v>0</v>
      </c>
      <c r="F249" s="324">
        <f>IFERROR(SUBTOTAL(109,_I37[Prix moyen])/_I37[[#Totals],[Quantité utilisée]],0)</f>
        <v>0</v>
      </c>
      <c r="G249" s="128"/>
    </row>
    <row r="250" spans="2:7"/>
    <row r="251" spans="2:7" ht="29.4" customHeight="1">
      <c r="B251" s="307" t="s">
        <v>885</v>
      </c>
      <c r="C251" s="318" t="str">
        <f>+VLOOKUP(B251,'Implants-annexe'!B:D,3,FALSE)</f>
        <v>Insertion ou remplacement d'une prothèse auto-expansible dans le rectum</v>
      </c>
      <c r="D251" s="322"/>
      <c r="E251" s="322"/>
    </row>
    <row r="252" spans="2:7">
      <c r="B252" s="309" t="s">
        <v>1029</v>
      </c>
      <c r="C252" s="412" t="str">
        <f>+VLOOKUP(B251,'Implants-annexe'!B:D,2,FALSE)</f>
        <v>48.99.60</v>
      </c>
      <c r="D252" s="412"/>
      <c r="E252" s="412"/>
      <c r="F252" s="294"/>
    </row>
    <row r="253" spans="2:7">
      <c r="B253" s="69" t="s">
        <v>781</v>
      </c>
      <c r="C253" s="69" t="s">
        <v>782</v>
      </c>
      <c r="D253" s="69" t="s">
        <v>777</v>
      </c>
      <c r="E253" s="69" t="s">
        <v>783</v>
      </c>
      <c r="F253" s="294" t="s">
        <v>784</v>
      </c>
      <c r="G253" s="310" t="s">
        <v>751</v>
      </c>
    </row>
    <row r="254" spans="2:7" s="35" customFormat="1">
      <c r="B254" s="142" t="str">
        <f>$B$251</f>
        <v>I38</v>
      </c>
      <c r="D254" s="129"/>
      <c r="F254" s="325">
        <f>+_I38[Prix par unité]*_I38[Quantité utilisée]</f>
        <v>0</v>
      </c>
      <c r="G254" s="75"/>
    </row>
    <row r="255" spans="2:7">
      <c r="B255" s="141" t="s">
        <v>381</v>
      </c>
      <c r="C255" s="128"/>
      <c r="D255" s="128"/>
      <c r="E255" s="323">
        <f>SUBTOTAL(109,_I38[Quantité utilisée])</f>
        <v>0</v>
      </c>
      <c r="F255" s="324">
        <f>IFERROR(SUBTOTAL(109,_I38[Prix moyen])/_I38[[#Totals],[Quantité utilisée]],0)</f>
        <v>0</v>
      </c>
      <c r="G255" s="128"/>
    </row>
    <row r="256" spans="2:7"/>
    <row r="257" spans="2:7" ht="28.8">
      <c r="B257" s="307" t="s">
        <v>886</v>
      </c>
      <c r="C257" s="318" t="str">
        <f>+VLOOKUP(B257,'Implants-annexe'!B:D,3,FALSE)</f>
        <v>Insertion ou remplacement d'un ou plusieurs stent(s) (prothèse(s)) non auto-expansible(s)</v>
      </c>
      <c r="D257" s="318"/>
      <c r="E257" s="318"/>
    </row>
    <row r="258" spans="2:7">
      <c r="B258" s="309" t="s">
        <v>1029</v>
      </c>
      <c r="C258" s="412" t="str">
        <f>+VLOOKUP(B257,'Implants-annexe'!B:D,2,FALSE)</f>
        <v>51.87.10-12, 51.98.20-21, 51.99.20-21, 51.99.30-31</v>
      </c>
      <c r="D258" s="412"/>
      <c r="E258" s="412"/>
      <c r="F258" s="294"/>
    </row>
    <row r="259" spans="2:7">
      <c r="B259" s="69" t="s">
        <v>781</v>
      </c>
      <c r="C259" s="69" t="s">
        <v>782</v>
      </c>
      <c r="D259" s="69" t="s">
        <v>777</v>
      </c>
      <c r="E259" s="69" t="s">
        <v>783</v>
      </c>
      <c r="F259" s="294" t="s">
        <v>784</v>
      </c>
      <c r="G259" s="310" t="s">
        <v>751</v>
      </c>
    </row>
    <row r="260" spans="2:7" s="35" customFormat="1">
      <c r="B260" s="142" t="str">
        <f>$B$257</f>
        <v>I39</v>
      </c>
      <c r="D260" s="129"/>
      <c r="F260" s="325">
        <f>+_I39[Prix par unité]*_I39[Quantité utilisée]</f>
        <v>0</v>
      </c>
      <c r="G260" s="75"/>
    </row>
    <row r="261" spans="2:7">
      <c r="B261" s="141" t="s">
        <v>780</v>
      </c>
      <c r="C261" s="128"/>
      <c r="D261" s="128"/>
      <c r="E261" s="323">
        <f>SUBTOTAL(109,_I39[Quantité utilisée])</f>
        <v>0</v>
      </c>
      <c r="F261" s="324">
        <f>IFERROR(SUBTOTAL(109,_I39[Prix moyen])/_I39[[#Totals],[Quantité utilisée]],0)</f>
        <v>0</v>
      </c>
      <c r="G261" s="128"/>
    </row>
    <row r="262" spans="2:7"/>
    <row r="263" spans="2:7" ht="28.8">
      <c r="B263" s="307" t="s">
        <v>888</v>
      </c>
      <c r="C263" s="318" t="str">
        <f>+VLOOKUP(B263,'Implants-annexe'!B:D,3,FALSE)</f>
        <v>Insertion ou remplacement d'un ou plusieurs stent(s) (prothèse(s)) auto-expansible(s)</v>
      </c>
      <c r="D263" s="318"/>
      <c r="E263" s="318"/>
    </row>
    <row r="264" spans="2:7">
      <c r="B264" s="309" t="s">
        <v>1029</v>
      </c>
      <c r="C264" s="412" t="str">
        <f>+VLOOKUP(B263,'Implants-annexe'!B:D,2,FALSE)</f>
        <v>51.87.20-22, 51.87.30-32, 51.98.30-35, 51.99.40-45, 51.99.50-55</v>
      </c>
      <c r="D264" s="412"/>
      <c r="E264" s="412"/>
      <c r="F264" s="294"/>
    </row>
    <row r="265" spans="2:7">
      <c r="B265" s="69" t="s">
        <v>781</v>
      </c>
      <c r="C265" s="69" t="s">
        <v>782</v>
      </c>
      <c r="D265" s="69" t="s">
        <v>777</v>
      </c>
      <c r="E265" s="69" t="s">
        <v>783</v>
      </c>
      <c r="F265" s="294" t="s">
        <v>784</v>
      </c>
      <c r="G265" s="310" t="s">
        <v>751</v>
      </c>
    </row>
    <row r="266" spans="2:7" s="35" customFormat="1">
      <c r="B266" s="142" t="str">
        <f>$B$263</f>
        <v>I40</v>
      </c>
      <c r="D266" s="129"/>
      <c r="F266" s="325">
        <f>+_I40[Prix par unité]*_I40[Quantité utilisée]</f>
        <v>0</v>
      </c>
      <c r="G266" s="75"/>
    </row>
    <row r="267" spans="2:7">
      <c r="B267" s="141" t="s">
        <v>780</v>
      </c>
      <c r="C267" s="128"/>
      <c r="D267" s="128"/>
      <c r="E267" s="323">
        <f>SUBTOTAL(109,_I40[Quantité utilisée])</f>
        <v>0</v>
      </c>
      <c r="F267" s="324">
        <f>IFERROR(SUBTOTAL(109,_I40[Prix moyen])/_I40[[#Totals],[Quantité utilisée]],0)</f>
        <v>0</v>
      </c>
      <c r="G267" s="128"/>
    </row>
    <row r="268" spans="2:7"/>
    <row r="269" spans="2:7" ht="28.8">
      <c r="B269" s="307" t="s">
        <v>890</v>
      </c>
      <c r="C269" s="318" t="str">
        <f>+VLOOKUP(B269,'Implants-annexe'!B:D,3,FALSE)</f>
        <v>Insertion ou remplacement de sonde (stent) non auto-expansible dans le canal pancréatique</v>
      </c>
      <c r="D269" s="318"/>
      <c r="E269" s="318"/>
    </row>
    <row r="270" spans="2:7">
      <c r="B270" s="309" t="s">
        <v>1029</v>
      </c>
      <c r="C270" s="412" t="str">
        <f>+VLOOKUP(B269,'Implants-annexe'!B:D,2,FALSE)</f>
        <v xml:space="preserve">52.93.10 </v>
      </c>
      <c r="D270" s="412"/>
      <c r="E270" s="412"/>
      <c r="F270" s="294"/>
    </row>
    <row r="271" spans="2:7">
      <c r="B271" s="69" t="s">
        <v>781</v>
      </c>
      <c r="C271" s="69" t="s">
        <v>782</v>
      </c>
      <c r="D271" s="69" t="s">
        <v>777</v>
      </c>
      <c r="E271" s="69" t="s">
        <v>783</v>
      </c>
      <c r="F271" s="294" t="s">
        <v>784</v>
      </c>
      <c r="G271" s="310" t="s">
        <v>751</v>
      </c>
    </row>
    <row r="272" spans="2:7" s="35" customFormat="1">
      <c r="B272" s="142" t="str">
        <f>$B$269</f>
        <v>I41</v>
      </c>
      <c r="D272" s="129"/>
      <c r="F272" s="325">
        <f>+_I41[Prix par unité]*_I41[Quantité utilisée]</f>
        <v>0</v>
      </c>
      <c r="G272" s="75"/>
    </row>
    <row r="273" spans="2:7">
      <c r="B273" s="141" t="s">
        <v>780</v>
      </c>
      <c r="C273" s="128"/>
      <c r="D273" s="128"/>
      <c r="E273" s="323">
        <f>SUBTOTAL(109,_I41[Quantité utilisée])</f>
        <v>0</v>
      </c>
      <c r="F273" s="324">
        <f>IFERROR(SUBTOTAL(109,_I41[Prix moyen])/_I41[[#Totals],[Quantité utilisée]],0)</f>
        <v>0</v>
      </c>
      <c r="G273" s="128"/>
    </row>
    <row r="274" spans="2:7"/>
    <row r="275" spans="2:7" ht="28.8">
      <c r="B275" s="307" t="s">
        <v>891</v>
      </c>
      <c r="C275" s="318" t="str">
        <f>+VLOOKUP(B275,'Implants-annexe'!B:D,3,FALSE)</f>
        <v>Insertion ou remplacement de sonde (stent) auto-expansible dans le canal pancréatique</v>
      </c>
      <c r="D275" s="318"/>
      <c r="E275" s="318"/>
      <c r="F275" s="319"/>
    </row>
    <row r="276" spans="2:7">
      <c r="B276" s="309" t="s">
        <v>1029</v>
      </c>
      <c r="C276" s="412" t="str">
        <f>+VLOOKUP(B275,'Implants-annexe'!B:D,2,FALSE)</f>
        <v>52.93.20</v>
      </c>
      <c r="D276" s="412"/>
      <c r="E276" s="412"/>
      <c r="F276" s="412"/>
      <c r="G276" s="315"/>
    </row>
    <row r="277" spans="2:7">
      <c r="B277" s="69" t="s">
        <v>781</v>
      </c>
      <c r="C277" s="69" t="s">
        <v>782</v>
      </c>
      <c r="D277" s="69" t="s">
        <v>777</v>
      </c>
      <c r="E277" s="69" t="s">
        <v>783</v>
      </c>
      <c r="F277" s="294" t="s">
        <v>784</v>
      </c>
      <c r="G277" s="310" t="s">
        <v>751</v>
      </c>
    </row>
    <row r="278" spans="2:7" s="35" customFormat="1">
      <c r="B278" s="142" t="str">
        <f>$B$275</f>
        <v>I42</v>
      </c>
      <c r="D278" s="129"/>
      <c r="F278" s="325">
        <f>+_I41[Prix par unité]*_I41[Quantité utilisée]</f>
        <v>0</v>
      </c>
      <c r="G278" s="75"/>
    </row>
    <row r="279" spans="2:7">
      <c r="B279" s="141" t="s">
        <v>780</v>
      </c>
      <c r="C279" s="128"/>
      <c r="D279" s="128"/>
      <c r="E279" s="323">
        <f>SUBTOTAL(109,_I42[Quantité utilisée])</f>
        <v>0</v>
      </c>
      <c r="F279" s="326">
        <f>IFERROR(SUBTOTAL(109,_I42[Prix moyen])/_I42[[#Totals],[Quantité utilisée]],0)</f>
        <v>0</v>
      </c>
      <c r="G279" s="128"/>
    </row>
    <row r="280" spans="2:7"/>
    <row r="281" spans="2:7" ht="28.8">
      <c r="B281" s="307" t="s">
        <v>892</v>
      </c>
      <c r="C281" s="318" t="str">
        <f>+VLOOKUP(B281,'Implants-annexe'!B:D,3,FALSE)</f>
        <v>Insertion ou remplacement de stent (prothèse) non auto-expansible dans le canal pancréatique</v>
      </c>
      <c r="D281" s="318"/>
      <c r="E281" s="318"/>
      <c r="F281" s="319"/>
    </row>
    <row r="282" spans="2:7">
      <c r="B282" s="309" t="s">
        <v>1029</v>
      </c>
      <c r="C282" s="412" t="str">
        <f>+VLOOKUP(B281,'Implants-annexe'!B:D,2,FALSE)</f>
        <v>52.95.40, 52.95.41</v>
      </c>
      <c r="D282" s="412"/>
      <c r="E282" s="412"/>
      <c r="F282" s="412"/>
    </row>
    <row r="283" spans="2:7">
      <c r="B283" s="69" t="s">
        <v>781</v>
      </c>
      <c r="C283" s="69" t="s">
        <v>782</v>
      </c>
      <c r="D283" s="69" t="s">
        <v>777</v>
      </c>
      <c r="E283" s="69" t="s">
        <v>783</v>
      </c>
      <c r="F283" s="294" t="s">
        <v>784</v>
      </c>
      <c r="G283" s="310" t="s">
        <v>751</v>
      </c>
    </row>
    <row r="284" spans="2:7" s="35" customFormat="1">
      <c r="B284" s="142" t="str">
        <f>$B$281</f>
        <v>I43</v>
      </c>
      <c r="D284" s="129"/>
      <c r="F284" s="325">
        <f>+_I43[Prix par unité]*_I43[Quantité utilisée]</f>
        <v>0</v>
      </c>
      <c r="G284" s="75"/>
    </row>
    <row r="285" spans="2:7">
      <c r="B285" s="141" t="s">
        <v>780</v>
      </c>
      <c r="C285" s="128"/>
      <c r="D285" s="128"/>
      <c r="E285" s="323">
        <f>SUBTOTAL(109,_I43[Quantité utilisée])</f>
        <v>0</v>
      </c>
      <c r="F285" s="324">
        <f>IFERROR(SUBTOTAL(109,_I43[Prix moyen])/_I43[[#Totals],[Quantité utilisée]],0)</f>
        <v>0</v>
      </c>
      <c r="G285" s="128"/>
    </row>
    <row r="286" spans="2:7"/>
    <row r="287" spans="2:7" ht="28.8">
      <c r="B287" s="307" t="s">
        <v>894</v>
      </c>
      <c r="C287" s="318" t="str">
        <f>+VLOOKUP(B287,'Implants-annexe'!B:D,3,FALSE)</f>
        <v>Insertion ou remplacement de stent (prothèse) auto-expansible dans le canal pancréatique</v>
      </c>
      <c r="D287" s="318"/>
      <c r="E287" s="318"/>
      <c r="F287" s="319"/>
    </row>
    <row r="288" spans="2:7">
      <c r="B288" s="309" t="s">
        <v>1029</v>
      </c>
      <c r="C288" s="412" t="str">
        <f>+VLOOKUP(B287,'Implants-annexe'!B:D,2,FALSE)</f>
        <v>52.95.50, 52.95.51</v>
      </c>
      <c r="D288" s="412"/>
      <c r="E288" s="412"/>
      <c r="F288" s="412"/>
    </row>
    <row r="289" spans="2:7">
      <c r="B289" s="69" t="s">
        <v>781</v>
      </c>
      <c r="C289" s="69" t="s">
        <v>782</v>
      </c>
      <c r="D289" s="69" t="s">
        <v>777</v>
      </c>
      <c r="E289" s="69" t="s">
        <v>783</v>
      </c>
      <c r="F289" s="294" t="s">
        <v>784</v>
      </c>
      <c r="G289" s="310" t="s">
        <v>751</v>
      </c>
    </row>
    <row r="290" spans="2:7" s="35" customFormat="1">
      <c r="B290" s="142" t="str">
        <f>$B$287</f>
        <v>I44</v>
      </c>
      <c r="D290" s="129"/>
      <c r="F290" s="325">
        <f>+_I44[Prix par unité]*_I44[Quantité utilisée]</f>
        <v>0</v>
      </c>
      <c r="G290" s="75"/>
    </row>
    <row r="291" spans="2:7">
      <c r="B291" s="141" t="s">
        <v>780</v>
      </c>
      <c r="C291" s="128"/>
      <c r="D291" s="128"/>
      <c r="E291" s="323">
        <f>SUBTOTAL(109,_I44[Quantité utilisée])</f>
        <v>0</v>
      </c>
      <c r="F291" s="324">
        <f>IFERROR(SUBTOTAL(109,_I44[Prix moyen])/_I44[[#Totals],[Quantité utilisée]],0)</f>
        <v>0</v>
      </c>
      <c r="G291" s="128"/>
    </row>
    <row r="292" spans="2:7"/>
    <row r="293" spans="2:7" ht="28.8">
      <c r="B293" s="307" t="s">
        <v>896</v>
      </c>
      <c r="C293" s="318" t="str">
        <f>+VLOOKUP(B293,'Implants-annexe'!B:D,3,FALSE)</f>
        <v>Implantation ou remplacement de stimulateur urétéral électronique</v>
      </c>
      <c r="D293" s="318"/>
      <c r="E293" s="318"/>
      <c r="F293" s="319"/>
    </row>
    <row r="294" spans="2:7">
      <c r="B294" s="309" t="s">
        <v>1029</v>
      </c>
      <c r="C294" s="412" t="str">
        <f>+VLOOKUP(B293,'Implants-annexe'!B:D,2,FALSE)</f>
        <v>56.92, 56.93</v>
      </c>
      <c r="D294" s="412"/>
      <c r="E294" s="412"/>
      <c r="F294" s="412"/>
    </row>
    <row r="295" spans="2:7">
      <c r="B295" s="69" t="s">
        <v>781</v>
      </c>
      <c r="C295" s="69" t="s">
        <v>782</v>
      </c>
      <c r="D295" s="69" t="s">
        <v>777</v>
      </c>
      <c r="E295" s="69" t="s">
        <v>783</v>
      </c>
      <c r="F295" s="294" t="s">
        <v>784</v>
      </c>
      <c r="G295" s="310" t="s">
        <v>751</v>
      </c>
    </row>
    <row r="296" spans="2:7" s="35" customFormat="1">
      <c r="B296" s="142" t="str">
        <f>$B$293</f>
        <v>I45</v>
      </c>
      <c r="D296" s="129"/>
      <c r="F296" s="325">
        <f>+_I45[Prix par unité]*_I45[Quantité utilisée]</f>
        <v>0</v>
      </c>
      <c r="G296" s="75"/>
    </row>
    <row r="297" spans="2:7">
      <c r="B297" s="141" t="s">
        <v>780</v>
      </c>
      <c r="C297" s="128"/>
      <c r="D297" s="128"/>
      <c r="E297" s="323">
        <f>SUBTOTAL(109,_I45[Quantité utilisée])</f>
        <v>0</v>
      </c>
      <c r="F297" s="324">
        <f>IFERROR(SUBTOTAL(109,_I45[Prix moyen])/_I45[[#Totals],[Quantité utilisée]],0)</f>
        <v>0</v>
      </c>
      <c r="G297" s="128"/>
    </row>
    <row r="298" spans="2:7"/>
    <row r="299" spans="2:7" ht="28.8">
      <c r="B299" s="307" t="s">
        <v>898</v>
      </c>
      <c r="C299" s="318" t="str">
        <f>+VLOOKUP(B299,'Implants-annexe'!B:D,3,FALSE)</f>
        <v>Implantation ou remplacement de stimulateur vésical électronique</v>
      </c>
      <c r="D299" s="318"/>
      <c r="E299" s="318"/>
      <c r="F299" s="319"/>
    </row>
    <row r="300" spans="2:7">
      <c r="B300" s="309" t="s">
        <v>1029</v>
      </c>
      <c r="C300" s="412" t="str">
        <f>+VLOOKUP(B299,'Implants-annexe'!B:D,2,FALSE)</f>
        <v>57.96, 57.97</v>
      </c>
      <c r="D300" s="412"/>
      <c r="E300" s="412"/>
      <c r="F300" s="412"/>
    </row>
    <row r="301" spans="2:7">
      <c r="B301" s="69" t="s">
        <v>781</v>
      </c>
      <c r="C301" s="69" t="s">
        <v>782</v>
      </c>
      <c r="D301" s="69" t="s">
        <v>777</v>
      </c>
      <c r="E301" s="69" t="s">
        <v>783</v>
      </c>
      <c r="F301" s="294" t="s">
        <v>784</v>
      </c>
      <c r="G301" s="310" t="s">
        <v>751</v>
      </c>
    </row>
    <row r="302" spans="2:7" s="35" customFormat="1">
      <c r="B302" s="142" t="str">
        <f>$B$299</f>
        <v>I46</v>
      </c>
      <c r="D302" s="129"/>
      <c r="F302" s="325">
        <f>+_I45[Prix par unité]*_I45[Quantité utilisée]</f>
        <v>0</v>
      </c>
      <c r="G302" s="75"/>
    </row>
    <row r="303" spans="2:7">
      <c r="B303" s="141" t="s">
        <v>780</v>
      </c>
      <c r="C303" s="128"/>
      <c r="D303" s="128"/>
      <c r="E303" s="323">
        <f>SUBTOTAL(109,_I46[Quantité utilisée])</f>
        <v>0</v>
      </c>
      <c r="F303" s="326">
        <f>IFERROR(SUBTOTAL(109,_I46[Prix moyen])/_I46[[#Totals],[Quantité utilisée]],0)</f>
        <v>0</v>
      </c>
      <c r="G303" s="128"/>
    </row>
    <row r="304" spans="2:7"/>
    <row r="305" spans="2:7" ht="28.8">
      <c r="B305" s="307" t="s">
        <v>900</v>
      </c>
      <c r="C305" s="318" t="str">
        <f>+VLOOKUP(B305,'Implants-annexe'!B:D,3,FALSE)</f>
        <v>Insertion ou remplacement de prothèse de pénis, non gonflable</v>
      </c>
      <c r="D305" s="318"/>
      <c r="E305" s="318"/>
      <c r="F305" s="319"/>
    </row>
    <row r="306" spans="2:7">
      <c r="B306" s="309" t="s">
        <v>1029</v>
      </c>
      <c r="C306" s="412">
        <f>+VLOOKUP(B305,'Implants-annexe'!B:D,2,FALSE)</f>
        <v>64.95</v>
      </c>
      <c r="D306" s="412"/>
      <c r="E306" s="412"/>
      <c r="F306" s="412"/>
    </row>
    <row r="307" spans="2:7">
      <c r="B307" s="69" t="s">
        <v>781</v>
      </c>
      <c r="C307" s="69" t="s">
        <v>782</v>
      </c>
      <c r="D307" s="69" t="s">
        <v>777</v>
      </c>
      <c r="E307" s="69" t="s">
        <v>783</v>
      </c>
      <c r="F307" s="294" t="s">
        <v>784</v>
      </c>
      <c r="G307" s="310" t="s">
        <v>751</v>
      </c>
    </row>
    <row r="308" spans="2:7" s="35" customFormat="1">
      <c r="B308" s="142" t="str">
        <f>$B$305</f>
        <v>I47</v>
      </c>
      <c r="D308" s="129"/>
      <c r="F308" s="325">
        <f>+_I47[Prix par unité]*_I47[Quantité utilisée]</f>
        <v>0</v>
      </c>
      <c r="G308" s="75"/>
    </row>
    <row r="309" spans="2:7">
      <c r="B309" s="141" t="s">
        <v>780</v>
      </c>
      <c r="C309" s="128"/>
      <c r="D309" s="128"/>
      <c r="E309" s="323">
        <f>SUBTOTAL(109,_I47[Quantité utilisée])</f>
        <v>0</v>
      </c>
      <c r="F309" s="324">
        <f>IFERROR(SUBTOTAL(109,_I47[Prix moyen])/_I47[[#Totals],[Quantité utilisée]],0)</f>
        <v>0</v>
      </c>
      <c r="G309" s="128"/>
    </row>
    <row r="310" spans="2:7"/>
    <row r="311" spans="2:7">
      <c r="B311" s="307" t="s">
        <v>901</v>
      </c>
      <c r="C311" s="318" t="str">
        <f>+VLOOKUP(B311,'Implants-annexe'!B:D,3,FALSE)</f>
        <v>Insertion ou remplacement de prothèse gonflable du pénis</v>
      </c>
      <c r="D311" s="318"/>
      <c r="E311" s="318"/>
    </row>
    <row r="312" spans="2:7">
      <c r="B312" s="309" t="s">
        <v>1029</v>
      </c>
      <c r="C312" s="410">
        <f>+VLOOKUP(B311,'Implants-annexe'!B:D,2,FALSE)</f>
        <v>64.97</v>
      </c>
      <c r="D312" s="410"/>
      <c r="E312" s="410"/>
      <c r="F312" s="294"/>
    </row>
    <row r="313" spans="2:7">
      <c r="B313" s="69" t="s">
        <v>781</v>
      </c>
      <c r="C313" s="69" t="s">
        <v>782</v>
      </c>
      <c r="D313" s="69" t="s">
        <v>777</v>
      </c>
      <c r="E313" s="69" t="s">
        <v>783</v>
      </c>
      <c r="F313" s="294" t="s">
        <v>784</v>
      </c>
      <c r="G313" s="310" t="s">
        <v>751</v>
      </c>
    </row>
    <row r="314" spans="2:7" s="35" customFormat="1">
      <c r="B314" s="142" t="str">
        <f>$B$311</f>
        <v>I48</v>
      </c>
      <c r="D314" s="129"/>
      <c r="F314" s="325">
        <f>+_I48[Prix par unité]*_I48[Quantité utilisée]</f>
        <v>0</v>
      </c>
      <c r="G314" s="75"/>
    </row>
    <row r="315" spans="2:7">
      <c r="B315" s="141" t="s">
        <v>780</v>
      </c>
      <c r="C315" s="128"/>
      <c r="D315" s="128"/>
      <c r="E315" s="323">
        <f>SUBTOTAL(109,_I48[Quantité utilisée])</f>
        <v>0</v>
      </c>
      <c r="F315" s="324">
        <f>IFERROR(SUBTOTAL(109,_I48[Prix moyen])/_I48[[#Totals],[Quantité utilisée]],0)</f>
        <v>0</v>
      </c>
      <c r="G315" s="128"/>
    </row>
    <row r="316" spans="2:7"/>
    <row r="317" spans="2:7" ht="14.4" customHeight="1">
      <c r="B317" s="307" t="s">
        <v>902</v>
      </c>
      <c r="C317" s="318" t="str">
        <f>+VLOOKUP(B317,'Implants-annexe'!B:D,3,FALSE)</f>
        <v>Implantation ou remplacement d'endoprothèse dans l'articulation temporo-mandibulaire [L]</v>
      </c>
      <c r="D317" s="318"/>
      <c r="E317" s="318"/>
    </row>
    <row r="318" spans="2:7">
      <c r="B318" s="309" t="s">
        <v>1029</v>
      </c>
      <c r="C318" s="410" t="str">
        <f>+VLOOKUP(B317,'Implants-annexe'!B:D,2,FALSE)</f>
        <v>76.5X.60, 76.5X.61</v>
      </c>
      <c r="D318" s="410"/>
      <c r="E318" s="410"/>
      <c r="F318" s="294"/>
    </row>
    <row r="319" spans="2:7">
      <c r="B319" s="69" t="s">
        <v>781</v>
      </c>
      <c r="C319" s="69" t="s">
        <v>782</v>
      </c>
      <c r="D319" s="69" t="s">
        <v>777</v>
      </c>
      <c r="E319" s="69" t="s">
        <v>783</v>
      </c>
      <c r="F319" s="294" t="s">
        <v>784</v>
      </c>
      <c r="G319" s="310" t="s">
        <v>751</v>
      </c>
    </row>
    <row r="320" spans="2:7" s="35" customFormat="1">
      <c r="B320" s="142" t="str">
        <f>$B$317</f>
        <v>I49</v>
      </c>
      <c r="D320" s="129"/>
      <c r="F320" s="325">
        <f>+_I49[Prix par unité]*_I49[Quantité utilisée]</f>
        <v>0</v>
      </c>
      <c r="G320" s="75"/>
    </row>
    <row r="321" spans="2:7">
      <c r="B321" s="141" t="s">
        <v>780</v>
      </c>
      <c r="C321" s="128"/>
      <c r="D321" s="128"/>
      <c r="E321" s="323">
        <f>SUBTOTAL(109,_I49[Quantité utilisée])</f>
        <v>0</v>
      </c>
      <c r="F321" s="324">
        <f>IFERROR(SUBTOTAL(109,_I49[Prix moyen])/_I49[[#Totals],[Quantité utilisée]],0)</f>
        <v>0</v>
      </c>
      <c r="G321" s="128"/>
    </row>
    <row r="322" spans="2:7"/>
    <row r="323" spans="2:7" ht="14.4" customHeight="1">
      <c r="B323" s="307" t="s">
        <v>904</v>
      </c>
      <c r="C323" s="318" t="str">
        <f>+VLOOKUP(B323,'Implants-annexe'!B:D,3,FALSE)</f>
        <v>Implantation d'endoprothèse dans l'articulation temporo-mandibulaire [L]</v>
      </c>
      <c r="D323" s="318"/>
      <c r="E323" s="318"/>
    </row>
    <row r="324" spans="2:7">
      <c r="B324" s="309" t="s">
        <v>1029</v>
      </c>
      <c r="C324" s="410" t="str">
        <f>+VLOOKUP(B323,'Implants-annexe'!B:D,2,FALSE)</f>
        <v>76.5X.70</v>
      </c>
      <c r="D324" s="410"/>
      <c r="E324" s="410"/>
      <c r="F324" s="294"/>
    </row>
    <row r="325" spans="2:7">
      <c r="B325" s="69" t="s">
        <v>781</v>
      </c>
      <c r="C325" s="69" t="s">
        <v>782</v>
      </c>
      <c r="D325" s="69" t="s">
        <v>777</v>
      </c>
      <c r="E325" s="69" t="s">
        <v>783</v>
      </c>
      <c r="F325" s="294" t="s">
        <v>784</v>
      </c>
      <c r="G325" s="310" t="s">
        <v>751</v>
      </c>
    </row>
    <row r="326" spans="2:7" s="35" customFormat="1">
      <c r="B326" s="142" t="str">
        <f>$B$323</f>
        <v>I50</v>
      </c>
      <c r="D326" s="129"/>
      <c r="F326" s="325">
        <f>+_I50[Prix par unité]*_I50[Quantité utilisée]</f>
        <v>0</v>
      </c>
      <c r="G326" s="75"/>
    </row>
    <row r="327" spans="2:7">
      <c r="B327" s="141" t="s">
        <v>780</v>
      </c>
      <c r="C327" s="128"/>
      <c r="D327" s="128"/>
      <c r="E327" s="323">
        <f>SUBTOTAL(109,_I50[Quantité utilisée])</f>
        <v>0</v>
      </c>
      <c r="F327" s="324">
        <f>IFERROR(SUBTOTAL(109,_I50[Prix moyen])/_I50[[#Totals],[Quantité utilisée]],0)</f>
        <v>0</v>
      </c>
      <c r="G327" s="128"/>
    </row>
    <row r="328" spans="2:7"/>
    <row r="329" spans="2:7" ht="43.2">
      <c r="B329" s="307" t="s">
        <v>905</v>
      </c>
      <c r="C329" s="318" t="str">
        <f>+VLOOKUP(B329,'Implants-annexe'!B:D,3,FALSE)</f>
        <v>Implantation d'une endoprothèse totale d'articulation temporo-mandibulaire avec des composants CAD-CAM [CAO/FAO]</v>
      </c>
      <c r="D329" s="318"/>
      <c r="E329" s="318"/>
    </row>
    <row r="330" spans="2:7">
      <c r="B330" s="309" t="s">
        <v>1029</v>
      </c>
      <c r="C330" s="410" t="str">
        <f>+VLOOKUP(B329,'Implants-annexe'!B:D,2,FALSE)</f>
        <v>76.5X.71</v>
      </c>
      <c r="D330" s="410"/>
      <c r="E330" s="410"/>
      <c r="F330" s="294"/>
    </row>
    <row r="331" spans="2:7">
      <c r="B331" s="69" t="s">
        <v>781</v>
      </c>
      <c r="C331" s="69" t="s">
        <v>782</v>
      </c>
      <c r="D331" s="69" t="s">
        <v>777</v>
      </c>
      <c r="E331" s="69" t="s">
        <v>783</v>
      </c>
      <c r="F331" s="294" t="s">
        <v>784</v>
      </c>
      <c r="G331" s="310" t="s">
        <v>751</v>
      </c>
    </row>
    <row r="332" spans="2:7" s="35" customFormat="1">
      <c r="B332" s="142" t="str">
        <f>$B$329</f>
        <v>I51</v>
      </c>
      <c r="D332" s="129"/>
      <c r="F332" s="325">
        <f>+_I51[Prix par unité]*_I51[Quantité utilisée]</f>
        <v>0</v>
      </c>
      <c r="G332" s="75"/>
    </row>
    <row r="333" spans="2:7">
      <c r="B333" s="141" t="s">
        <v>780</v>
      </c>
      <c r="C333" s="128"/>
      <c r="D333" s="128"/>
      <c r="E333" s="323">
        <f>SUBTOTAL(109,_I51[Quantité utilisée])</f>
        <v>0</v>
      </c>
      <c r="F333" s="324">
        <f>IFERROR(SUBTOTAL(109,_I51[Prix moyen])/_I51[[#Totals],[Quantité utilisée]],0)</f>
        <v>0</v>
      </c>
      <c r="G333" s="128"/>
    </row>
    <row r="334" spans="2:7"/>
    <row r="335" spans="2:7" ht="44.4" customHeight="1">
      <c r="B335" s="307" t="s">
        <v>906</v>
      </c>
      <c r="C335" s="318" t="str">
        <f>+VLOOKUP(B335,'Implants-annexe'!B:D,3,FALSE)</f>
        <v>Autres réparations ou opérations plastiques osseuses, clavicule, omoplate, côtes et sternum, Implantation VEPTR (vertical expandable prosthetic titanium rib)</v>
      </c>
      <c r="D335" s="308"/>
      <c r="E335" s="308"/>
    </row>
    <row r="336" spans="2:7">
      <c r="B336" s="309" t="s">
        <v>1029</v>
      </c>
      <c r="C336" s="410" t="str">
        <f>+VLOOKUP(B335,'Implants-annexe'!B:D,2,FALSE)</f>
        <v>78.41.30</v>
      </c>
      <c r="D336" s="410"/>
      <c r="E336" s="410"/>
      <c r="F336" s="294"/>
    </row>
    <row r="337" spans="1:8">
      <c r="B337" s="69" t="s">
        <v>781</v>
      </c>
      <c r="C337" s="69" t="s">
        <v>782</v>
      </c>
      <c r="D337" s="69" t="s">
        <v>777</v>
      </c>
      <c r="E337" s="69" t="s">
        <v>783</v>
      </c>
      <c r="F337" s="294" t="s">
        <v>784</v>
      </c>
      <c r="G337" s="310" t="s">
        <v>751</v>
      </c>
    </row>
    <row r="338" spans="1:8" s="35" customFormat="1">
      <c r="B338" s="142" t="str">
        <f>$B$335</f>
        <v>I52</v>
      </c>
      <c r="D338" s="129"/>
      <c r="F338" s="325">
        <f>+_I52[Prix par unité]*_I52[Quantité utilisée]</f>
        <v>0</v>
      </c>
      <c r="G338" s="75"/>
    </row>
    <row r="339" spans="1:8">
      <c r="B339" s="141" t="s">
        <v>780</v>
      </c>
      <c r="C339" s="128"/>
      <c r="D339" s="128"/>
      <c r="E339" s="323">
        <f>SUBTOTAL(109,_I52[Quantité utilisée])</f>
        <v>0</v>
      </c>
      <c r="F339" s="324">
        <f>IFERROR(SUBTOTAL(109,_I52[Prix moyen])/_I52[[#Totals],[Quantité utilisée]],0)</f>
        <v>0</v>
      </c>
      <c r="G339" s="310"/>
    </row>
    <row r="340" spans="1:8"/>
    <row r="341" spans="1:8" s="209" customFormat="1" ht="15.6" customHeight="1">
      <c r="A341" s="69"/>
      <c r="B341" s="307" t="s">
        <v>907</v>
      </c>
      <c r="C341" s="318" t="str">
        <f>+VLOOKUP(B341,'Implants-annexe'!B:D,3,FALSE)</f>
        <v>Remplacement de corps vertébral par implant</v>
      </c>
      <c r="D341" s="318"/>
      <c r="E341" s="318"/>
      <c r="F341" s="69"/>
      <c r="G341" s="69"/>
      <c r="H341" s="69"/>
    </row>
    <row r="342" spans="1:8" s="209" customFormat="1">
      <c r="A342" s="69"/>
      <c r="B342" s="309" t="s">
        <v>1029</v>
      </c>
      <c r="C342" s="410" t="str">
        <f>+VLOOKUP(B341,'Implants-annexe'!B:D,2,FALSE)</f>
        <v>78.49.21-25</v>
      </c>
      <c r="D342" s="410"/>
      <c r="E342" s="410"/>
      <c r="F342" s="294"/>
      <c r="G342" s="69"/>
      <c r="H342" s="69"/>
    </row>
    <row r="343" spans="1:8" s="209" customFormat="1">
      <c r="A343" s="69"/>
      <c r="B343" s="69" t="s">
        <v>781</v>
      </c>
      <c r="C343" s="69" t="s">
        <v>782</v>
      </c>
      <c r="D343" s="69" t="s">
        <v>777</v>
      </c>
      <c r="E343" s="69" t="s">
        <v>783</v>
      </c>
      <c r="F343" s="294" t="s">
        <v>784</v>
      </c>
      <c r="G343" s="310" t="s">
        <v>751</v>
      </c>
      <c r="H343" s="69"/>
    </row>
    <row r="344" spans="1:8" s="35" customFormat="1">
      <c r="B344" s="142" t="str">
        <f>$B$341</f>
        <v>I53</v>
      </c>
      <c r="D344" s="129"/>
      <c r="F344" s="325">
        <f>+_I53[Prix par unité]*_I53[Quantité utilisée]</f>
        <v>0</v>
      </c>
      <c r="G344" s="75"/>
    </row>
    <row r="345" spans="1:8" s="209" customFormat="1">
      <c r="A345" s="69"/>
      <c r="B345" s="141" t="s">
        <v>780</v>
      </c>
      <c r="C345" s="128"/>
      <c r="D345" s="128"/>
      <c r="E345" s="323">
        <f>SUBTOTAL(109,_I53[Quantité utilisée])</f>
        <v>0</v>
      </c>
      <c r="F345" s="324">
        <f>IFERROR(SUBTOTAL(109,_I53[Prix moyen])/_I53[[#Totals],[Quantité utilisée]],0)</f>
        <v>0</v>
      </c>
      <c r="G345" s="128"/>
      <c r="H345" s="69"/>
    </row>
    <row r="346" spans="1:8" s="209" customFormat="1">
      <c r="A346" s="69"/>
      <c r="B346" s="69"/>
      <c r="C346" s="69"/>
      <c r="D346" s="69"/>
      <c r="E346" s="69"/>
      <c r="F346" s="69"/>
      <c r="G346" s="69"/>
      <c r="H346" s="69"/>
    </row>
    <row r="347" spans="1:8" s="209" customFormat="1" ht="27" customHeight="1">
      <c r="A347" s="69"/>
      <c r="B347" s="307" t="s">
        <v>909</v>
      </c>
      <c r="C347" s="318" t="str">
        <f>+VLOOKUP(B347,'Implants-annexe'!B:D,3,FALSE)</f>
        <v>Reconstruction complexe de la colonne vertébrale (p.ex. scoliose) par implantation de growing rods</v>
      </c>
      <c r="D347" s="318"/>
      <c r="E347" s="318"/>
      <c r="F347" s="69"/>
      <c r="G347" s="69"/>
      <c r="H347" s="69"/>
    </row>
    <row r="348" spans="1:8" s="209" customFormat="1">
      <c r="A348" s="69"/>
      <c r="B348" s="309" t="s">
        <v>1029</v>
      </c>
      <c r="C348" s="410" t="str">
        <f>+VLOOKUP(B347,'Implants-annexe'!B:D,2,FALSE)</f>
        <v>78.49.72</v>
      </c>
      <c r="D348" s="410"/>
      <c r="E348" s="410"/>
      <c r="F348" s="294"/>
      <c r="G348" s="69"/>
      <c r="H348" s="69"/>
    </row>
    <row r="349" spans="1:8" s="209" customFormat="1">
      <c r="A349" s="69"/>
      <c r="B349" s="69" t="s">
        <v>781</v>
      </c>
      <c r="C349" s="69" t="s">
        <v>782</v>
      </c>
      <c r="D349" s="69" t="s">
        <v>777</v>
      </c>
      <c r="E349" s="69" t="s">
        <v>783</v>
      </c>
      <c r="F349" s="294" t="s">
        <v>784</v>
      </c>
      <c r="G349" s="310" t="s">
        <v>751</v>
      </c>
      <c r="H349" s="69"/>
    </row>
    <row r="350" spans="1:8" s="35" customFormat="1">
      <c r="B350" s="142" t="str">
        <f>$B$347</f>
        <v>I54</v>
      </c>
      <c r="D350" s="129"/>
      <c r="F350" s="325">
        <f>+_I54[Prix par unité]*_I54[Quantité utilisée]</f>
        <v>0</v>
      </c>
      <c r="G350" s="75"/>
    </row>
    <row r="351" spans="1:8" s="209" customFormat="1">
      <c r="A351" s="69"/>
      <c r="B351" s="141" t="s">
        <v>780</v>
      </c>
      <c r="C351" s="128"/>
      <c r="D351" s="128"/>
      <c r="E351" s="323">
        <f>SUBTOTAL(109,_I54[Quantité utilisée])</f>
        <v>0</v>
      </c>
      <c r="F351" s="324">
        <f>IFERROR(SUBTOTAL(109,_I54[Prix moyen])/_I54[[#Totals],[Quantité utilisée]],0)</f>
        <v>0</v>
      </c>
      <c r="G351" s="128"/>
      <c r="H351" s="69"/>
    </row>
    <row r="352" spans="1:8" s="209" customFormat="1">
      <c r="A352" s="69"/>
      <c r="B352" s="69"/>
      <c r="C352" s="69"/>
      <c r="D352" s="69"/>
      <c r="E352" s="69"/>
      <c r="F352" s="69"/>
      <c r="G352" s="69"/>
      <c r="H352" s="69"/>
    </row>
    <row r="353" spans="2:7" ht="32.4" customHeight="1">
      <c r="B353" s="307" t="s">
        <v>911</v>
      </c>
      <c r="C353" s="318" t="str">
        <f>+VLOOKUP(B353,'Implants-annexe'!B:D,3,FALSE)</f>
        <v>Implantation de dispositif interne d'allongement ou de transport osseux, système non motorisé</v>
      </c>
      <c r="D353" s="318"/>
      <c r="E353" s="318"/>
    </row>
    <row r="354" spans="2:7">
      <c r="B354" s="309" t="s">
        <v>1029</v>
      </c>
      <c r="C354" s="410" t="str">
        <f>+VLOOKUP(B353,'Implants-annexe'!B:D,2,FALSE)</f>
        <v>84.53.10, 78.50.2F</v>
      </c>
      <c r="D354" s="410"/>
      <c r="E354" s="410"/>
      <c r="F354" s="294"/>
    </row>
    <row r="355" spans="2:7">
      <c r="B355" s="69" t="s">
        <v>781</v>
      </c>
      <c r="C355" s="69" t="s">
        <v>782</v>
      </c>
      <c r="D355" s="69" t="s">
        <v>777</v>
      </c>
      <c r="E355" s="69" t="s">
        <v>783</v>
      </c>
      <c r="F355" s="294" t="s">
        <v>784</v>
      </c>
      <c r="G355" s="310" t="s">
        <v>751</v>
      </c>
    </row>
    <row r="356" spans="2:7" s="35" customFormat="1">
      <c r="B356" s="142" t="str">
        <f>$B$353</f>
        <v>I55</v>
      </c>
      <c r="D356" s="129"/>
      <c r="F356" s="325">
        <f>+_I55[Prix par unité]*_I55[Quantité utilisée]</f>
        <v>0</v>
      </c>
      <c r="G356" s="75"/>
    </row>
    <row r="357" spans="2:7">
      <c r="B357" s="141" t="s">
        <v>780</v>
      </c>
      <c r="C357" s="128"/>
      <c r="D357" s="128"/>
      <c r="E357" s="323">
        <f>SUBTOTAL(109,_I55[Quantité utilisée])</f>
        <v>0</v>
      </c>
      <c r="F357" s="324">
        <f>IFERROR(SUBTOTAL(109,_I55[Prix moyen])/_I55[[#Totals],[Quantité utilisée]],0)</f>
        <v>0</v>
      </c>
      <c r="G357" s="128"/>
    </row>
    <row r="358" spans="2:7"/>
    <row r="359" spans="2:7" ht="28.2" customHeight="1">
      <c r="B359" s="316" t="s">
        <v>913</v>
      </c>
      <c r="C359" s="318" t="str">
        <f>+VLOOKUP(B359,'Implants-annexe'!B:D,3,FALSE)</f>
        <v>Implantation de dispositif interne d'allongement ou de transport osseux, système motorisé</v>
      </c>
      <c r="D359" s="318"/>
      <c r="E359" s="318"/>
      <c r="F359" s="317"/>
      <c r="G359" s="317"/>
    </row>
    <row r="360" spans="2:7">
      <c r="B360" s="309" t="s">
        <v>1029</v>
      </c>
      <c r="C360" s="410" t="str">
        <f>+VLOOKUP(B359,'Implants-annexe'!B:D,2,FALSE)</f>
        <v>84.53.11, 78.50.2G</v>
      </c>
      <c r="D360" s="410"/>
      <c r="E360" s="410"/>
      <c r="F360" s="294"/>
    </row>
    <row r="361" spans="2:7">
      <c r="B361" s="69" t="s">
        <v>781</v>
      </c>
      <c r="C361" s="69" t="s">
        <v>782</v>
      </c>
      <c r="D361" s="69" t="s">
        <v>777</v>
      </c>
      <c r="E361" s="69" t="s">
        <v>783</v>
      </c>
      <c r="F361" s="294" t="s">
        <v>784</v>
      </c>
      <c r="G361" s="310" t="s">
        <v>751</v>
      </c>
    </row>
    <row r="362" spans="2:7" s="35" customFormat="1">
      <c r="B362" s="142" t="str">
        <f>$B$359</f>
        <v>I56</v>
      </c>
      <c r="D362" s="129"/>
      <c r="F362" s="325">
        <f>+_I56[Prix par unité]*_I56[Quantité utilisée]</f>
        <v>0</v>
      </c>
      <c r="G362" s="75"/>
    </row>
    <row r="363" spans="2:7">
      <c r="B363" s="141" t="s">
        <v>780</v>
      </c>
      <c r="C363" s="128"/>
      <c r="D363" s="128"/>
      <c r="E363" s="323">
        <f>SUBTOTAL(109,_I56[Quantité utilisée])</f>
        <v>0</v>
      </c>
      <c r="F363" s="324">
        <f>IFERROR(SUBTOTAL(109,_I56[Prix moyen])/_I56[[#Totals],[Quantité utilisée]],0)</f>
        <v>0</v>
      </c>
      <c r="G363" s="128"/>
    </row>
    <row r="364" spans="2:7"/>
    <row r="365" spans="2:7">
      <c r="B365" s="307" t="s">
        <v>914</v>
      </c>
      <c r="C365" s="318" t="str">
        <f>+VLOOKUP(B365,'Implants-annexe'!B:D,3,FALSE)</f>
        <v>Insertion ou remplacement de spacer(s) interépineux</v>
      </c>
      <c r="D365" s="318"/>
      <c r="E365" s="318"/>
    </row>
    <row r="366" spans="2:7">
      <c r="B366" s="309" t="s">
        <v>1029</v>
      </c>
      <c r="C366" s="410" t="str">
        <f>+VLOOKUP(B365,'Implants-annexe'!B:D,2,FALSE)</f>
        <v>84.80.10-11, 84.80.20-21</v>
      </c>
      <c r="D366" s="410"/>
      <c r="E366" s="410"/>
      <c r="F366" s="294"/>
    </row>
    <row r="367" spans="2:7">
      <c r="B367" s="69" t="s">
        <v>781</v>
      </c>
      <c r="C367" s="69" t="s">
        <v>782</v>
      </c>
      <c r="D367" s="69" t="s">
        <v>777</v>
      </c>
      <c r="E367" s="69" t="s">
        <v>783</v>
      </c>
      <c r="F367" s="294" t="s">
        <v>784</v>
      </c>
      <c r="G367" s="310" t="s">
        <v>751</v>
      </c>
    </row>
    <row r="368" spans="2:7" s="35" customFormat="1">
      <c r="B368" s="142" t="str">
        <f>$B$365</f>
        <v>I57</v>
      </c>
      <c r="D368" s="129"/>
      <c r="F368" s="325">
        <f>+_I57[Prix par unité]*_I57[Quantité utilisée]</f>
        <v>0</v>
      </c>
      <c r="G368" s="75"/>
    </row>
    <row r="369" spans="2:7">
      <c r="B369" s="141" t="s">
        <v>780</v>
      </c>
      <c r="C369" s="128"/>
      <c r="D369" s="128"/>
      <c r="E369" s="323">
        <f>SUBTOTAL(109,_I57[Quantité utilisée])</f>
        <v>0</v>
      </c>
      <c r="F369" s="324">
        <f>IFERROR(SUBTOTAL(109,_I57[Prix moyen])/_I57[[#Totals],[Quantité utilisée]],0)</f>
        <v>0</v>
      </c>
      <c r="G369" s="128"/>
    </row>
    <row r="370" spans="2:7">
      <c r="C370" s="414"/>
      <c r="D370" s="414"/>
      <c r="E370" s="414"/>
    </row>
    <row r="371" spans="2:7" ht="28.8">
      <c r="B371" s="307" t="s">
        <v>1056</v>
      </c>
      <c r="C371" s="318" t="str">
        <f>+VLOOKUP(B371,'Implants-annexe'!B:D,3,FALSE)</f>
        <v>Radiothérapie intravasculaire sélective (SIRT) 
Unité: prix  pour les microsphéres marquées</v>
      </c>
      <c r="D371" s="318"/>
      <c r="E371" s="318"/>
    </row>
    <row r="372" spans="2:7">
      <c r="B372" s="309" t="s">
        <v>1029</v>
      </c>
      <c r="C372" s="410" t="str">
        <f>+VLOOKUP(B371,'Implants-annexe'!B:D,2,FALSE)</f>
        <v>92.28.32</v>
      </c>
      <c r="D372" s="410"/>
      <c r="E372" s="410"/>
      <c r="F372" s="294"/>
    </row>
    <row r="373" spans="2:7">
      <c r="B373" s="69" t="s">
        <v>781</v>
      </c>
      <c r="C373" s="69" t="s">
        <v>782</v>
      </c>
      <c r="D373" s="69" t="s">
        <v>777</v>
      </c>
      <c r="E373" s="69" t="s">
        <v>783</v>
      </c>
      <c r="F373" s="294" t="s">
        <v>784</v>
      </c>
      <c r="G373" s="310" t="s">
        <v>751</v>
      </c>
    </row>
    <row r="374" spans="2:7" s="35" customFormat="1">
      <c r="B374" s="142" t="str">
        <f>$B$371</f>
        <v>I58</v>
      </c>
      <c r="D374" s="129"/>
      <c r="F374" s="325">
        <f>+_I58[Prix par unité]*_I58[Quantité utilisée]</f>
        <v>0</v>
      </c>
      <c r="G374" s="75"/>
    </row>
    <row r="375" spans="2:7">
      <c r="B375" s="141" t="s">
        <v>780</v>
      </c>
      <c r="C375" s="128"/>
      <c r="D375" s="128"/>
      <c r="E375" s="323">
        <f>SUBTOTAL(109,_I58[Quantité utilisée])</f>
        <v>0</v>
      </c>
      <c r="F375" s="324">
        <f>IFERROR(SUBTOTAL(109,_I58[Prix moyen])/_I58[[#Totals],[Quantité utilisée]],0)</f>
        <v>0</v>
      </c>
      <c r="G375" s="128"/>
    </row>
    <row r="376" spans="2:7"/>
    <row r="377" spans="2:7" ht="28.8">
      <c r="B377" s="307" t="s">
        <v>1057</v>
      </c>
      <c r="C377" s="318" t="str">
        <f>+VLOOKUP(B377,'Implants-annexe'!B:D,3,FALSE)</f>
        <v>Embolisation sélective de vaisseaux intracrâniens par des stents utilisés comme flow-diverter</v>
      </c>
      <c r="D377" s="318"/>
      <c r="E377" s="318"/>
    </row>
    <row r="378" spans="2:7">
      <c r="B378" s="309" t="s">
        <v>1029</v>
      </c>
      <c r="C378" s="410" t="str">
        <f>+VLOOKUP(B377,'Implants-annexe'!B:D,2,FALSE)</f>
        <v>39.72.13</v>
      </c>
      <c r="D378" s="410"/>
      <c r="E378" s="410"/>
      <c r="F378" s="294"/>
    </row>
    <row r="379" spans="2:7">
      <c r="B379" s="69" t="s">
        <v>781</v>
      </c>
      <c r="C379" s="69" t="s">
        <v>782</v>
      </c>
      <c r="D379" s="69" t="s">
        <v>777</v>
      </c>
      <c r="E379" s="69" t="s">
        <v>783</v>
      </c>
      <c r="F379" s="294" t="s">
        <v>784</v>
      </c>
      <c r="G379" s="310" t="s">
        <v>751</v>
      </c>
    </row>
    <row r="380" spans="2:7" s="35" customFormat="1">
      <c r="B380" s="142" t="str">
        <f>$B$377</f>
        <v>I59</v>
      </c>
      <c r="D380" s="129"/>
      <c r="F380" s="325">
        <f>+_I59[Prix par unité]*_I59[Quantité utilisée]</f>
        <v>0</v>
      </c>
      <c r="G380" s="75"/>
    </row>
    <row r="381" spans="2:7">
      <c r="B381" s="141" t="s">
        <v>780</v>
      </c>
      <c r="C381" s="128"/>
      <c r="D381" s="128"/>
      <c r="E381" s="323">
        <f>SUBTOTAL(109,_I59[Quantité utilisée])</f>
        <v>0</v>
      </c>
      <c r="F381" s="324">
        <f>IFERROR(SUBTOTAL(109,_I59[Prix moyen])/_I59[[#Totals],[Quantité utilisée]],0)</f>
        <v>0</v>
      </c>
      <c r="G381" s="128"/>
    </row>
    <row r="382" spans="2:7"/>
    <row r="383" spans="2:7" ht="28.2" customHeight="1">
      <c r="B383" s="391" t="s">
        <v>2175</v>
      </c>
      <c r="C383" s="415" t="str">
        <f>+VLOOKUP(B383,'Implants-annexe'!B:D,3,FALSE)</f>
        <v>Implantation ou remplacement de générateur
d'impulsions pour activation du baroréflexe</v>
      </c>
      <c r="D383" s="415"/>
      <c r="E383" s="415"/>
      <c r="F383" s="310"/>
      <c r="G383" s="310"/>
    </row>
    <row r="384" spans="2:7">
      <c r="B384" s="309" t="s">
        <v>1029</v>
      </c>
      <c r="C384" s="410" t="str">
        <f>+VLOOKUP(B383,'Implants-annexe'!B:D,2,FALSE)</f>
        <v>39.8X.20</v>
      </c>
      <c r="D384" s="410"/>
      <c r="E384" s="410"/>
      <c r="F384" s="294"/>
    </row>
    <row r="385" spans="2:7">
      <c r="B385" s="69" t="s">
        <v>781</v>
      </c>
      <c r="C385" s="69" t="s">
        <v>782</v>
      </c>
      <c r="D385" s="69" t="s">
        <v>777</v>
      </c>
      <c r="E385" s="69" t="s">
        <v>783</v>
      </c>
      <c r="F385" s="294" t="s">
        <v>784</v>
      </c>
      <c r="G385" s="310" t="s">
        <v>751</v>
      </c>
    </row>
    <row r="386" spans="2:7" s="35" customFormat="1">
      <c r="B386" s="142" t="str">
        <f>$B$383</f>
        <v>I60</v>
      </c>
      <c r="D386" s="129"/>
      <c r="F386" s="325">
        <f>+_I60[Prix par unité]*_I60[Quantité utilisée]</f>
        <v>0</v>
      </c>
      <c r="G386" s="75"/>
    </row>
    <row r="387" spans="2:7">
      <c r="B387" s="141" t="s">
        <v>780</v>
      </c>
      <c r="C387" s="128"/>
      <c r="D387" s="128"/>
      <c r="E387" s="323">
        <f>SUBTOTAL(109,_I60[Quantité utilisée])</f>
        <v>0</v>
      </c>
      <c r="F387" s="324">
        <f>IFERROR(SUBTOTAL(109,_I60[Prix moyen])/_I60[[#Totals],[Quantité utilisée]],0)</f>
        <v>0</v>
      </c>
      <c r="G387" s="128"/>
    </row>
    <row r="388" spans="2:7"/>
    <row r="389" spans="2:7" ht="44.4" customHeight="1">
      <c r="B389" s="307" t="s">
        <v>2177</v>
      </c>
      <c r="C389" s="409" t="str">
        <f>+VLOOKUP(B389,'Implants-annexe'!B:D,3,FALSE)</f>
        <v>Implantation d'un système anti-reflux pour
soutenir la fonction du sphincter oesophagien,
laparoscopique</v>
      </c>
      <c r="D389" s="409"/>
      <c r="E389" s="409"/>
    </row>
    <row r="390" spans="2:7">
      <c r="B390" s="309" t="s">
        <v>1029</v>
      </c>
      <c r="C390" s="410" t="str">
        <f>+VLOOKUP(B389,'Implants-annexe'!B:D,2,FALSE)</f>
        <v>42.99.36</v>
      </c>
      <c r="D390" s="410"/>
      <c r="E390" s="410"/>
      <c r="F390" s="294"/>
    </row>
    <row r="391" spans="2:7">
      <c r="B391" s="69" t="s">
        <v>781</v>
      </c>
      <c r="C391" s="69" t="s">
        <v>782</v>
      </c>
      <c r="D391" s="69" t="s">
        <v>777</v>
      </c>
      <c r="E391" s="69" t="s">
        <v>783</v>
      </c>
      <c r="F391" s="294" t="s">
        <v>784</v>
      </c>
      <c r="G391" s="310" t="s">
        <v>751</v>
      </c>
    </row>
    <row r="392" spans="2:7" s="35" customFormat="1">
      <c r="B392" s="142" t="str">
        <f>$B$389</f>
        <v>I61</v>
      </c>
      <c r="D392" s="129"/>
      <c r="F392" s="325">
        <f>+_I61[Prix par unité]*_I61[Quantité utilisée]</f>
        <v>0</v>
      </c>
      <c r="G392" s="75"/>
    </row>
    <row r="393" spans="2:7">
      <c r="B393" s="141" t="s">
        <v>780</v>
      </c>
      <c r="C393" s="128"/>
      <c r="D393" s="128"/>
      <c r="E393" s="323">
        <f>SUBTOTAL(109,_I61[Quantité utilisée])</f>
        <v>0</v>
      </c>
      <c r="F393" s="324">
        <f>IFERROR(SUBTOTAL(109,_I61[Prix moyen])/_I61[[#Totals],[Quantité utilisée]],0)</f>
        <v>0</v>
      </c>
      <c r="G393" s="128"/>
    </row>
    <row r="394" spans="2:7"/>
    <row r="395" spans="2:7" ht="15" customHeight="1">
      <c r="B395" s="307" t="s">
        <v>2178</v>
      </c>
      <c r="C395" s="409" t="str">
        <f>+VLOOKUP(B395,'Implants-annexe'!B:D,3,FALSE)</f>
        <v>Implantation de stimulateur urétéral électronique [L]</v>
      </c>
      <c r="D395" s="409"/>
      <c r="E395" s="409"/>
    </row>
    <row r="396" spans="2:7">
      <c r="B396" s="309" t="s">
        <v>1029</v>
      </c>
      <c r="C396" s="410">
        <f>+VLOOKUP(B395,'Implants-annexe'!B:D,2,FALSE)</f>
        <v>56.92</v>
      </c>
      <c r="D396" s="410"/>
      <c r="E396" s="410"/>
      <c r="F396" s="294"/>
    </row>
    <row r="397" spans="2:7">
      <c r="B397" s="69" t="s">
        <v>781</v>
      </c>
      <c r="C397" s="69" t="s">
        <v>782</v>
      </c>
      <c r="D397" s="69" t="s">
        <v>777</v>
      </c>
      <c r="E397" s="69" t="s">
        <v>783</v>
      </c>
      <c r="F397" s="294" t="s">
        <v>784</v>
      </c>
      <c r="G397" s="310" t="s">
        <v>751</v>
      </c>
    </row>
    <row r="398" spans="2:7" s="35" customFormat="1">
      <c r="B398" s="142" t="str">
        <f>$B$395</f>
        <v>I62</v>
      </c>
      <c r="D398" s="129"/>
      <c r="F398" s="325">
        <f>+_I62[Prix par unité]*_I62[Quantité utilisée]</f>
        <v>0</v>
      </c>
      <c r="G398" s="75"/>
    </row>
    <row r="399" spans="2:7">
      <c r="B399" s="141" t="s">
        <v>780</v>
      </c>
      <c r="C399" s="128"/>
      <c r="D399" s="128"/>
      <c r="E399" s="323">
        <f>SUBTOTAL(109,_I62[Quantité utilisée])</f>
        <v>0</v>
      </c>
      <c r="F399" s="324">
        <f>IFERROR(SUBTOTAL(109,_I62[Prix moyen])/_I62[[#Totals],[Quantité utilisée]],0)</f>
        <v>0</v>
      </c>
      <c r="G399" s="128"/>
    </row>
    <row r="400" spans="2:7"/>
    <row r="401" spans="2:7">
      <c r="B401" s="307" t="s">
        <v>2179</v>
      </c>
      <c r="C401" s="409" t="str">
        <f>+VLOOKUP(B401,'Implants-annexe'!B:D,3,FALSE)</f>
        <v>Remplacement de stimulateur urétéral électronique [L]</v>
      </c>
      <c r="D401" s="409"/>
      <c r="E401" s="409"/>
    </row>
    <row r="402" spans="2:7">
      <c r="B402" s="309" t="s">
        <v>1029</v>
      </c>
      <c r="C402" s="410">
        <f>+VLOOKUP(B401,'Implants-annexe'!B:D,2,FALSE)</f>
        <v>56.93</v>
      </c>
      <c r="D402" s="410"/>
      <c r="E402" s="410"/>
      <c r="F402" s="294"/>
    </row>
    <row r="403" spans="2:7">
      <c r="B403" s="69" t="s">
        <v>781</v>
      </c>
      <c r="C403" s="69" t="s">
        <v>782</v>
      </c>
      <c r="D403" s="69" t="s">
        <v>777</v>
      </c>
      <c r="E403" s="69" t="s">
        <v>783</v>
      </c>
      <c r="F403" s="294" t="s">
        <v>784</v>
      </c>
      <c r="G403" s="310" t="s">
        <v>751</v>
      </c>
    </row>
    <row r="404" spans="2:7" s="35" customFormat="1">
      <c r="B404" s="142" t="str">
        <f>$B$401</f>
        <v>I63</v>
      </c>
      <c r="D404" s="129"/>
      <c r="F404" s="325">
        <f>+_I63[Prix par unité]*_I63[Quantité utilisée]</f>
        <v>0</v>
      </c>
      <c r="G404" s="75"/>
    </row>
    <row r="405" spans="2:7">
      <c r="B405" s="141" t="s">
        <v>780</v>
      </c>
      <c r="C405" s="128"/>
      <c r="D405" s="128"/>
      <c r="E405" s="323">
        <f>SUBTOTAL(109,_I63[Quantité utilisée])</f>
        <v>0</v>
      </c>
      <c r="F405" s="324">
        <f>IFERROR(SUBTOTAL(109,_I63[Prix moyen])/_I63[[#Totals],[Quantité utilisée]],0)</f>
        <v>0</v>
      </c>
      <c r="G405" s="128"/>
    </row>
    <row r="406" spans="2:7"/>
    <row r="407" spans="2:7">
      <c r="B407" s="307" t="s">
        <v>2180</v>
      </c>
      <c r="C407" s="409" t="str">
        <f>+VLOOKUP(B407,'Implants-annexe'!B:D,3,FALSE)</f>
        <v>Implantation de stimulateur vésical électronique</v>
      </c>
      <c r="D407" s="409"/>
      <c r="E407" s="409"/>
    </row>
    <row r="408" spans="2:7">
      <c r="B408" s="309" t="s">
        <v>1029</v>
      </c>
      <c r="C408" s="410">
        <f>+VLOOKUP(B407,'Implants-annexe'!B:D,2,FALSE)</f>
        <v>57.96</v>
      </c>
      <c r="D408" s="410"/>
      <c r="E408" s="410"/>
      <c r="F408" s="294"/>
    </row>
    <row r="409" spans="2:7">
      <c r="B409" s="69" t="s">
        <v>781</v>
      </c>
      <c r="C409" s="69" t="s">
        <v>782</v>
      </c>
      <c r="D409" s="69" t="s">
        <v>777</v>
      </c>
      <c r="E409" s="69" t="s">
        <v>783</v>
      </c>
      <c r="F409" s="294" t="s">
        <v>784</v>
      </c>
      <c r="G409" s="310" t="s">
        <v>751</v>
      </c>
    </row>
    <row r="410" spans="2:7" s="35" customFormat="1">
      <c r="B410" s="142" t="str">
        <f>$B$407</f>
        <v>I64</v>
      </c>
      <c r="D410" s="129"/>
      <c r="F410" s="325">
        <f>+_I64[Prix par unité]*_I64[Quantité utilisée]</f>
        <v>0</v>
      </c>
      <c r="G410" s="75"/>
    </row>
    <row r="411" spans="2:7">
      <c r="B411" s="141" t="s">
        <v>780</v>
      </c>
      <c r="C411" s="128"/>
      <c r="D411" s="128"/>
      <c r="E411" s="323">
        <f>SUBTOTAL(109,_I64[Quantité utilisée])</f>
        <v>0</v>
      </c>
      <c r="F411" s="324">
        <f>IFERROR(SUBTOTAL(109,_I64[Prix moyen])/_I64[[#Totals],[Quantité utilisée]],0)</f>
        <v>0</v>
      </c>
      <c r="G411" s="128"/>
    </row>
    <row r="412" spans="2:7"/>
    <row r="413" spans="2:7" ht="15" customHeight="1">
      <c r="B413" s="307" t="s">
        <v>2181</v>
      </c>
      <c r="C413" s="409" t="str">
        <f>+VLOOKUP(B413,'Implants-annexe'!B:D,3,FALSE)</f>
        <v>Remplacement de stimulateur vésical électronique</v>
      </c>
      <c r="D413" s="409"/>
      <c r="E413" s="409"/>
    </row>
    <row r="414" spans="2:7">
      <c r="B414" s="309" t="s">
        <v>1029</v>
      </c>
      <c r="C414" s="410">
        <f>+VLOOKUP(B413,'Implants-annexe'!B:D,2,FALSE)</f>
        <v>57.97</v>
      </c>
      <c r="D414" s="410"/>
      <c r="E414" s="410"/>
      <c r="F414" s="294"/>
    </row>
    <row r="415" spans="2:7">
      <c r="B415" s="69" t="s">
        <v>781</v>
      </c>
      <c r="C415" s="69" t="s">
        <v>782</v>
      </c>
      <c r="D415" s="69" t="s">
        <v>777</v>
      </c>
      <c r="E415" s="69" t="s">
        <v>783</v>
      </c>
      <c r="F415" s="294" t="s">
        <v>784</v>
      </c>
      <c r="G415" s="310" t="s">
        <v>751</v>
      </c>
    </row>
    <row r="416" spans="2:7" s="35" customFormat="1">
      <c r="B416" s="142" t="str">
        <f>$B$413</f>
        <v>I65</v>
      </c>
      <c r="D416" s="129"/>
      <c r="F416" s="325">
        <f>+_I65[Prix par unité]*_I65[Quantité utilisée]</f>
        <v>0</v>
      </c>
      <c r="G416" s="75"/>
    </row>
    <row r="417" spans="2:7">
      <c r="B417" s="141" t="s">
        <v>780</v>
      </c>
      <c r="C417" s="128"/>
      <c r="D417" s="128"/>
      <c r="E417" s="323">
        <f>SUBTOTAL(109,_I65[Quantité utilisée])</f>
        <v>0</v>
      </c>
      <c r="F417" s="324">
        <f>IFERROR(SUBTOTAL(109,_I65[Prix moyen])/_I65[[#Totals],[Quantité utilisée]],0)</f>
        <v>0</v>
      </c>
      <c r="G417" s="128"/>
    </row>
    <row r="418" spans="2:7"/>
    <row r="419" spans="2:7" ht="27.6" customHeight="1">
      <c r="B419" s="307" t="s">
        <v>2183</v>
      </c>
      <c r="C419" s="409" t="str">
        <f>+VLOOKUP(B419,'Implants-annexe'!B:D,3,FALSE)</f>
        <v>Insertion ou remplacement de générateur d'impulsions de neurostimulateur, système à une électrode, non spécifié comme étant rechargeable, SAP</v>
      </c>
      <c r="D419" s="409"/>
      <c r="E419" s="409"/>
    </row>
    <row r="420" spans="2:7">
      <c r="B420" s="309" t="s">
        <v>1029</v>
      </c>
      <c r="C420" s="410" t="str">
        <f>+VLOOKUP(B419,'Implants-annexe'!B:D,2,FALSE)</f>
        <v>86.94.00</v>
      </c>
      <c r="D420" s="410"/>
      <c r="E420" s="410"/>
      <c r="F420" s="294"/>
    </row>
    <row r="421" spans="2:7">
      <c r="B421" s="69" t="s">
        <v>781</v>
      </c>
      <c r="C421" s="69" t="s">
        <v>782</v>
      </c>
      <c r="D421" s="69" t="s">
        <v>777</v>
      </c>
      <c r="E421" s="69" t="s">
        <v>783</v>
      </c>
      <c r="F421" s="294" t="s">
        <v>784</v>
      </c>
      <c r="G421" s="310" t="s">
        <v>751</v>
      </c>
    </row>
    <row r="422" spans="2:7" s="35" customFormat="1">
      <c r="B422" s="142" t="str">
        <f>$B$419</f>
        <v>I66</v>
      </c>
      <c r="D422" s="129"/>
      <c r="F422" s="325">
        <f>+_I66[Prix par unité]*_I66[Quantité utilisée]</f>
        <v>0</v>
      </c>
      <c r="G422" s="75"/>
    </row>
    <row r="423" spans="2:7">
      <c r="B423" s="141" t="s">
        <v>780</v>
      </c>
      <c r="C423" s="128"/>
      <c r="D423" s="128"/>
      <c r="E423" s="323">
        <f>SUBTOTAL(109,_I66[Quantité utilisée])</f>
        <v>0</v>
      </c>
      <c r="F423" s="324">
        <f>IFERROR(SUBTOTAL(109,_I66[Prix moyen])/_I66[[#Totals],[Quantité utilisée]],0)</f>
        <v>0</v>
      </c>
      <c r="G423" s="128"/>
    </row>
    <row r="424" spans="2:7"/>
    <row r="425" spans="2:7" ht="26.4" customHeight="1">
      <c r="B425" s="307" t="s">
        <v>2185</v>
      </c>
      <c r="C425" s="409" t="str">
        <f>+VLOOKUP(B425,'Implants-annexe'!B:D,3,FALSE)</f>
        <v>Insertion de générateur d'impulsions de neurostimulateur intracrânien, système à une électrode, non rechargeable</v>
      </c>
      <c r="D425" s="409"/>
      <c r="E425" s="409"/>
    </row>
    <row r="426" spans="2:7">
      <c r="B426" s="309" t="s">
        <v>1029</v>
      </c>
      <c r="C426" s="410" t="str">
        <f>+VLOOKUP(B425,'Implants-annexe'!B:D,2,FALSE)</f>
        <v>86.94.10</v>
      </c>
      <c r="D426" s="410"/>
      <c r="E426" s="410"/>
      <c r="F426" s="294"/>
    </row>
    <row r="427" spans="2:7">
      <c r="B427" s="69" t="s">
        <v>781</v>
      </c>
      <c r="C427" s="69" t="s">
        <v>782</v>
      </c>
      <c r="D427" s="69" t="s">
        <v>777</v>
      </c>
      <c r="E427" s="69" t="s">
        <v>783</v>
      </c>
      <c r="F427" s="294" t="s">
        <v>784</v>
      </c>
      <c r="G427" s="310" t="s">
        <v>751</v>
      </c>
    </row>
    <row r="428" spans="2:7" s="35" customFormat="1">
      <c r="B428" s="142" t="str">
        <f>$B$425</f>
        <v>I67</v>
      </c>
      <c r="D428" s="129"/>
      <c r="F428" s="325">
        <f>+_I67[Prix par unité]*_I67[Quantité utilisée]</f>
        <v>0</v>
      </c>
      <c r="G428" s="75"/>
    </row>
    <row r="429" spans="2:7">
      <c r="B429" s="141" t="s">
        <v>780</v>
      </c>
      <c r="C429" s="128"/>
      <c r="D429" s="128"/>
      <c r="E429" s="323">
        <f>SUBTOTAL(109,_I67[Quantité utilisée])</f>
        <v>0</v>
      </c>
      <c r="F429" s="324">
        <f>IFERROR(SUBTOTAL(109,_I67[Prix moyen])/_I67[[#Totals],[Quantité utilisée]],0)</f>
        <v>0</v>
      </c>
      <c r="G429" s="128"/>
    </row>
    <row r="430" spans="2:7"/>
    <row r="431" spans="2:7" ht="24.6" customHeight="1">
      <c r="B431" s="307" t="s">
        <v>2187</v>
      </c>
      <c r="C431" s="409" t="str">
        <f>+VLOOKUP(B431,'Implants-annexe'!B:D,3,FALSE)</f>
        <v>Insertion de générateur d'impulsions de neurostimulateur épidural, système à une électrode, non rechargeable</v>
      </c>
      <c r="D431" s="409"/>
      <c r="E431" s="409"/>
    </row>
    <row r="432" spans="2:7">
      <c r="B432" s="309" t="s">
        <v>1029</v>
      </c>
      <c r="C432" s="410" t="str">
        <f>+VLOOKUP(B431,'Implants-annexe'!B:D,2,FALSE)</f>
        <v>86.94.11</v>
      </c>
      <c r="D432" s="410"/>
      <c r="E432" s="410"/>
      <c r="F432" s="294"/>
    </row>
    <row r="433" spans="2:7">
      <c r="B433" s="69" t="s">
        <v>781</v>
      </c>
      <c r="C433" s="69" t="s">
        <v>782</v>
      </c>
      <c r="D433" s="69" t="s">
        <v>777</v>
      </c>
      <c r="E433" s="69" t="s">
        <v>783</v>
      </c>
      <c r="F433" s="294" t="s">
        <v>784</v>
      </c>
      <c r="G433" s="310" t="s">
        <v>751</v>
      </c>
    </row>
    <row r="434" spans="2:7" s="35" customFormat="1">
      <c r="B434" s="142" t="str">
        <f>$B$431</f>
        <v>I68</v>
      </c>
      <c r="D434" s="129"/>
      <c r="F434" s="325">
        <f>+_I68[Prix par unité]*_I68[Quantité utilisée]</f>
        <v>0</v>
      </c>
      <c r="G434" s="75"/>
    </row>
    <row r="435" spans="2:7">
      <c r="B435" s="141" t="s">
        <v>780</v>
      </c>
      <c r="C435" s="128"/>
      <c r="D435" s="128"/>
      <c r="E435" s="323">
        <f>SUBTOTAL(109,_I68[Quantité utilisée])</f>
        <v>0</v>
      </c>
      <c r="F435" s="324">
        <f>IFERROR(SUBTOTAL(109,_I68[Prix moyen])/_I68[[#Totals],[Quantité utilisée]],0)</f>
        <v>0</v>
      </c>
      <c r="G435" s="128"/>
    </row>
    <row r="436" spans="2:7"/>
    <row r="437" spans="2:7" ht="25.8" customHeight="1">
      <c r="B437" s="307" t="s">
        <v>2189</v>
      </c>
      <c r="C437" s="409" t="str">
        <f>+VLOOKUP(B437,'Implants-annexe'!B:D,3,FALSE)</f>
        <v>Insertion de générateur d'impulsions de neurostimulateur périphérique, système à une électrode, non rechargeable</v>
      </c>
      <c r="D437" s="409"/>
      <c r="E437" s="409"/>
    </row>
    <row r="438" spans="2:7">
      <c r="B438" s="309" t="s">
        <v>1029</v>
      </c>
      <c r="C438" s="410" t="str">
        <f>+VLOOKUP(B437,'Implants-annexe'!B:D,2,FALSE)</f>
        <v>86.94.12</v>
      </c>
      <c r="D438" s="410"/>
      <c r="E438" s="410"/>
      <c r="F438" s="294"/>
    </row>
    <row r="439" spans="2:7">
      <c r="B439" s="69" t="s">
        <v>781</v>
      </c>
      <c r="C439" s="69" t="s">
        <v>782</v>
      </c>
      <c r="D439" s="69" t="s">
        <v>777</v>
      </c>
      <c r="E439" s="69" t="s">
        <v>783</v>
      </c>
      <c r="F439" s="294" t="s">
        <v>784</v>
      </c>
      <c r="G439" s="310" t="s">
        <v>751</v>
      </c>
    </row>
    <row r="440" spans="2:7" s="35" customFormat="1">
      <c r="B440" s="142" t="str">
        <f>$B$437</f>
        <v>I69</v>
      </c>
      <c r="D440" s="129"/>
      <c r="F440" s="325">
        <f>+_I69[Prix par unité]*_I69[Quantité utilisée]</f>
        <v>0</v>
      </c>
      <c r="G440" s="75"/>
    </row>
    <row r="441" spans="2:7">
      <c r="B441" s="141" t="s">
        <v>780</v>
      </c>
      <c r="C441" s="128"/>
      <c r="D441" s="128"/>
      <c r="E441" s="323">
        <f>SUBTOTAL(109,_I69[Quantité utilisée])</f>
        <v>0</v>
      </c>
      <c r="F441" s="324">
        <f>IFERROR(SUBTOTAL(109,_I69[Prix moyen])/_I69[[#Totals],[Quantité utilisée]],0)</f>
        <v>0</v>
      </c>
      <c r="G441" s="128"/>
    </row>
    <row r="442" spans="2:7"/>
    <row r="443" spans="2:7" ht="31.8" customHeight="1">
      <c r="B443" s="307" t="s">
        <v>2191</v>
      </c>
      <c r="C443" s="409" t="str">
        <f>+VLOOKUP(B443,'Implants-annexe'!B:D,3,FALSE)</f>
        <v>Remplacement de générateur d'impulsions de neurostimulateur intracrânien, système à une électrode, non rechargeable</v>
      </c>
      <c r="D443" s="409"/>
      <c r="E443" s="409"/>
    </row>
    <row r="444" spans="2:7">
      <c r="B444" s="309" t="s">
        <v>1029</v>
      </c>
      <c r="C444" s="410" t="str">
        <f>+VLOOKUP(B443,'Implants-annexe'!B:D,2,FALSE)</f>
        <v>86.94.20</v>
      </c>
      <c r="D444" s="410"/>
      <c r="E444" s="410"/>
      <c r="F444" s="294"/>
    </row>
    <row r="445" spans="2:7">
      <c r="B445" s="69" t="s">
        <v>781</v>
      </c>
      <c r="C445" s="69" t="s">
        <v>782</v>
      </c>
      <c r="D445" s="69" t="s">
        <v>777</v>
      </c>
      <c r="E445" s="69" t="s">
        <v>783</v>
      </c>
      <c r="F445" s="294" t="s">
        <v>784</v>
      </c>
      <c r="G445" s="310" t="s">
        <v>751</v>
      </c>
    </row>
    <row r="446" spans="2:7" s="35" customFormat="1">
      <c r="B446" s="142" t="str">
        <f>$B$443</f>
        <v>I70</v>
      </c>
      <c r="D446" s="129"/>
      <c r="F446" s="325">
        <f>+_I70[Prix par unité]*_I70[Quantité utilisée]</f>
        <v>0</v>
      </c>
      <c r="G446" s="75"/>
    </row>
    <row r="447" spans="2:7">
      <c r="B447" s="141" t="s">
        <v>780</v>
      </c>
      <c r="C447" s="128"/>
      <c r="D447" s="128"/>
      <c r="E447" s="323">
        <f>SUBTOTAL(109,_I70[Quantité utilisée])</f>
        <v>0</v>
      </c>
      <c r="F447" s="324">
        <f>IFERROR(SUBTOTAL(109,_I70[Prix moyen])/_I70[[#Totals],[Quantité utilisée]],0)</f>
        <v>0</v>
      </c>
      <c r="G447" s="128"/>
    </row>
    <row r="448" spans="2:7"/>
    <row r="449" spans="2:7" ht="30.6" customHeight="1">
      <c r="B449" s="307" t="s">
        <v>2193</v>
      </c>
      <c r="C449" s="409" t="str">
        <f>+VLOOKUP(B449,'Implants-annexe'!B:D,3,FALSE)</f>
        <v>Remplacement de générateur d'impulsions de neurostimulateur épidural, système à une électrode, non rechargeable</v>
      </c>
      <c r="D449" s="409"/>
      <c r="E449" s="409"/>
    </row>
    <row r="450" spans="2:7">
      <c r="B450" s="309" t="s">
        <v>1029</v>
      </c>
      <c r="C450" s="410" t="str">
        <f>+VLOOKUP(B449,'Implants-annexe'!B:D,2,FALSE)</f>
        <v>86.94.21</v>
      </c>
      <c r="D450" s="410"/>
      <c r="E450" s="410"/>
      <c r="F450" s="294"/>
    </row>
    <row r="451" spans="2:7">
      <c r="B451" s="69" t="s">
        <v>781</v>
      </c>
      <c r="C451" s="69" t="s">
        <v>782</v>
      </c>
      <c r="D451" s="69" t="s">
        <v>777</v>
      </c>
      <c r="E451" s="69" t="s">
        <v>783</v>
      </c>
      <c r="F451" s="294" t="s">
        <v>784</v>
      </c>
      <c r="G451" s="310" t="s">
        <v>751</v>
      </c>
    </row>
    <row r="452" spans="2:7" s="35" customFormat="1">
      <c r="B452" s="142" t="str">
        <f>$B$449</f>
        <v>I71</v>
      </c>
      <c r="D452" s="129"/>
      <c r="F452" s="325">
        <f>+_I71[Prix par unité]*_I71[Quantité utilisée]</f>
        <v>0</v>
      </c>
      <c r="G452" s="75"/>
    </row>
    <row r="453" spans="2:7">
      <c r="B453" s="141" t="s">
        <v>780</v>
      </c>
      <c r="C453" s="128"/>
      <c r="D453" s="128"/>
      <c r="E453" s="323">
        <f>SUBTOTAL(109,_I71[Quantité utilisée])</f>
        <v>0</v>
      </c>
      <c r="F453" s="324">
        <f>IFERROR(SUBTOTAL(109,_I71[Prix moyen])/_I71[[#Totals],[Quantité utilisée]],0)</f>
        <v>0</v>
      </c>
      <c r="G453" s="128"/>
    </row>
    <row r="454" spans="2:7"/>
    <row r="455" spans="2:7" ht="27.6" customHeight="1">
      <c r="B455" s="307" t="s">
        <v>2195</v>
      </c>
      <c r="C455" s="409" t="str">
        <f>+VLOOKUP(B455,'Implants-annexe'!B:D,3,FALSE)</f>
        <v>Remplacement de générateur d'impulsions de neurostimulateur périphérique, système à une électrode, non rechargeable</v>
      </c>
      <c r="D455" s="409"/>
      <c r="E455" s="409"/>
    </row>
    <row r="456" spans="2:7">
      <c r="B456" s="309" t="s">
        <v>1029</v>
      </c>
      <c r="C456" s="410" t="str">
        <f>+VLOOKUP(B455,'Implants-annexe'!B:D,2,FALSE)</f>
        <v>86.94.22</v>
      </c>
      <c r="D456" s="410"/>
      <c r="E456" s="410"/>
      <c r="F456" s="294"/>
    </row>
    <row r="457" spans="2:7">
      <c r="B457" s="69" t="s">
        <v>781</v>
      </c>
      <c r="C457" s="69" t="s">
        <v>782</v>
      </c>
      <c r="D457" s="69" t="s">
        <v>777</v>
      </c>
      <c r="E457" s="69" t="s">
        <v>783</v>
      </c>
      <c r="F457" s="294" t="s">
        <v>784</v>
      </c>
      <c r="G457" s="310" t="s">
        <v>751</v>
      </c>
    </row>
    <row r="458" spans="2:7" s="35" customFormat="1">
      <c r="B458" s="142" t="str">
        <f>$B$455</f>
        <v>I72</v>
      </c>
      <c r="D458" s="129"/>
      <c r="F458" s="325">
        <f>+_I72[Prix par unité]*_I72[Quantité utilisée]</f>
        <v>0</v>
      </c>
      <c r="G458" s="75"/>
    </row>
    <row r="459" spans="2:7">
      <c r="B459" s="141" t="s">
        <v>780</v>
      </c>
      <c r="C459" s="128"/>
      <c r="D459" s="128"/>
      <c r="E459" s="323">
        <f>SUBTOTAL(109,_I72[Quantité utilisée])</f>
        <v>0</v>
      </c>
      <c r="F459" s="324">
        <f>IFERROR(SUBTOTAL(109,_I72[Prix moyen])/_I72[[#Totals],[Quantité utilisée]],0)</f>
        <v>0</v>
      </c>
      <c r="G459" s="128"/>
    </row>
    <row r="460" spans="2:7"/>
    <row r="461" spans="2:7" ht="28.2" customHeight="1">
      <c r="B461" s="307" t="s">
        <v>2197</v>
      </c>
      <c r="C461" s="409" t="str">
        <f>+VLOOKUP(B461,'Implants-annexe'!B:D,3,FALSE)</f>
        <v>Insertion ou remplacement de générateur d'impulsions de neurostimulateur, système à une électrode, non spécifié comme étant rechargeable, autre</v>
      </c>
      <c r="D461" s="409"/>
      <c r="E461" s="409"/>
    </row>
    <row r="462" spans="2:7">
      <c r="B462" s="309" t="s">
        <v>1029</v>
      </c>
      <c r="C462" s="410" t="str">
        <f>+VLOOKUP(B461,'Implants-annexe'!B:D,2,FALSE)</f>
        <v>86.94.99</v>
      </c>
      <c r="D462" s="410"/>
      <c r="E462" s="410"/>
      <c r="F462" s="294"/>
    </row>
    <row r="463" spans="2:7">
      <c r="B463" s="69" t="s">
        <v>781</v>
      </c>
      <c r="C463" s="69" t="s">
        <v>782</v>
      </c>
      <c r="D463" s="69" t="s">
        <v>777</v>
      </c>
      <c r="E463" s="69" t="s">
        <v>783</v>
      </c>
      <c r="F463" s="294" t="s">
        <v>784</v>
      </c>
      <c r="G463" s="310" t="s">
        <v>751</v>
      </c>
    </row>
    <row r="464" spans="2:7" s="35" customFormat="1">
      <c r="B464" s="142" t="str">
        <f>$B$461</f>
        <v>I73</v>
      </c>
      <c r="D464" s="129"/>
      <c r="F464" s="325">
        <f>+_I73[Prix par unité]*_I73[Quantité utilisée]</f>
        <v>0</v>
      </c>
      <c r="G464" s="75"/>
    </row>
    <row r="465" spans="2:7">
      <c r="B465" s="141" t="s">
        <v>780</v>
      </c>
      <c r="C465" s="128"/>
      <c r="D465" s="128"/>
      <c r="E465" s="323">
        <f>SUBTOTAL(109,_I73[Quantité utilisée])</f>
        <v>0</v>
      </c>
      <c r="F465" s="324">
        <f>IFERROR(SUBTOTAL(109,_I73[Prix moyen])/_I73[[#Totals],[Quantité utilisée]],0)</f>
        <v>0</v>
      </c>
      <c r="G465" s="128"/>
    </row>
    <row r="466" spans="2:7"/>
    <row r="467" spans="2:7" ht="27.6" customHeight="1">
      <c r="B467" s="307" t="s">
        <v>2199</v>
      </c>
      <c r="C467" s="409" t="str">
        <f>+VLOOKUP(B467,'Implants-annexe'!B:D,3,FALSE)</f>
        <v>Insertion ou remplacement de générateur d'impulsions de neurostimulateur, système à plusieurs électrodes, non spécifié comme étant rechargeable, SAP</v>
      </c>
      <c r="D467" s="409"/>
      <c r="E467" s="409"/>
    </row>
    <row r="468" spans="2:7">
      <c r="B468" s="309" t="s">
        <v>1029</v>
      </c>
      <c r="C468" s="410" t="str">
        <f>+VLOOKUP(B467,'Implants-annexe'!B:D,2,FALSE)</f>
        <v>86.95.00</v>
      </c>
      <c r="D468" s="410"/>
      <c r="E468" s="410"/>
      <c r="F468" s="294"/>
    </row>
    <row r="469" spans="2:7">
      <c r="B469" s="69" t="s">
        <v>781</v>
      </c>
      <c r="C469" s="69" t="s">
        <v>782</v>
      </c>
      <c r="D469" s="69" t="s">
        <v>777</v>
      </c>
      <c r="E469" s="69" t="s">
        <v>783</v>
      </c>
      <c r="F469" s="294" t="s">
        <v>784</v>
      </c>
      <c r="G469" s="310" t="s">
        <v>751</v>
      </c>
    </row>
    <row r="470" spans="2:7" s="35" customFormat="1">
      <c r="B470" s="142" t="str">
        <f>$B$467</f>
        <v>I74</v>
      </c>
      <c r="D470" s="129"/>
      <c r="F470" s="325">
        <f>+_I74[Prix par unité]*_I74[Quantité utilisée]</f>
        <v>0</v>
      </c>
      <c r="G470" s="75"/>
    </row>
    <row r="471" spans="2:7">
      <c r="B471" s="141" t="s">
        <v>780</v>
      </c>
      <c r="C471" s="128"/>
      <c r="D471" s="128"/>
      <c r="E471" s="323">
        <f>SUBTOTAL(109,_I74[Quantité utilisée])</f>
        <v>0</v>
      </c>
      <c r="F471" s="324">
        <f>IFERROR(SUBTOTAL(109,_I74[Prix moyen])/_I74[[#Totals],[Quantité utilisée]],0)</f>
        <v>0</v>
      </c>
      <c r="G471" s="128"/>
    </row>
    <row r="472" spans="2:7"/>
    <row r="473" spans="2:7" ht="28.8" customHeight="1">
      <c r="B473" s="307" t="s">
        <v>2201</v>
      </c>
      <c r="C473" s="409" t="str">
        <f>+VLOOKUP(B473,'Implants-annexe'!B:D,3,FALSE)</f>
        <v>Insertion de générateur d'impulsions de neurostimulateur intracrânien, système à plusieurs électrodes, non rechargeable</v>
      </c>
      <c r="D473" s="409"/>
      <c r="E473" s="409"/>
    </row>
    <row r="474" spans="2:7">
      <c r="B474" s="309" t="s">
        <v>1029</v>
      </c>
      <c r="C474" s="410" t="str">
        <f>+VLOOKUP(B473,'Implants-annexe'!B:D,2,FALSE)</f>
        <v>86.95.10</v>
      </c>
      <c r="D474" s="410"/>
      <c r="E474" s="410"/>
      <c r="F474" s="294"/>
    </row>
    <row r="475" spans="2:7">
      <c r="B475" s="69" t="s">
        <v>781</v>
      </c>
      <c r="C475" s="69" t="s">
        <v>782</v>
      </c>
      <c r="D475" s="69" t="s">
        <v>777</v>
      </c>
      <c r="E475" s="69" t="s">
        <v>783</v>
      </c>
      <c r="F475" s="294" t="s">
        <v>784</v>
      </c>
      <c r="G475" s="310" t="s">
        <v>751</v>
      </c>
    </row>
    <row r="476" spans="2:7" s="35" customFormat="1">
      <c r="B476" s="142" t="str">
        <f>$B$473</f>
        <v>I75</v>
      </c>
      <c r="D476" s="129"/>
      <c r="F476" s="325">
        <f>+_I75[Prix par unité]*_I75[Quantité utilisée]</f>
        <v>0</v>
      </c>
      <c r="G476" s="75"/>
    </row>
    <row r="477" spans="2:7">
      <c r="B477" s="141" t="s">
        <v>780</v>
      </c>
      <c r="C477" s="128"/>
      <c r="D477" s="128"/>
      <c r="E477" s="323">
        <f>SUBTOTAL(109,_I75[Quantité utilisée])</f>
        <v>0</v>
      </c>
      <c r="F477" s="324">
        <f>IFERROR(SUBTOTAL(109,_I75[Prix moyen])/_I75[[#Totals],[Quantité utilisée]],0)</f>
        <v>0</v>
      </c>
      <c r="G477" s="128"/>
    </row>
    <row r="478" spans="2:7"/>
    <row r="479" spans="2:7" ht="28.2" customHeight="1">
      <c r="B479" s="307" t="s">
        <v>2203</v>
      </c>
      <c r="C479" s="409" t="str">
        <f>+VLOOKUP(B479,'Implants-annexe'!B:D,3,FALSE)</f>
        <v>Insertion de générateur d'impulsions de neurostimulateur épidural, système à plusieurs électrodes, non rechargeable</v>
      </c>
      <c r="D479" s="409"/>
      <c r="E479" s="409"/>
    </row>
    <row r="480" spans="2:7">
      <c r="B480" s="309" t="s">
        <v>1029</v>
      </c>
      <c r="C480" s="410" t="str">
        <f>+VLOOKUP(B479,'Implants-annexe'!B:D,2,FALSE)</f>
        <v>86.95.11</v>
      </c>
      <c r="D480" s="410"/>
      <c r="E480" s="410"/>
      <c r="F480" s="294"/>
    </row>
    <row r="481" spans="2:7">
      <c r="B481" s="69" t="s">
        <v>781</v>
      </c>
      <c r="C481" s="69" t="s">
        <v>782</v>
      </c>
      <c r="D481" s="69" t="s">
        <v>777</v>
      </c>
      <c r="E481" s="69" t="s">
        <v>783</v>
      </c>
      <c r="F481" s="294" t="s">
        <v>784</v>
      </c>
      <c r="G481" s="310" t="s">
        <v>751</v>
      </c>
    </row>
    <row r="482" spans="2:7" s="35" customFormat="1">
      <c r="B482" s="142" t="str">
        <f>$B$479</f>
        <v>I76</v>
      </c>
      <c r="D482" s="129"/>
      <c r="F482" s="325">
        <f>+_I76[Prix par unité]*_I76[Quantité utilisée]</f>
        <v>0</v>
      </c>
      <c r="G482" s="75"/>
    </row>
    <row r="483" spans="2:7">
      <c r="B483" s="141" t="s">
        <v>780</v>
      </c>
      <c r="C483" s="128"/>
      <c r="D483" s="128"/>
      <c r="E483" s="323">
        <f>SUBTOTAL(109,_I76[Quantité utilisée])</f>
        <v>0</v>
      </c>
      <c r="F483" s="324">
        <f>IFERROR(SUBTOTAL(109,_I76[Prix moyen])/_I76[[#Totals],[Quantité utilisée]],0)</f>
        <v>0</v>
      </c>
      <c r="G483" s="128"/>
    </row>
    <row r="484" spans="2:7"/>
    <row r="485" spans="2:7" ht="28.8" customHeight="1">
      <c r="B485" s="307" t="s">
        <v>2205</v>
      </c>
      <c r="C485" s="409" t="str">
        <f>+VLOOKUP(B485,'Implants-annexe'!B:D,3,FALSE)</f>
        <v>Insertion de générateur d'impulsions de neurostimulateur périphérique, système à plusieurs électrodes, non rechargeable</v>
      </c>
      <c r="D485" s="409"/>
      <c r="E485" s="409"/>
    </row>
    <row r="486" spans="2:7">
      <c r="B486" s="309" t="s">
        <v>1029</v>
      </c>
      <c r="C486" s="410" t="str">
        <f>+VLOOKUP(B485,'Implants-annexe'!B:D,2,FALSE)</f>
        <v>86.95.12</v>
      </c>
      <c r="D486" s="410"/>
      <c r="E486" s="410"/>
      <c r="F486" s="294"/>
    </row>
    <row r="487" spans="2:7">
      <c r="B487" s="69" t="s">
        <v>781</v>
      </c>
      <c r="C487" s="69" t="s">
        <v>782</v>
      </c>
      <c r="D487" s="69" t="s">
        <v>777</v>
      </c>
      <c r="E487" s="69" t="s">
        <v>783</v>
      </c>
      <c r="F487" s="294" t="s">
        <v>784</v>
      </c>
      <c r="G487" s="310" t="s">
        <v>751</v>
      </c>
    </row>
    <row r="488" spans="2:7" s="35" customFormat="1">
      <c r="B488" s="142" t="str">
        <f>$B$485</f>
        <v>I77</v>
      </c>
      <c r="D488" s="129"/>
      <c r="F488" s="325">
        <f>+_I77[Prix par unité]*_I77[Quantité utilisée]</f>
        <v>0</v>
      </c>
      <c r="G488" s="75"/>
    </row>
    <row r="489" spans="2:7">
      <c r="B489" s="141" t="s">
        <v>780</v>
      </c>
      <c r="C489" s="128"/>
      <c r="D489" s="128"/>
      <c r="E489" s="323">
        <f>SUBTOTAL(109,_I77[Quantité utilisée])</f>
        <v>0</v>
      </c>
      <c r="F489" s="324">
        <f>IFERROR(SUBTOTAL(109,_I77[Prix moyen])/_I77[[#Totals],[Quantité utilisée]],0)</f>
        <v>0</v>
      </c>
      <c r="G489" s="128"/>
    </row>
    <row r="490" spans="2:7"/>
    <row r="491" spans="2:7" ht="28.8" customHeight="1">
      <c r="B491" s="307" t="s">
        <v>2207</v>
      </c>
      <c r="C491" s="409" t="str">
        <f>+VLOOKUP(B491,'Implants-annexe'!B:D,3,FALSE)</f>
        <v>Remplacement de générateur d'impulsions de neurostimulateur intracrânien, système à plusieurs électrodes, non rechargeable</v>
      </c>
      <c r="D491" s="409"/>
      <c r="E491" s="409"/>
    </row>
    <row r="492" spans="2:7">
      <c r="B492" s="309" t="s">
        <v>1029</v>
      </c>
      <c r="C492" s="410" t="str">
        <f>+VLOOKUP(B491,'Implants-annexe'!B:D,2,FALSE)</f>
        <v>86.95.20</v>
      </c>
      <c r="D492" s="410"/>
      <c r="E492" s="410"/>
      <c r="F492" s="294"/>
    </row>
    <row r="493" spans="2:7">
      <c r="B493" s="69" t="s">
        <v>781</v>
      </c>
      <c r="C493" s="69" t="s">
        <v>782</v>
      </c>
      <c r="D493" s="69" t="s">
        <v>777</v>
      </c>
      <c r="E493" s="69" t="s">
        <v>783</v>
      </c>
      <c r="F493" s="294" t="s">
        <v>784</v>
      </c>
      <c r="G493" s="310" t="s">
        <v>751</v>
      </c>
    </row>
    <row r="494" spans="2:7" s="35" customFormat="1">
      <c r="B494" s="142" t="str">
        <f>$B$491</f>
        <v>I78</v>
      </c>
      <c r="D494" s="129"/>
      <c r="F494" s="325">
        <f>+_I78[Prix par unité]*_I78[Quantité utilisée]</f>
        <v>0</v>
      </c>
      <c r="G494" s="75"/>
    </row>
    <row r="495" spans="2:7">
      <c r="B495" s="141" t="s">
        <v>780</v>
      </c>
      <c r="C495" s="128"/>
      <c r="D495" s="128"/>
      <c r="E495" s="323">
        <f>SUBTOTAL(109,_I78[Quantité utilisée])</f>
        <v>0</v>
      </c>
      <c r="F495" s="324">
        <f>IFERROR(SUBTOTAL(109,_I78[Prix moyen])/_I78[[#Totals],[Quantité utilisée]],0)</f>
        <v>0</v>
      </c>
      <c r="G495" s="128"/>
    </row>
    <row r="496" spans="2:7"/>
    <row r="497" spans="2:7" ht="28.8" customHeight="1">
      <c r="B497" s="307" t="s">
        <v>2209</v>
      </c>
      <c r="C497" s="409" t="str">
        <f>+VLOOKUP(B497,'Implants-annexe'!B:D,3,FALSE)</f>
        <v>Remplacement de générateur d'impulsions de neurostimulateur épidural, système à plusieurs électrodes, non rechargeable</v>
      </c>
      <c r="D497" s="409"/>
      <c r="E497" s="409"/>
    </row>
    <row r="498" spans="2:7">
      <c r="B498" s="309" t="s">
        <v>1029</v>
      </c>
      <c r="C498" s="410" t="str">
        <f>+VLOOKUP(B497,'Implants-annexe'!B:D,2,FALSE)</f>
        <v>86.95.21</v>
      </c>
      <c r="D498" s="410"/>
      <c r="E498" s="410"/>
      <c r="F498" s="294"/>
    </row>
    <row r="499" spans="2:7">
      <c r="B499" s="69" t="s">
        <v>781</v>
      </c>
      <c r="C499" s="69" t="s">
        <v>782</v>
      </c>
      <c r="D499" s="69" t="s">
        <v>777</v>
      </c>
      <c r="E499" s="69" t="s">
        <v>783</v>
      </c>
      <c r="F499" s="294" t="s">
        <v>784</v>
      </c>
      <c r="G499" s="310" t="s">
        <v>751</v>
      </c>
    </row>
    <row r="500" spans="2:7" s="35" customFormat="1">
      <c r="B500" s="142" t="str">
        <f>$B$497</f>
        <v>I79</v>
      </c>
      <c r="D500" s="129"/>
      <c r="F500" s="325">
        <f>+_I79[Prix par unité]*_I79[Quantité utilisée]</f>
        <v>0</v>
      </c>
      <c r="G500" s="75"/>
    </row>
    <row r="501" spans="2:7">
      <c r="B501" s="141" t="s">
        <v>780</v>
      </c>
      <c r="C501" s="128"/>
      <c r="D501" s="128"/>
      <c r="E501" s="323">
        <f>SUBTOTAL(109,_I79[Quantité utilisée])</f>
        <v>0</v>
      </c>
      <c r="F501" s="324">
        <f>IFERROR(SUBTOTAL(109,_I79[Prix moyen])/_I79[[#Totals],[Quantité utilisée]],0)</f>
        <v>0</v>
      </c>
      <c r="G501" s="128"/>
    </row>
    <row r="502" spans="2:7"/>
    <row r="503" spans="2:7" ht="28.2" customHeight="1">
      <c r="B503" s="307" t="s">
        <v>2211</v>
      </c>
      <c r="C503" s="409" t="str">
        <f>+VLOOKUP(B503,'Implants-annexe'!B:D,3,FALSE)</f>
        <v>Remplacement de générateur d'impulsions de neurostimulateur périphérique, système à plusieurs électrodes, non rechargeable</v>
      </c>
      <c r="D503" s="409"/>
      <c r="E503" s="409"/>
    </row>
    <row r="504" spans="2:7">
      <c r="B504" s="309" t="s">
        <v>1029</v>
      </c>
      <c r="C504" s="410" t="str">
        <f>+VLOOKUP(B503,'Implants-annexe'!B:D,2,FALSE)</f>
        <v>86.95.22</v>
      </c>
      <c r="D504" s="410"/>
      <c r="E504" s="410"/>
      <c r="F504" s="294"/>
    </row>
    <row r="505" spans="2:7">
      <c r="B505" s="69" t="s">
        <v>781</v>
      </c>
      <c r="C505" s="69" t="s">
        <v>782</v>
      </c>
      <c r="D505" s="69" t="s">
        <v>777</v>
      </c>
      <c r="E505" s="69" t="s">
        <v>783</v>
      </c>
      <c r="F505" s="294" t="s">
        <v>784</v>
      </c>
      <c r="G505" s="310" t="s">
        <v>751</v>
      </c>
    </row>
    <row r="506" spans="2:7" s="35" customFormat="1">
      <c r="B506" s="142" t="str">
        <f>$B$503</f>
        <v>I80</v>
      </c>
      <c r="D506" s="129"/>
      <c r="F506" s="325">
        <f>+_I80[Prix par unité]*_I80[Quantité utilisée]</f>
        <v>0</v>
      </c>
      <c r="G506" s="75"/>
    </row>
    <row r="507" spans="2:7">
      <c r="B507" s="141" t="s">
        <v>780</v>
      </c>
      <c r="C507" s="128"/>
      <c r="D507" s="128"/>
      <c r="E507" s="323">
        <f>SUBTOTAL(109,_I80[Quantité utilisée])</f>
        <v>0</v>
      </c>
      <c r="F507" s="324">
        <f>IFERROR(SUBTOTAL(109,_I80[Prix moyen])/_I80[[#Totals],[Quantité utilisée]],0)</f>
        <v>0</v>
      </c>
      <c r="G507" s="128"/>
    </row>
    <row r="508" spans="2:7"/>
    <row r="509" spans="2:7" ht="26.4" customHeight="1">
      <c r="B509" s="307" t="s">
        <v>2213</v>
      </c>
      <c r="C509" s="409" t="str">
        <f>+VLOOKUP(B509,'Implants-annexe'!B:D,3,FALSE)</f>
        <v>Insertion ou remplacement de générateur d'impulsions de neurostimulateur, système à plusieurs électrodes, non spécifié comme étant rechargeable, autre</v>
      </c>
      <c r="D509" s="409"/>
      <c r="E509" s="409"/>
    </row>
    <row r="510" spans="2:7">
      <c r="B510" s="309" t="s">
        <v>1029</v>
      </c>
      <c r="C510" s="410" t="str">
        <f>+VLOOKUP(B509,'Implants-annexe'!B:D,2,FALSE)</f>
        <v>86.95.99</v>
      </c>
      <c r="D510" s="410"/>
      <c r="E510" s="410"/>
      <c r="F510" s="294"/>
    </row>
    <row r="511" spans="2:7">
      <c r="B511" s="69" t="s">
        <v>781</v>
      </c>
      <c r="C511" s="69" t="s">
        <v>782</v>
      </c>
      <c r="D511" s="69" t="s">
        <v>777</v>
      </c>
      <c r="E511" s="69" t="s">
        <v>783</v>
      </c>
      <c r="F511" s="294" t="s">
        <v>784</v>
      </c>
      <c r="G511" s="310" t="s">
        <v>751</v>
      </c>
    </row>
    <row r="512" spans="2:7" s="35" customFormat="1">
      <c r="B512" s="142" t="str">
        <f>$B$509</f>
        <v>I81</v>
      </c>
      <c r="D512" s="129"/>
      <c r="F512" s="325">
        <f>+_I81[Prix par unité]*_I81[Quantité utilisée]</f>
        <v>0</v>
      </c>
      <c r="G512" s="75"/>
    </row>
    <row r="513" spans="2:7">
      <c r="B513" s="141" t="s">
        <v>780</v>
      </c>
      <c r="C513" s="128"/>
      <c r="D513" s="128"/>
      <c r="E513" s="323">
        <f>SUBTOTAL(109,_I81[Quantité utilisée])</f>
        <v>0</v>
      </c>
      <c r="F513" s="324">
        <f>IFERROR(SUBTOTAL(109,_I81[Prix moyen])/_I81[[#Totals],[Quantité utilisée]],0)</f>
        <v>0</v>
      </c>
      <c r="G513" s="128"/>
    </row>
    <row r="514" spans="2:7"/>
    <row r="515" spans="2:7">
      <c r="B515" s="307" t="s">
        <v>2215</v>
      </c>
      <c r="C515" s="409" t="str">
        <f>+VLOOKUP(B515,'Implants-annexe'!B:D,3,FALSE)</f>
        <v>Insertion ou remplacement d'autre générateur d'impulsions de neurostimulateur, SAP</v>
      </c>
      <c r="D515" s="409"/>
      <c r="E515" s="409"/>
    </row>
    <row r="516" spans="2:7">
      <c r="B516" s="309" t="s">
        <v>1029</v>
      </c>
      <c r="C516" s="410" t="str">
        <f>+VLOOKUP(B515,'Implants-annexe'!B:D,2,FALSE)</f>
        <v>86.96.00</v>
      </c>
      <c r="D516" s="410"/>
      <c r="E516" s="410"/>
      <c r="F516" s="294"/>
    </row>
    <row r="517" spans="2:7">
      <c r="B517" s="69" t="s">
        <v>781</v>
      </c>
      <c r="C517" s="69" t="s">
        <v>782</v>
      </c>
      <c r="D517" s="69" t="s">
        <v>777</v>
      </c>
      <c r="E517" s="69" t="s">
        <v>783</v>
      </c>
      <c r="F517" s="294" t="s">
        <v>784</v>
      </c>
      <c r="G517" s="310" t="s">
        <v>751</v>
      </c>
    </row>
    <row r="518" spans="2:7" s="35" customFormat="1">
      <c r="B518" s="142" t="str">
        <f>$B$515</f>
        <v>I82</v>
      </c>
      <c r="D518" s="129"/>
      <c r="F518" s="325">
        <f>+_I82[Prix par unité]*_I82[Quantité utilisée]</f>
        <v>0</v>
      </c>
      <c r="G518" s="75"/>
    </row>
    <row r="519" spans="2:7">
      <c r="B519" s="141" t="s">
        <v>780</v>
      </c>
      <c r="C519" s="128"/>
      <c r="D519" s="128"/>
      <c r="E519" s="323">
        <f>SUBTOTAL(109,_I82[Quantité utilisée])</f>
        <v>0</v>
      </c>
      <c r="F519" s="324">
        <f>IFERROR(SUBTOTAL(109,_I82[Prix moyen])/_I82[[#Totals],[Quantité utilisée]],0)</f>
        <v>0</v>
      </c>
      <c r="G519" s="128"/>
    </row>
    <row r="520" spans="2:7"/>
    <row r="521" spans="2:7">
      <c r="B521" s="307" t="s">
        <v>2217</v>
      </c>
      <c r="C521" s="409" t="str">
        <f>+VLOOKUP(B521,'Implants-annexe'!B:D,3,FALSE)</f>
        <v>Insertion de générateur d'impulsions pour stimulation de racine antérieure</v>
      </c>
      <c r="D521" s="409"/>
      <c r="E521" s="409"/>
    </row>
    <row r="522" spans="2:7">
      <c r="B522" s="309" t="s">
        <v>1029</v>
      </c>
      <c r="C522" s="410" t="str">
        <f>+VLOOKUP(B521,'Implants-annexe'!B:D,2,FALSE)</f>
        <v>86.96.10</v>
      </c>
      <c r="D522" s="410"/>
      <c r="E522" s="410"/>
      <c r="F522" s="294"/>
    </row>
    <row r="523" spans="2:7">
      <c r="B523" s="69" t="s">
        <v>781</v>
      </c>
      <c r="C523" s="69" t="s">
        <v>782</v>
      </c>
      <c r="D523" s="69" t="s">
        <v>777</v>
      </c>
      <c r="E523" s="69" t="s">
        <v>783</v>
      </c>
      <c r="F523" s="294" t="s">
        <v>784</v>
      </c>
      <c r="G523" s="310" t="s">
        <v>751</v>
      </c>
    </row>
    <row r="524" spans="2:7" s="35" customFormat="1">
      <c r="B524" s="142" t="str">
        <f>$B$521</f>
        <v>I83</v>
      </c>
      <c r="D524" s="129"/>
      <c r="F524" s="325">
        <f>+_I83[Prix par unité]*_I83[Quantité utilisée]</f>
        <v>0</v>
      </c>
      <c r="G524" s="75"/>
    </row>
    <row r="525" spans="2:7">
      <c r="B525" s="141" t="s">
        <v>780</v>
      </c>
      <c r="C525" s="128"/>
      <c r="D525" s="128"/>
      <c r="E525" s="323">
        <f>SUBTOTAL(109,_I83[Quantité utilisée])</f>
        <v>0</v>
      </c>
      <c r="F525" s="324">
        <f>IFERROR(SUBTOTAL(109,_I83[Prix moyen])/_I83[[#Totals],[Quantité utilisée]],0)</f>
        <v>0</v>
      </c>
      <c r="G525" s="128"/>
    </row>
    <row r="526" spans="2:7"/>
    <row r="527" spans="2:7" ht="13.2" customHeight="1">
      <c r="B527" s="307" t="s">
        <v>2219</v>
      </c>
      <c r="C527" s="409" t="str">
        <f>+VLOOKUP(B527,'Implants-annexe'!B:D,3,FALSE)</f>
        <v>Insertion de générateur d'impulsions pour stimulation du nerf vague</v>
      </c>
      <c r="D527" s="409"/>
      <c r="E527" s="409"/>
    </row>
    <row r="528" spans="2:7">
      <c r="B528" s="309" t="s">
        <v>1029</v>
      </c>
      <c r="C528" s="410" t="str">
        <f>+VLOOKUP(B527,'Implants-annexe'!B:D,2,FALSE)</f>
        <v>86.96.11</v>
      </c>
      <c r="D528" s="410"/>
      <c r="E528" s="410"/>
      <c r="F528" s="294"/>
    </row>
    <row r="529" spans="2:7">
      <c r="B529" s="69" t="s">
        <v>781</v>
      </c>
      <c r="C529" s="69" t="s">
        <v>782</v>
      </c>
      <c r="D529" s="69" t="s">
        <v>777</v>
      </c>
      <c r="E529" s="69" t="s">
        <v>783</v>
      </c>
      <c r="F529" s="294" t="s">
        <v>784</v>
      </c>
      <c r="G529" s="310" t="s">
        <v>751</v>
      </c>
    </row>
    <row r="530" spans="2:7" s="35" customFormat="1">
      <c r="B530" s="142" t="str">
        <f>$B$527</f>
        <v>I84</v>
      </c>
      <c r="D530" s="129"/>
      <c r="F530" s="325">
        <f>+_I84[Prix par unité]*_I84[Quantité utilisée]</f>
        <v>0</v>
      </c>
      <c r="G530" s="75"/>
    </row>
    <row r="531" spans="2:7">
      <c r="B531" s="141" t="s">
        <v>780</v>
      </c>
      <c r="C531" s="128"/>
      <c r="D531" s="128"/>
      <c r="E531" s="323">
        <f>SUBTOTAL(109,_I84[Quantité utilisée])</f>
        <v>0</v>
      </c>
      <c r="F531" s="324">
        <f>IFERROR(SUBTOTAL(109,_I84[Prix moyen])/_I84[[#Totals],[Quantité utilisée]],0)</f>
        <v>0</v>
      </c>
      <c r="G531" s="128"/>
    </row>
    <row r="532" spans="2:7"/>
    <row r="533" spans="2:7">
      <c r="B533" s="307" t="s">
        <v>2221</v>
      </c>
      <c r="C533" s="409" t="str">
        <f>+VLOOKUP(B533,'Implants-annexe'!B:D,3,FALSE)</f>
        <v>Remplacement de générateur d'impulsions pour stimulation de racine antérieure</v>
      </c>
      <c r="D533" s="409"/>
      <c r="E533" s="409"/>
    </row>
    <row r="534" spans="2:7">
      <c r="B534" s="309" t="s">
        <v>1029</v>
      </c>
      <c r="C534" s="410" t="str">
        <f>+VLOOKUP(B533,'Implants-annexe'!B:D,2,FALSE)</f>
        <v>86.96.20</v>
      </c>
      <c r="D534" s="410"/>
      <c r="E534" s="410"/>
      <c r="F534" s="294"/>
    </row>
    <row r="535" spans="2:7">
      <c r="B535" s="69" t="s">
        <v>781</v>
      </c>
      <c r="C535" s="69" t="s">
        <v>782</v>
      </c>
      <c r="D535" s="69" t="s">
        <v>777</v>
      </c>
      <c r="E535" s="69" t="s">
        <v>783</v>
      </c>
      <c r="F535" s="294" t="s">
        <v>784</v>
      </c>
      <c r="G535" s="310" t="s">
        <v>751</v>
      </c>
    </row>
    <row r="536" spans="2:7" s="35" customFormat="1">
      <c r="B536" s="142" t="str">
        <f>$B$533</f>
        <v>I85</v>
      </c>
      <c r="D536" s="129"/>
      <c r="F536" s="325">
        <f>+_I85[Prix par unité]*_I85[Quantité utilisée]</f>
        <v>0</v>
      </c>
      <c r="G536" s="75"/>
    </row>
    <row r="537" spans="2:7">
      <c r="B537" s="141" t="s">
        <v>780</v>
      </c>
      <c r="C537" s="128"/>
      <c r="D537" s="128"/>
      <c r="E537" s="323">
        <f>SUBTOTAL(109,_I85[Quantité utilisée])</f>
        <v>0</v>
      </c>
      <c r="F537" s="324">
        <f>IFERROR(SUBTOTAL(109,_I85[Prix moyen])/_I85[[#Totals],[Quantité utilisée]],0)</f>
        <v>0</v>
      </c>
      <c r="G537" s="128"/>
    </row>
    <row r="538" spans="2:7"/>
    <row r="539" spans="2:7" s="35" customFormat="1">
      <c r="B539" s="405" t="s">
        <v>2223</v>
      </c>
      <c r="C539" s="411" t="str">
        <f>+VLOOKUP(B539,'Implants-annexe'!B:D,3,FALSE)</f>
        <v>Remplacement de générateur d'impulsions pour stimulation du nerf vague</v>
      </c>
      <c r="D539" s="411"/>
      <c r="E539" s="411"/>
    </row>
    <row r="540" spans="2:7">
      <c r="B540" s="309" t="s">
        <v>1029</v>
      </c>
      <c r="C540" s="410" t="str">
        <f>+VLOOKUP(B539,'Implants-annexe'!B:D,2,FALSE)</f>
        <v>86.96.21</v>
      </c>
      <c r="D540" s="410"/>
      <c r="E540" s="410"/>
      <c r="F540" s="294"/>
    </row>
    <row r="541" spans="2:7">
      <c r="B541" s="69" t="s">
        <v>781</v>
      </c>
      <c r="C541" s="69" t="s">
        <v>782</v>
      </c>
      <c r="D541" s="69" t="s">
        <v>777</v>
      </c>
      <c r="E541" s="69" t="s">
        <v>783</v>
      </c>
      <c r="F541" s="294" t="s">
        <v>784</v>
      </c>
      <c r="G541" s="310" t="s">
        <v>751</v>
      </c>
    </row>
    <row r="542" spans="2:7" s="35" customFormat="1">
      <c r="B542" s="142" t="str">
        <f>$B$539</f>
        <v>I86</v>
      </c>
      <c r="D542" s="129"/>
      <c r="F542" s="325">
        <f>+_I86[Prix par unité]*_I86[Quantité utilisée]</f>
        <v>0</v>
      </c>
      <c r="G542" s="75"/>
    </row>
    <row r="543" spans="2:7">
      <c r="B543" s="141" t="s">
        <v>780</v>
      </c>
      <c r="C543" s="128"/>
      <c r="D543" s="128"/>
      <c r="E543" s="323">
        <f>SUBTOTAL(109,_I86[Quantité utilisée])</f>
        <v>0</v>
      </c>
      <c r="F543" s="324">
        <f>IFERROR(SUBTOTAL(109,_I86[Prix moyen])/_I86[[#Totals],[Quantité utilisée]],0)</f>
        <v>0</v>
      </c>
      <c r="G543" s="128"/>
    </row>
    <row r="544" spans="2:7"/>
    <row r="545" spans="2:7">
      <c r="B545" s="307" t="s">
        <v>2225</v>
      </c>
      <c r="C545" s="409" t="str">
        <f>+VLOOKUP(B545,'Implants-annexe'!B:D,3,FALSE)</f>
        <v>Insertion ou remplacement d'autre générateur d'impulsions de neurostimulateur, autre</v>
      </c>
      <c r="D545" s="409"/>
      <c r="E545" s="409"/>
    </row>
    <row r="546" spans="2:7">
      <c r="B546" s="309" t="s">
        <v>1029</v>
      </c>
      <c r="C546" s="410" t="str">
        <f>+VLOOKUP(B545,'Implants-annexe'!B:D,2,FALSE)</f>
        <v>86.96.99</v>
      </c>
      <c r="D546" s="410"/>
      <c r="E546" s="410"/>
      <c r="F546" s="294"/>
    </row>
    <row r="547" spans="2:7">
      <c r="B547" s="69" t="s">
        <v>781</v>
      </c>
      <c r="C547" s="69" t="s">
        <v>782</v>
      </c>
      <c r="D547" s="69" t="s">
        <v>777</v>
      </c>
      <c r="E547" s="69" t="s">
        <v>783</v>
      </c>
      <c r="F547" s="294" t="s">
        <v>784</v>
      </c>
      <c r="G547" s="310" t="s">
        <v>751</v>
      </c>
    </row>
    <row r="548" spans="2:7" s="35" customFormat="1">
      <c r="B548" s="142" t="str">
        <f>$B$545</f>
        <v>I87</v>
      </c>
      <c r="D548" s="129"/>
      <c r="F548" s="325">
        <f>+_I87[Prix par unité]*_I87[Quantité utilisée]</f>
        <v>0</v>
      </c>
      <c r="G548" s="75"/>
    </row>
    <row r="549" spans="2:7">
      <c r="B549" s="141" t="s">
        <v>780</v>
      </c>
      <c r="C549" s="128"/>
      <c r="D549" s="128"/>
      <c r="E549" s="323">
        <f>SUBTOTAL(109,_I87[Quantité utilisée])</f>
        <v>0</v>
      </c>
      <c r="F549" s="324">
        <f>IFERROR(SUBTOTAL(109,_I87[Prix moyen])/_I87[[#Totals],[Quantité utilisée]],0)</f>
        <v>0</v>
      </c>
      <c r="G549" s="128"/>
    </row>
    <row r="550" spans="2:7"/>
    <row r="551" spans="2:7" ht="30" customHeight="1">
      <c r="B551" s="307" t="s">
        <v>2226</v>
      </c>
      <c r="C551" s="409" t="str">
        <f>+VLOOKUP(B551,'Implants-annexe'!B:D,3,FALSE)</f>
        <v>Insertion ou remplacement de générateur d'impulsions de neurostimulateur, système à une électrode, rechargeable</v>
      </c>
      <c r="D551" s="409"/>
      <c r="E551" s="409"/>
    </row>
    <row r="552" spans="2:7">
      <c r="B552" s="309" t="s">
        <v>1029</v>
      </c>
      <c r="C552" s="410">
        <f>+VLOOKUP(B551,'Implants-annexe'!B:D,2,FALSE)</f>
        <v>86.97</v>
      </c>
      <c r="D552" s="410"/>
      <c r="E552" s="410"/>
      <c r="F552" s="294"/>
    </row>
    <row r="553" spans="2:7">
      <c r="B553" s="69" t="s">
        <v>781</v>
      </c>
      <c r="C553" s="69" t="s">
        <v>782</v>
      </c>
      <c r="D553" s="69" t="s">
        <v>777</v>
      </c>
      <c r="E553" s="69" t="s">
        <v>783</v>
      </c>
      <c r="F553" s="294" t="s">
        <v>784</v>
      </c>
      <c r="G553" s="310" t="s">
        <v>751</v>
      </c>
    </row>
    <row r="554" spans="2:7" s="35" customFormat="1">
      <c r="B554" s="142" t="str">
        <f>$B$551</f>
        <v>I88</v>
      </c>
      <c r="D554" s="129"/>
      <c r="F554" s="325">
        <f>+_I88[Prix par unité]*_I88[Quantité utilisée]</f>
        <v>0</v>
      </c>
      <c r="G554" s="75"/>
    </row>
    <row r="555" spans="2:7">
      <c r="B555" s="141" t="s">
        <v>780</v>
      </c>
      <c r="C555" s="128"/>
      <c r="D555" s="128"/>
      <c r="E555" s="323">
        <f>SUBTOTAL(109,_I88[Quantité utilisée])</f>
        <v>0</v>
      </c>
      <c r="F555" s="324">
        <f>IFERROR(SUBTOTAL(109,_I88[Prix moyen])/_I88[[#Totals],[Quantité utilisée]],0)</f>
        <v>0</v>
      </c>
      <c r="G555" s="128"/>
    </row>
    <row r="556" spans="2:7"/>
    <row r="557" spans="2:7" ht="27" customHeight="1">
      <c r="B557" s="307" t="s">
        <v>2228</v>
      </c>
      <c r="C557" s="409" t="str">
        <f>+VLOOKUP(B557,'Implants-annexe'!B:D,3,FALSE)</f>
        <v>Insertion ou remplacement de générateur d'impulsions de neurostimulateur, système à plusieurs électrodes, rechargeable, SAP</v>
      </c>
      <c r="D557" s="409"/>
      <c r="E557" s="409"/>
    </row>
    <row r="558" spans="2:7">
      <c r="B558" s="309" t="s">
        <v>1029</v>
      </c>
      <c r="C558" s="410" t="str">
        <f>+VLOOKUP(B557,'Implants-annexe'!B:D,2,FALSE)</f>
        <v>86.98.00</v>
      </c>
      <c r="D558" s="410"/>
      <c r="E558" s="410"/>
      <c r="F558" s="294"/>
    </row>
    <row r="559" spans="2:7">
      <c r="B559" s="69" t="s">
        <v>781</v>
      </c>
      <c r="C559" s="69" t="s">
        <v>782</v>
      </c>
      <c r="D559" s="69" t="s">
        <v>777</v>
      </c>
      <c r="E559" s="69" t="s">
        <v>783</v>
      </c>
      <c r="F559" s="294" t="s">
        <v>784</v>
      </c>
      <c r="G559" s="310" t="s">
        <v>751</v>
      </c>
    </row>
    <row r="560" spans="2:7" s="35" customFormat="1">
      <c r="B560" s="142" t="str">
        <f>$B$557</f>
        <v>I89</v>
      </c>
      <c r="D560" s="129"/>
      <c r="F560" s="325">
        <f>+_I89[Prix par unité]*_I89[Quantité utilisée]</f>
        <v>0</v>
      </c>
      <c r="G560" s="75"/>
    </row>
    <row r="561" spans="2:7">
      <c r="B561" s="141" t="s">
        <v>780</v>
      </c>
      <c r="C561" s="128"/>
      <c r="D561" s="128"/>
      <c r="E561" s="323">
        <f>SUBTOTAL(109,_I89[Quantité utilisée])</f>
        <v>0</v>
      </c>
      <c r="F561" s="324">
        <f>IFERROR(SUBTOTAL(109,_I89[Prix moyen])/_I89[[#Totals],[Quantité utilisée]],0)</f>
        <v>0</v>
      </c>
      <c r="G561" s="128"/>
    </row>
    <row r="562" spans="2:7"/>
    <row r="563" spans="2:7" ht="29.4" customHeight="1">
      <c r="B563" s="307" t="s">
        <v>2230</v>
      </c>
      <c r="C563" s="409" t="str">
        <f>+VLOOKUP(B563,'Implants-annexe'!B:D,3,FALSE)</f>
        <v>Insertion de générateur d'impulsions de neurostimulateur intracrânien, système à plusieurs électrodes, rechargeable</v>
      </c>
      <c r="D563" s="409"/>
      <c r="E563" s="409"/>
    </row>
    <row r="564" spans="2:7">
      <c r="B564" s="309" t="s">
        <v>1029</v>
      </c>
      <c r="C564" s="410" t="str">
        <f>+VLOOKUP(B563,'Implants-annexe'!B:D,2,FALSE)</f>
        <v>86.98.10</v>
      </c>
      <c r="D564" s="410"/>
      <c r="E564" s="410"/>
      <c r="F564" s="294"/>
    </row>
    <row r="565" spans="2:7">
      <c r="B565" s="69" t="s">
        <v>781</v>
      </c>
      <c r="C565" s="69" t="s">
        <v>782</v>
      </c>
      <c r="D565" s="69" t="s">
        <v>777</v>
      </c>
      <c r="E565" s="69" t="s">
        <v>783</v>
      </c>
      <c r="F565" s="294" t="s">
        <v>784</v>
      </c>
      <c r="G565" s="310" t="s">
        <v>751</v>
      </c>
    </row>
    <row r="566" spans="2:7" s="35" customFormat="1">
      <c r="B566" s="142" t="str">
        <f>$B$563</f>
        <v>I90</v>
      </c>
      <c r="D566" s="129"/>
      <c r="F566" s="325">
        <f>+_I90[Prix par unité]*_I90[Quantité utilisée]</f>
        <v>0</v>
      </c>
      <c r="G566" s="75"/>
    </row>
    <row r="567" spans="2:7">
      <c r="B567" s="141" t="s">
        <v>780</v>
      </c>
      <c r="C567" s="128"/>
      <c r="D567" s="128"/>
      <c r="E567" s="323">
        <f>SUBTOTAL(109,_I90[Quantité utilisée])</f>
        <v>0</v>
      </c>
      <c r="F567" s="324">
        <f>IFERROR(SUBTOTAL(109,_I90[Prix moyen])/_I90[[#Totals],[Quantité utilisée]],0)</f>
        <v>0</v>
      </c>
      <c r="G567" s="128"/>
    </row>
    <row r="568" spans="2:7"/>
    <row r="569" spans="2:7" ht="31.2" customHeight="1">
      <c r="B569" s="307" t="s">
        <v>2232</v>
      </c>
      <c r="C569" s="409" t="str">
        <f>+VLOOKUP(B569,'Implants-annexe'!B:D,3,FALSE)</f>
        <v>Insertion de générateur d'impulsions de neurostimulateur épidural, système à plusieurs électrodes, rechargeable</v>
      </c>
      <c r="D569" s="409"/>
      <c r="E569" s="409"/>
    </row>
    <row r="570" spans="2:7">
      <c r="B570" s="309" t="s">
        <v>1029</v>
      </c>
      <c r="C570" s="410" t="str">
        <f>+VLOOKUP(B569,'Implants-annexe'!B:D,2,FALSE)</f>
        <v>86.98.11</v>
      </c>
      <c r="D570" s="410"/>
      <c r="E570" s="410"/>
      <c r="F570" s="294"/>
    </row>
    <row r="571" spans="2:7">
      <c r="B571" s="69" t="s">
        <v>781</v>
      </c>
      <c r="C571" s="69" t="s">
        <v>782</v>
      </c>
      <c r="D571" s="69" t="s">
        <v>777</v>
      </c>
      <c r="E571" s="69" t="s">
        <v>783</v>
      </c>
      <c r="F571" s="294" t="s">
        <v>784</v>
      </c>
      <c r="G571" s="310" t="s">
        <v>751</v>
      </c>
    </row>
    <row r="572" spans="2:7" s="35" customFormat="1">
      <c r="B572" s="142" t="str">
        <f>$B$569</f>
        <v>I91</v>
      </c>
      <c r="D572" s="129"/>
      <c r="F572" s="325">
        <f>+_I91[Prix par unité]*_I91[Quantité utilisée]</f>
        <v>0</v>
      </c>
      <c r="G572" s="75"/>
    </row>
    <row r="573" spans="2:7">
      <c r="B573" s="141" t="s">
        <v>780</v>
      </c>
      <c r="C573" s="128"/>
      <c r="D573" s="128"/>
      <c r="E573" s="323">
        <f>SUBTOTAL(109,_I91[Quantité utilisée])</f>
        <v>0</v>
      </c>
      <c r="F573" s="324">
        <f>IFERROR(SUBTOTAL(109,_I91[Prix moyen])/_I91[[#Totals],[Quantité utilisée]],0)</f>
        <v>0</v>
      </c>
      <c r="G573" s="128"/>
    </row>
    <row r="574" spans="2:7"/>
    <row r="575" spans="2:7" ht="31.2" customHeight="1">
      <c r="B575" s="307" t="s">
        <v>2234</v>
      </c>
      <c r="C575" s="409" t="str">
        <f>+VLOOKUP(B575,'Implants-annexe'!B:D,3,FALSE)</f>
        <v>Insertion de générateur d'impulsions de neurostimulateur périphérique, système à plusieurs électrodes, rechargeable</v>
      </c>
      <c r="D575" s="409"/>
      <c r="E575" s="409"/>
    </row>
    <row r="576" spans="2:7">
      <c r="B576" s="309" t="s">
        <v>1029</v>
      </c>
      <c r="C576" s="410" t="str">
        <f>+VLOOKUP(B575,'Implants-annexe'!B:D,2,FALSE)</f>
        <v>86.98.12</v>
      </c>
      <c r="D576" s="410"/>
      <c r="E576" s="410"/>
      <c r="F576" s="294"/>
    </row>
    <row r="577" spans="2:7">
      <c r="B577" s="69" t="s">
        <v>781</v>
      </c>
      <c r="C577" s="69" t="s">
        <v>782</v>
      </c>
      <c r="D577" s="69" t="s">
        <v>777</v>
      </c>
      <c r="E577" s="69" t="s">
        <v>783</v>
      </c>
      <c r="F577" s="294" t="s">
        <v>784</v>
      </c>
      <c r="G577" s="310" t="s">
        <v>751</v>
      </c>
    </row>
    <row r="578" spans="2:7" s="35" customFormat="1">
      <c r="B578" s="142" t="str">
        <f>$B$575</f>
        <v>I92</v>
      </c>
      <c r="D578" s="129"/>
      <c r="F578" s="325">
        <f>+_I92[Prix par unité]*_I92[Quantité utilisée]</f>
        <v>0</v>
      </c>
      <c r="G578" s="75"/>
    </row>
    <row r="579" spans="2:7">
      <c r="B579" s="141" t="s">
        <v>780</v>
      </c>
      <c r="C579" s="128"/>
      <c r="D579" s="128"/>
      <c r="E579" s="323">
        <f>SUBTOTAL(109,_I92[Quantité utilisée])</f>
        <v>0</v>
      </c>
      <c r="F579" s="324">
        <f>IFERROR(SUBTOTAL(109,_I92[Prix moyen])/_I92[[#Totals],[Quantité utilisée]],0)</f>
        <v>0</v>
      </c>
      <c r="G579" s="128"/>
    </row>
    <row r="580" spans="2:7"/>
    <row r="581" spans="2:7" ht="30" customHeight="1">
      <c r="B581" s="307" t="s">
        <v>2236</v>
      </c>
      <c r="C581" s="409" t="str">
        <f>+VLOOKUP(B581,'Implants-annexe'!B:D,3,FALSE)</f>
        <v>Remplacement de générateur d'impulsions de neurostimulateur intracrânien, système à plusieurs électrodes, rechargeable</v>
      </c>
      <c r="D581" s="409"/>
      <c r="E581" s="409"/>
    </row>
    <row r="582" spans="2:7">
      <c r="B582" s="309" t="s">
        <v>1029</v>
      </c>
      <c r="C582" s="410" t="str">
        <f>+VLOOKUP(B581,'Implants-annexe'!B:D,2,FALSE)</f>
        <v>86.98.20</v>
      </c>
      <c r="D582" s="410"/>
      <c r="E582" s="410"/>
      <c r="F582" s="294"/>
    </row>
    <row r="583" spans="2:7">
      <c r="B583" s="69" t="s">
        <v>781</v>
      </c>
      <c r="C583" s="69" t="s">
        <v>782</v>
      </c>
      <c r="D583" s="69" t="s">
        <v>777</v>
      </c>
      <c r="E583" s="69" t="s">
        <v>783</v>
      </c>
      <c r="F583" s="294" t="s">
        <v>784</v>
      </c>
      <c r="G583" s="310" t="s">
        <v>751</v>
      </c>
    </row>
    <row r="584" spans="2:7" s="35" customFormat="1">
      <c r="B584" s="142" t="str">
        <f>$B$581</f>
        <v>I93</v>
      </c>
      <c r="D584" s="129"/>
      <c r="F584" s="325">
        <f>+_I93[Prix par unité]*_I93[Quantité utilisée]</f>
        <v>0</v>
      </c>
      <c r="G584" s="75"/>
    </row>
    <row r="585" spans="2:7">
      <c r="B585" s="141" t="s">
        <v>780</v>
      </c>
      <c r="C585" s="128"/>
      <c r="D585" s="128"/>
      <c r="E585" s="323">
        <f>SUBTOTAL(109,_I93[Quantité utilisée])</f>
        <v>0</v>
      </c>
      <c r="F585" s="324">
        <f>IFERROR(SUBTOTAL(109,_I93[Prix moyen])/_I93[[#Totals],[Quantité utilisée]],0)</f>
        <v>0</v>
      </c>
      <c r="G585" s="128"/>
    </row>
    <row r="586" spans="2:7"/>
    <row r="587" spans="2:7" ht="29.4" customHeight="1">
      <c r="B587" s="307" t="s">
        <v>2238</v>
      </c>
      <c r="C587" s="409" t="str">
        <f>+VLOOKUP(B587,'Implants-annexe'!B:D,3,FALSE)</f>
        <v>Remplacement de générateur d'impulsions de neurostimulateur épidural, système à plusieurs électrodes, rechargeable</v>
      </c>
      <c r="D587" s="409"/>
      <c r="E587" s="409"/>
    </row>
    <row r="588" spans="2:7">
      <c r="B588" s="309" t="s">
        <v>1029</v>
      </c>
      <c r="C588" s="410" t="str">
        <f>+VLOOKUP(B587,'Implants-annexe'!B:D,2,FALSE)</f>
        <v>86.98.21</v>
      </c>
      <c r="D588" s="410"/>
      <c r="E588" s="410"/>
      <c r="F588" s="294"/>
    </row>
    <row r="589" spans="2:7">
      <c r="B589" s="69" t="s">
        <v>781</v>
      </c>
      <c r="C589" s="69" t="s">
        <v>782</v>
      </c>
      <c r="D589" s="69" t="s">
        <v>777</v>
      </c>
      <c r="E589" s="69" t="s">
        <v>783</v>
      </c>
      <c r="F589" s="294" t="s">
        <v>784</v>
      </c>
      <c r="G589" s="310" t="s">
        <v>751</v>
      </c>
    </row>
    <row r="590" spans="2:7" s="35" customFormat="1">
      <c r="B590" s="142" t="str">
        <f>$B$587</f>
        <v>I94</v>
      </c>
      <c r="D590" s="129"/>
      <c r="F590" s="325">
        <f>+_I94[Prix par unité]*_I94[Quantité utilisée]</f>
        <v>0</v>
      </c>
      <c r="G590" s="75"/>
    </row>
    <row r="591" spans="2:7">
      <c r="B591" s="141" t="s">
        <v>780</v>
      </c>
      <c r="C591" s="128"/>
      <c r="D591" s="128"/>
      <c r="E591" s="323">
        <f>SUBTOTAL(109,_I94[Quantité utilisée])</f>
        <v>0</v>
      </c>
      <c r="F591" s="324">
        <f>IFERROR(SUBTOTAL(109,_I94[Prix moyen])/_I94[[#Totals],[Quantité utilisée]],0)</f>
        <v>0</v>
      </c>
      <c r="G591" s="128"/>
    </row>
    <row r="592" spans="2:7"/>
    <row r="593" spans="2:7" ht="27.6" customHeight="1">
      <c r="B593" s="307" t="s">
        <v>2240</v>
      </c>
      <c r="C593" s="409" t="str">
        <f>+VLOOKUP(B593,'Implants-annexe'!B:D,3,FALSE)</f>
        <v>Remplacement de générateur d'impulsions de neurostimulateur périphérique, système à plusieurs électrodes, rechargeable</v>
      </c>
      <c r="D593" s="409"/>
      <c r="E593" s="409"/>
    </row>
    <row r="594" spans="2:7">
      <c r="B594" s="309" t="s">
        <v>1029</v>
      </c>
      <c r="C594" s="410" t="str">
        <f>+VLOOKUP(B593,'Implants-annexe'!B:D,2,FALSE)</f>
        <v>86.98.22</v>
      </c>
      <c r="D594" s="410"/>
      <c r="E594" s="410"/>
      <c r="F594" s="294"/>
    </row>
    <row r="595" spans="2:7">
      <c r="B595" s="69" t="s">
        <v>781</v>
      </c>
      <c r="C595" s="69" t="s">
        <v>782</v>
      </c>
      <c r="D595" s="69" t="s">
        <v>777</v>
      </c>
      <c r="E595" s="69" t="s">
        <v>783</v>
      </c>
      <c r="F595" s="294" t="s">
        <v>784</v>
      </c>
      <c r="G595" s="310" t="s">
        <v>751</v>
      </c>
    </row>
    <row r="596" spans="2:7" s="35" customFormat="1">
      <c r="B596" s="142" t="str">
        <f>$B$593</f>
        <v>I95</v>
      </c>
      <c r="D596" s="129"/>
      <c r="F596" s="325">
        <f>+_I95[Prix par unité]*_I95[Quantité utilisée]</f>
        <v>0</v>
      </c>
      <c r="G596" s="75"/>
    </row>
    <row r="597" spans="2:7">
      <c r="B597" s="141" t="s">
        <v>780</v>
      </c>
      <c r="C597" s="128"/>
      <c r="D597" s="128"/>
      <c r="E597" s="323">
        <f>SUBTOTAL(109,_I95[Quantité utilisée])</f>
        <v>0</v>
      </c>
      <c r="F597" s="324">
        <f>IFERROR(SUBTOTAL(109,_I95[Prix moyen])/_I95[[#Totals],[Quantité utilisée]],0)</f>
        <v>0</v>
      </c>
      <c r="G597" s="128"/>
    </row>
    <row r="598" spans="2:7"/>
    <row r="599" spans="2:7" ht="29.4" customHeight="1">
      <c r="B599" s="307" t="s">
        <v>2243</v>
      </c>
      <c r="C599" s="409" t="str">
        <f>+VLOOKUP(B599,'Implants-annexe'!B:D,3,FALSE)</f>
        <v>Insertion ou remplacement de générateur d'impulsions de neurostimulateur, système à plusieurs électrodes, autre</v>
      </c>
      <c r="D599" s="409"/>
      <c r="E599" s="409"/>
    </row>
    <row r="600" spans="2:7">
      <c r="B600" s="309" t="s">
        <v>1029</v>
      </c>
      <c r="C600" s="410" t="str">
        <f>+VLOOKUP(B599,'Implants-annexe'!B:D,2,FALSE)</f>
        <v>86.98.99</v>
      </c>
      <c r="D600" s="410"/>
      <c r="E600" s="410"/>
      <c r="F600" s="294"/>
    </row>
    <row r="601" spans="2:7">
      <c r="B601" s="69" t="s">
        <v>781</v>
      </c>
      <c r="C601" s="69" t="s">
        <v>782</v>
      </c>
      <c r="D601" s="69" t="s">
        <v>777</v>
      </c>
      <c r="E601" s="69" t="s">
        <v>783</v>
      </c>
      <c r="F601" s="294" t="s">
        <v>784</v>
      </c>
      <c r="G601" s="310" t="s">
        <v>751</v>
      </c>
    </row>
    <row r="602" spans="2:7" s="35" customFormat="1">
      <c r="B602" s="142" t="str">
        <f>$B$599</f>
        <v>I96</v>
      </c>
      <c r="D602" s="129"/>
      <c r="F602" s="325">
        <f>+_I96[Prix par unité]*_I96[Quantité utilisée]</f>
        <v>0</v>
      </c>
      <c r="G602" s="75"/>
    </row>
    <row r="603" spans="2:7">
      <c r="B603" s="141" t="s">
        <v>780</v>
      </c>
      <c r="C603" s="128"/>
      <c r="D603" s="128"/>
      <c r="E603" s="323">
        <f>SUBTOTAL(109,_I96[Quantité utilisée])</f>
        <v>0</v>
      </c>
      <c r="F603" s="324">
        <f>IFERROR(SUBTOTAL(109,_I96[Prix moyen])/_I96[[#Totals],[Quantité utilisée]],0)</f>
        <v>0</v>
      </c>
      <c r="G603" s="128"/>
    </row>
    <row r="604" spans="2:7"/>
  </sheetData>
  <sheetProtection password="E067" sheet="1" objects="1" scenarios="1" formatCells="0" formatColumns="0" formatRows="0" insertColumns="0" insertRows="0" deleteRows="0" sort="0" autoFilter="0"/>
  <dataConsolidate/>
  <mergeCells count="136">
    <mergeCell ref="C138:E138"/>
    <mergeCell ref="C144:E144"/>
    <mergeCell ref="C395:E395"/>
    <mergeCell ref="C396:E396"/>
    <mergeCell ref="C389:E389"/>
    <mergeCell ref="C390:E390"/>
    <mergeCell ref="C216:E216"/>
    <mergeCell ref="C246:E246"/>
    <mergeCell ref="C252:E252"/>
    <mergeCell ref="C258:E258"/>
    <mergeCell ref="C228:E228"/>
    <mergeCell ref="C234:E234"/>
    <mergeCell ref="C240:E240"/>
    <mergeCell ref="C383:E383"/>
    <mergeCell ref="C384:E384"/>
    <mergeCell ref="C378:E378"/>
    <mergeCell ref="C372:E372"/>
    <mergeCell ref="C264:E264"/>
    <mergeCell ref="C270:E270"/>
    <mergeCell ref="C342:E342"/>
    <mergeCell ref="C348:E348"/>
    <mergeCell ref="C324:E324"/>
    <mergeCell ref="C276:F276"/>
    <mergeCell ref="C282:F282"/>
    <mergeCell ref="C288:F288"/>
    <mergeCell ref="C222:E222"/>
    <mergeCell ref="C360:E360"/>
    <mergeCell ref="C366:E366"/>
    <mergeCell ref="C370:E370"/>
    <mergeCell ref="C330:E330"/>
    <mergeCell ref="C336:E336"/>
    <mergeCell ref="C354:E354"/>
    <mergeCell ref="C294:F294"/>
    <mergeCell ref="C300:F300"/>
    <mergeCell ref="C306:F306"/>
    <mergeCell ref="C312:E312"/>
    <mergeCell ref="C318:E318"/>
    <mergeCell ref="C150:E150"/>
    <mergeCell ref="C156:E156"/>
    <mergeCell ref="C162:E162"/>
    <mergeCell ref="C168:E168"/>
    <mergeCell ref="C210:E210"/>
    <mergeCell ref="C204:E204"/>
    <mergeCell ref="C174:E174"/>
    <mergeCell ref="C180:E180"/>
    <mergeCell ref="C186:E186"/>
    <mergeCell ref="C192:G192"/>
    <mergeCell ref="C198:E198"/>
    <mergeCell ref="C84:E84"/>
    <mergeCell ref="C90:E90"/>
    <mergeCell ref="C96:E96"/>
    <mergeCell ref="C102:E102"/>
    <mergeCell ref="C108:E108"/>
    <mergeCell ref="C114:E114"/>
    <mergeCell ref="C120:E120"/>
    <mergeCell ref="C126:E126"/>
    <mergeCell ref="C132:E132"/>
    <mergeCell ref="C24:E24"/>
    <mergeCell ref="C30:E30"/>
    <mergeCell ref="C36:E36"/>
    <mergeCell ref="C48:E48"/>
    <mergeCell ref="C54:E54"/>
    <mergeCell ref="C60:E60"/>
    <mergeCell ref="C72:E72"/>
    <mergeCell ref="C42:E42"/>
    <mergeCell ref="C78:E78"/>
    <mergeCell ref="C65:E65"/>
    <mergeCell ref="C66:E66"/>
    <mergeCell ref="C414:E414"/>
    <mergeCell ref="C419:E419"/>
    <mergeCell ref="C420:E420"/>
    <mergeCell ref="C425:E425"/>
    <mergeCell ref="C426:E426"/>
    <mergeCell ref="C401:E401"/>
    <mergeCell ref="C402:E402"/>
    <mergeCell ref="C407:E407"/>
    <mergeCell ref="C408:E408"/>
    <mergeCell ref="C413:E413"/>
    <mergeCell ref="C444:E444"/>
    <mergeCell ref="C449:E449"/>
    <mergeCell ref="C450:E450"/>
    <mergeCell ref="C455:E455"/>
    <mergeCell ref="C456:E456"/>
    <mergeCell ref="C431:E431"/>
    <mergeCell ref="C432:E432"/>
    <mergeCell ref="C437:E437"/>
    <mergeCell ref="C438:E438"/>
    <mergeCell ref="C443:E443"/>
    <mergeCell ref="C474:E474"/>
    <mergeCell ref="C479:E479"/>
    <mergeCell ref="C480:E480"/>
    <mergeCell ref="C485:E485"/>
    <mergeCell ref="C486:E486"/>
    <mergeCell ref="C461:E461"/>
    <mergeCell ref="C462:E462"/>
    <mergeCell ref="C467:E467"/>
    <mergeCell ref="C468:E468"/>
    <mergeCell ref="C473:E473"/>
    <mergeCell ref="C504:E504"/>
    <mergeCell ref="C509:E509"/>
    <mergeCell ref="C510:E510"/>
    <mergeCell ref="C515:E515"/>
    <mergeCell ref="C516:E516"/>
    <mergeCell ref="C491:E491"/>
    <mergeCell ref="C492:E492"/>
    <mergeCell ref="C497:E497"/>
    <mergeCell ref="C498:E498"/>
    <mergeCell ref="C503:E503"/>
    <mergeCell ref="C534:E534"/>
    <mergeCell ref="C539:E539"/>
    <mergeCell ref="C540:E540"/>
    <mergeCell ref="C545:E545"/>
    <mergeCell ref="C521:E521"/>
    <mergeCell ref="C522:E522"/>
    <mergeCell ref="C527:E527"/>
    <mergeCell ref="C528:E528"/>
    <mergeCell ref="C533:E533"/>
    <mergeCell ref="C563:E563"/>
    <mergeCell ref="C564:E564"/>
    <mergeCell ref="C569:E569"/>
    <mergeCell ref="C570:E570"/>
    <mergeCell ref="C575:E575"/>
    <mergeCell ref="C546:E546"/>
    <mergeCell ref="C551:E551"/>
    <mergeCell ref="C552:E552"/>
    <mergeCell ref="C557:E557"/>
    <mergeCell ref="C558:E558"/>
    <mergeCell ref="C593:E593"/>
    <mergeCell ref="C594:E594"/>
    <mergeCell ref="C599:E599"/>
    <mergeCell ref="C600:E600"/>
    <mergeCell ref="C576:E576"/>
    <mergeCell ref="C581:E581"/>
    <mergeCell ref="C582:E582"/>
    <mergeCell ref="C587:E587"/>
    <mergeCell ref="C588:E588"/>
  </mergeCells>
  <dataValidations count="1">
    <dataValidation type="decimal" allowBlank="1" showInputMessage="1" showErrorMessage="1" sqref="D32 D38 D44 D224 D74 D80 D86 D92 D98 D104 D110 D116 D122 D128 D134 D140 D146 D152 D158 D164 D170 D176 D182 D188 D194 D200 D206 D212 D218 D236 D242 D248 D260 D266 D272 D278 D284 D290 D296 D302 D308 D314 D320 D326 D332 D338 D356 D362 D368 D374 D380 D68 D344 D350 D56 D62 D26 D386 D392 D398 D404 D410 D416 D422 D428 D434 D440 D446 D452 D458 D464 D470 D476 D482 D488 D494 D500 D506 D512 D518 D524 D530 D536 D542 D548 D554 D560 D566 D572 D578 D584 D590 D596 D602">
      <formula1>0</formula1>
      <formula2>1000000</formula2>
    </dataValidation>
  </dataValidations>
  <pageMargins left="0.7" right="0.7" top="0.78740157499999996" bottom="0.78740157499999996" header="0.3" footer="0.3"/>
  <pageSetup paperSize="9" orientation="portrait" r:id="rId1"/>
  <tableParts count="9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Q1079"/>
  <sheetViews>
    <sheetView showGridLines="0" zoomScaleNormal="100" workbookViewId="0"/>
  </sheetViews>
  <sheetFormatPr baseColWidth="10" defaultColWidth="0" defaultRowHeight="14.4" zeroHeight="1" outlineLevelRow="1"/>
  <cols>
    <col min="1" max="1" width="4.6640625" style="51" customWidth="1"/>
    <col min="2" max="2" width="7.109375" customWidth="1"/>
    <col min="3" max="3" width="38.5546875" customWidth="1"/>
    <col min="4" max="4" width="11.88671875" customWidth="1"/>
    <col min="5" max="5" width="3.109375" bestFit="1" customWidth="1"/>
    <col min="6" max="6" width="19.88671875" customWidth="1"/>
    <col min="7" max="7" width="13.33203125" bestFit="1" customWidth="1"/>
    <col min="8" max="8" width="14" bestFit="1" customWidth="1"/>
    <col min="9" max="9" width="5.33203125" customWidth="1"/>
    <col min="10" max="10" width="11.44140625" customWidth="1"/>
    <col min="11" max="11" width="15.88671875" bestFit="1" customWidth="1"/>
    <col min="12" max="12" width="5.33203125" customWidth="1"/>
    <col min="13" max="13" width="12" bestFit="1" customWidth="1"/>
    <col min="14" max="14" width="14.109375" bestFit="1" customWidth="1"/>
    <col min="15" max="15" width="4.6640625" customWidth="1"/>
    <col min="16" max="16" width="11.44140625" customWidth="1"/>
    <col min="17" max="17" width="6.5546875" customWidth="1"/>
    <col min="18" max="16384" width="11.44140625" hidden="1"/>
  </cols>
  <sheetData>
    <row r="1" spans="1:16" s="60" customFormat="1">
      <c r="A1" s="51"/>
    </row>
    <row r="2" spans="1:16" s="60" customFormat="1" ht="21">
      <c r="A2" s="51"/>
      <c r="B2" s="66" t="s">
        <v>844</v>
      </c>
    </row>
    <row r="3" spans="1:16" s="60" customFormat="1" ht="21">
      <c r="A3" s="51"/>
      <c r="B3" s="65" t="s">
        <v>792</v>
      </c>
      <c r="C3" s="155"/>
    </row>
    <row r="4" spans="1:16" s="60" customFormat="1" ht="15.6">
      <c r="A4" s="51"/>
      <c r="B4" s="21"/>
    </row>
    <row r="5" spans="1:16" s="60" customFormat="1" ht="15.6">
      <c r="A5" s="51"/>
      <c r="B5" s="36" t="s">
        <v>829</v>
      </c>
    </row>
    <row r="6" spans="1:16" s="60" customFormat="1" ht="15.6">
      <c r="A6" s="51"/>
      <c r="B6" s="3"/>
    </row>
    <row r="7" spans="1:16" s="209" customFormat="1">
      <c r="A7" s="51"/>
      <c r="B7" s="213" t="s">
        <v>1046</v>
      </c>
      <c r="C7" s="197"/>
      <c r="D7" s="197"/>
      <c r="E7" s="197"/>
      <c r="F7" s="197"/>
      <c r="G7" s="197"/>
      <c r="H7" s="197"/>
      <c r="I7" s="197"/>
      <c r="J7" s="197"/>
      <c r="K7" s="197"/>
      <c r="L7" s="197"/>
      <c r="M7" s="197"/>
      <c r="N7" s="197"/>
      <c r="O7" s="197"/>
      <c r="P7" s="198"/>
    </row>
    <row r="8" spans="1:16" s="209" customFormat="1">
      <c r="A8" s="51"/>
      <c r="B8" s="214" t="s">
        <v>1047</v>
      </c>
      <c r="C8" s="212"/>
      <c r="D8" s="212"/>
      <c r="E8" s="212"/>
      <c r="F8" s="212"/>
      <c r="G8" s="212"/>
      <c r="H8" s="212"/>
      <c r="I8" s="212"/>
      <c r="J8" s="212"/>
      <c r="K8" s="212"/>
      <c r="L8" s="212"/>
      <c r="M8" s="212"/>
      <c r="N8" s="212"/>
      <c r="O8" s="212"/>
      <c r="P8" s="199"/>
    </row>
    <row r="9" spans="1:16" s="209" customFormat="1">
      <c r="A9" s="51"/>
      <c r="B9" s="214" t="s">
        <v>1048</v>
      </c>
      <c r="C9" s="212"/>
      <c r="D9" s="212"/>
      <c r="E9" s="212"/>
      <c r="F9" s="212"/>
      <c r="G9" s="212"/>
      <c r="H9" s="212"/>
      <c r="I9" s="212"/>
      <c r="J9" s="212"/>
      <c r="K9" s="212"/>
      <c r="L9" s="212"/>
      <c r="M9" s="212"/>
      <c r="N9" s="212"/>
      <c r="O9" s="212"/>
      <c r="P9" s="199"/>
    </row>
    <row r="10" spans="1:16" s="209" customFormat="1">
      <c r="A10" s="51"/>
      <c r="B10" s="214" t="s">
        <v>1073</v>
      </c>
      <c r="C10" s="212"/>
      <c r="D10" s="212"/>
      <c r="E10" s="212"/>
      <c r="F10" s="212"/>
      <c r="G10" s="212"/>
      <c r="H10" s="212"/>
      <c r="I10" s="212"/>
      <c r="J10" s="212"/>
      <c r="K10" s="212"/>
      <c r="L10" s="212"/>
      <c r="M10" s="212"/>
      <c r="N10" s="212"/>
      <c r="O10" s="212"/>
      <c r="P10" s="199"/>
    </row>
    <row r="11" spans="1:16" s="209" customFormat="1">
      <c r="A11" s="51"/>
      <c r="B11" s="214" t="s">
        <v>1049</v>
      </c>
      <c r="C11" s="212"/>
      <c r="D11" s="212"/>
      <c r="E11" s="212"/>
      <c r="F11" s="212"/>
      <c r="G11" s="212"/>
      <c r="H11" s="212"/>
      <c r="I11" s="212"/>
      <c r="J11" s="212"/>
      <c r="K11" s="212"/>
      <c r="L11" s="212"/>
      <c r="M11" s="212"/>
      <c r="N11" s="212"/>
      <c r="O11" s="212"/>
      <c r="P11" s="199"/>
    </row>
    <row r="12" spans="1:16" s="209" customFormat="1">
      <c r="A12" s="51"/>
      <c r="B12" s="214" t="s">
        <v>1074</v>
      </c>
      <c r="C12" s="212"/>
      <c r="D12" s="212"/>
      <c r="E12" s="212"/>
      <c r="F12" s="212"/>
      <c r="G12" s="212"/>
      <c r="H12" s="212"/>
      <c r="I12" s="212"/>
      <c r="J12" s="212"/>
      <c r="K12" s="212"/>
      <c r="L12" s="212"/>
      <c r="M12" s="212"/>
      <c r="N12" s="212"/>
      <c r="O12" s="212"/>
      <c r="P12" s="199"/>
    </row>
    <row r="13" spans="1:16" s="60" customFormat="1">
      <c r="A13" s="51"/>
      <c r="B13" s="214" t="s">
        <v>1075</v>
      </c>
      <c r="C13" s="212"/>
      <c r="D13" s="212"/>
      <c r="E13" s="212"/>
      <c r="F13" s="212"/>
      <c r="G13" s="212"/>
      <c r="H13" s="212"/>
      <c r="I13" s="212"/>
      <c r="J13" s="212"/>
      <c r="K13" s="212"/>
      <c r="L13" s="212"/>
      <c r="M13" s="212"/>
      <c r="N13" s="212"/>
      <c r="O13" s="212"/>
      <c r="P13" s="199"/>
    </row>
    <row r="14" spans="1:16" s="209" customFormat="1">
      <c r="A14" s="51"/>
      <c r="B14" s="214"/>
      <c r="C14" s="212"/>
      <c r="D14" s="212"/>
      <c r="E14" s="212"/>
      <c r="F14" s="212"/>
      <c r="G14" s="212"/>
      <c r="H14" s="212"/>
      <c r="I14" s="212"/>
      <c r="J14" s="212"/>
      <c r="K14" s="212"/>
      <c r="L14" s="212"/>
      <c r="M14" s="212"/>
      <c r="N14" s="212"/>
      <c r="O14" s="212"/>
      <c r="P14" s="199"/>
    </row>
    <row r="15" spans="1:16" s="209" customFormat="1">
      <c r="A15" s="51"/>
      <c r="B15" s="63" t="s">
        <v>402</v>
      </c>
      <c r="C15" s="212"/>
      <c r="D15" s="212"/>
      <c r="E15" s="212"/>
      <c r="F15" s="212"/>
      <c r="G15" s="212"/>
      <c r="H15" s="212"/>
      <c r="I15" s="212"/>
      <c r="J15" s="212"/>
      <c r="K15" s="212"/>
      <c r="L15" s="212"/>
      <c r="M15" s="212"/>
      <c r="N15" s="212"/>
      <c r="O15" s="212"/>
      <c r="P15" s="199"/>
    </row>
    <row r="16" spans="1:16" s="60" customFormat="1">
      <c r="A16" s="51"/>
      <c r="B16" s="214"/>
      <c r="C16" s="212"/>
      <c r="D16" s="212"/>
      <c r="E16" s="212"/>
      <c r="F16" s="212"/>
      <c r="G16" s="212"/>
      <c r="H16" s="212"/>
      <c r="I16" s="212"/>
      <c r="J16" s="212"/>
      <c r="K16" s="212"/>
      <c r="L16" s="212"/>
      <c r="M16" s="212"/>
      <c r="N16" s="212"/>
      <c r="O16" s="212"/>
      <c r="P16" s="199"/>
    </row>
    <row r="17" spans="1:16" s="60" customFormat="1">
      <c r="A17" s="51"/>
      <c r="B17" s="63" t="s">
        <v>1052</v>
      </c>
      <c r="C17" s="212"/>
      <c r="D17" s="212"/>
      <c r="E17" s="212"/>
      <c r="F17" s="212"/>
      <c r="G17" s="212"/>
      <c r="H17" s="212"/>
      <c r="I17" s="212"/>
      <c r="J17" s="212"/>
      <c r="K17" s="212"/>
      <c r="L17" s="212"/>
      <c r="M17" s="212"/>
      <c r="N17" s="212"/>
      <c r="O17" s="212"/>
      <c r="P17" s="199"/>
    </row>
    <row r="18" spans="1:16" s="60" customFormat="1">
      <c r="A18" s="51"/>
      <c r="B18" s="63" t="s">
        <v>1050</v>
      </c>
      <c r="C18" s="212"/>
      <c r="D18" s="212"/>
      <c r="E18" s="212"/>
      <c r="F18" s="212"/>
      <c r="G18" s="212"/>
      <c r="H18" s="212"/>
      <c r="I18" s="212"/>
      <c r="J18" s="212"/>
      <c r="K18" s="212"/>
      <c r="L18" s="212"/>
      <c r="M18" s="212"/>
      <c r="N18" s="212"/>
      <c r="O18" s="212"/>
      <c r="P18" s="199"/>
    </row>
    <row r="19" spans="1:16" s="60" customFormat="1">
      <c r="A19" s="51"/>
      <c r="B19" s="63" t="s">
        <v>1051</v>
      </c>
      <c r="C19" s="212"/>
      <c r="D19" s="212"/>
      <c r="E19" s="212"/>
      <c r="F19" s="212"/>
      <c r="G19" s="212"/>
      <c r="H19" s="212"/>
      <c r="I19" s="212"/>
      <c r="J19" s="212"/>
      <c r="K19" s="212"/>
      <c r="L19" s="212"/>
      <c r="M19" s="212"/>
      <c r="N19" s="212"/>
      <c r="O19" s="212"/>
      <c r="P19" s="199"/>
    </row>
    <row r="20" spans="1:16" s="60" customFormat="1">
      <c r="A20" s="51"/>
      <c r="B20" s="15" t="s">
        <v>1076</v>
      </c>
      <c r="C20" s="200"/>
      <c r="D20" s="200"/>
      <c r="E20" s="200"/>
      <c r="F20" s="200"/>
      <c r="G20" s="200"/>
      <c r="H20" s="200"/>
      <c r="I20" s="200"/>
      <c r="J20" s="200"/>
      <c r="K20" s="200"/>
      <c r="L20" s="200"/>
      <c r="M20" s="200"/>
      <c r="N20" s="200"/>
      <c r="O20" s="200"/>
      <c r="P20" s="201"/>
    </row>
    <row r="21" spans="1:16" s="60" customFormat="1" ht="15.6">
      <c r="A21" s="51"/>
      <c r="B21" s="3"/>
      <c r="D21" s="3"/>
    </row>
    <row r="22" spans="1:16" s="60" customFormat="1" ht="15.6" collapsed="1">
      <c r="A22" s="51"/>
      <c r="B22" s="137" t="s">
        <v>375</v>
      </c>
      <c r="C22" s="28" t="str">
        <f>+VLOOKUP(B22&amp;"a",'Procédés onéreux-annexe'!B:D,3,FALSE)</f>
        <v>Hémodialyse continue, veino-veineuse à l'aide
d'une pompe à sang [CVVHD]</v>
      </c>
      <c r="D22" s="3"/>
    </row>
    <row r="23" spans="1:16" hidden="1" outlineLevel="1">
      <c r="B23" s="140"/>
      <c r="C23" s="83" t="s">
        <v>793</v>
      </c>
      <c r="D23" s="84" t="s">
        <v>794</v>
      </c>
      <c r="E23" s="84" t="s">
        <v>368</v>
      </c>
      <c r="F23" s="84" t="s">
        <v>769</v>
      </c>
      <c r="G23" s="84" t="s">
        <v>795</v>
      </c>
      <c r="H23" s="84" t="s">
        <v>796</v>
      </c>
      <c r="I23" s="84"/>
      <c r="J23" s="85" t="s">
        <v>797</v>
      </c>
      <c r="K23" s="84" t="s">
        <v>796</v>
      </c>
      <c r="L23" s="84"/>
      <c r="M23" s="84" t="s">
        <v>798</v>
      </c>
      <c r="N23" s="86" t="s">
        <v>799</v>
      </c>
    </row>
    <row r="24" spans="1:16" ht="15.75" hidden="1" customHeight="1" outlineLevel="1">
      <c r="B24" s="438" t="s">
        <v>786</v>
      </c>
      <c r="C24" s="417" t="s">
        <v>800</v>
      </c>
      <c r="D24" s="427" t="s">
        <v>790</v>
      </c>
      <c r="E24" s="87">
        <v>1</v>
      </c>
      <c r="F24" s="88"/>
      <c r="G24" s="89"/>
      <c r="H24" s="90" t="s">
        <v>370</v>
      </c>
      <c r="I24" s="87" t="s">
        <v>371</v>
      </c>
      <c r="J24" s="91"/>
      <c r="K24" s="92" t="str">
        <f>+"CHF / "&amp;IFERROR(MID(H24,1,SEARCH("par h",H24)-2),H24)</f>
        <v>CHF / Min</v>
      </c>
      <c r="L24" s="87" t="s">
        <v>372</v>
      </c>
      <c r="M24" s="93">
        <f t="shared" ref="M24:M66" si="0">+G24*J24</f>
        <v>0</v>
      </c>
      <c r="N24" s="423">
        <f>SUM(M24:M26)</f>
        <v>0</v>
      </c>
    </row>
    <row r="25" spans="1:16" ht="15.6" hidden="1" outlineLevel="1">
      <c r="B25" s="439"/>
      <c r="C25" s="418"/>
      <c r="D25" s="428"/>
      <c r="E25" s="94">
        <v>2</v>
      </c>
      <c r="F25" s="95"/>
      <c r="G25" s="96"/>
      <c r="H25" s="97" t="s">
        <v>370</v>
      </c>
      <c r="I25" s="94" t="s">
        <v>371</v>
      </c>
      <c r="J25" s="98"/>
      <c r="K25" s="99" t="str">
        <f t="shared" ref="K25:K66" si="1">+"CHF / "&amp;IFERROR(MID(H25,1,SEARCH("par h",H25)-2),H25)</f>
        <v>CHF / Min</v>
      </c>
      <c r="L25" s="94" t="s">
        <v>372</v>
      </c>
      <c r="M25" s="100">
        <f t="shared" si="0"/>
        <v>0</v>
      </c>
      <c r="N25" s="424"/>
    </row>
    <row r="26" spans="1:16" ht="15.6" hidden="1" outlineLevel="1">
      <c r="B26" s="439"/>
      <c r="C26" s="418"/>
      <c r="D26" s="429"/>
      <c r="E26" s="101" t="s">
        <v>373</v>
      </c>
      <c r="F26" s="102"/>
      <c r="G26" s="103"/>
      <c r="H26" s="104" t="s">
        <v>370</v>
      </c>
      <c r="I26" s="101" t="s">
        <v>371</v>
      </c>
      <c r="J26" s="105"/>
      <c r="K26" s="106" t="str">
        <f t="shared" si="1"/>
        <v>CHF / Min</v>
      </c>
      <c r="L26" s="101" t="s">
        <v>372</v>
      </c>
      <c r="M26" s="107">
        <f t="shared" si="0"/>
        <v>0</v>
      </c>
      <c r="N26" s="425"/>
    </row>
    <row r="27" spans="1:16" ht="15.6" hidden="1" outlineLevel="1">
      <c r="B27" s="439"/>
      <c r="C27" s="418"/>
      <c r="D27" s="427" t="s">
        <v>791</v>
      </c>
      <c r="E27" s="87">
        <v>1</v>
      </c>
      <c r="F27" s="88"/>
      <c r="G27" s="89"/>
      <c r="H27" s="159" t="s">
        <v>831</v>
      </c>
      <c r="I27" s="87" t="s">
        <v>371</v>
      </c>
      <c r="J27" s="91"/>
      <c r="K27" s="92" t="str">
        <f t="shared" si="1"/>
        <v>CHF / Min</v>
      </c>
      <c r="L27" s="87" t="s">
        <v>372</v>
      </c>
      <c r="M27" s="93">
        <f t="shared" si="0"/>
        <v>0</v>
      </c>
      <c r="N27" s="423">
        <f>SUM(M27:M29)</f>
        <v>0</v>
      </c>
    </row>
    <row r="28" spans="1:16" ht="15.6" hidden="1" outlineLevel="1">
      <c r="B28" s="439"/>
      <c r="C28" s="418"/>
      <c r="D28" s="428"/>
      <c r="E28" s="94">
        <v>2</v>
      </c>
      <c r="F28" s="95"/>
      <c r="G28" s="96"/>
      <c r="H28" s="138" t="s">
        <v>831</v>
      </c>
      <c r="I28" s="94" t="s">
        <v>371</v>
      </c>
      <c r="J28" s="98"/>
      <c r="K28" s="99" t="str">
        <f t="shared" si="1"/>
        <v>CHF / Min</v>
      </c>
      <c r="L28" s="94" t="s">
        <v>372</v>
      </c>
      <c r="M28" s="100">
        <f t="shared" si="0"/>
        <v>0</v>
      </c>
      <c r="N28" s="424"/>
    </row>
    <row r="29" spans="1:16" ht="15.6" hidden="1" outlineLevel="1">
      <c r="B29" s="440"/>
      <c r="C29" s="419"/>
      <c r="D29" s="429"/>
      <c r="E29" s="101" t="s">
        <v>373</v>
      </c>
      <c r="F29" s="102"/>
      <c r="G29" s="103"/>
      <c r="H29" s="139" t="s">
        <v>831</v>
      </c>
      <c r="I29" s="101" t="s">
        <v>371</v>
      </c>
      <c r="J29" s="105"/>
      <c r="K29" s="106" t="str">
        <f t="shared" si="1"/>
        <v>CHF / Min</v>
      </c>
      <c r="L29" s="101" t="s">
        <v>372</v>
      </c>
      <c r="M29" s="107">
        <f t="shared" si="0"/>
        <v>0</v>
      </c>
      <c r="N29" s="425"/>
    </row>
    <row r="30" spans="1:16" ht="15.75" hidden="1" customHeight="1" outlineLevel="1">
      <c r="B30" s="426" t="s">
        <v>787</v>
      </c>
      <c r="C30" s="417" t="s">
        <v>801</v>
      </c>
      <c r="D30" s="427" t="s">
        <v>790</v>
      </c>
      <c r="E30" s="87">
        <v>1</v>
      </c>
      <c r="F30" s="88"/>
      <c r="G30" s="89"/>
      <c r="H30" s="90" t="s">
        <v>370</v>
      </c>
      <c r="I30" s="87" t="s">
        <v>371</v>
      </c>
      <c r="J30" s="91"/>
      <c r="K30" s="92" t="str">
        <f t="shared" si="1"/>
        <v>CHF / Min</v>
      </c>
      <c r="L30" s="87" t="s">
        <v>372</v>
      </c>
      <c r="M30" s="93">
        <f t="shared" si="0"/>
        <v>0</v>
      </c>
      <c r="N30" s="423">
        <f>SUM(M30:M32)</f>
        <v>0</v>
      </c>
    </row>
    <row r="31" spans="1:16" ht="15.6" hidden="1" outlineLevel="1">
      <c r="B31" s="426"/>
      <c r="C31" s="418"/>
      <c r="D31" s="428"/>
      <c r="E31" s="94">
        <v>2</v>
      </c>
      <c r="F31" s="95"/>
      <c r="G31" s="96"/>
      <c r="H31" s="97" t="s">
        <v>370</v>
      </c>
      <c r="I31" s="94" t="s">
        <v>371</v>
      </c>
      <c r="J31" s="98"/>
      <c r="K31" s="99" t="str">
        <f t="shared" si="1"/>
        <v>CHF / Min</v>
      </c>
      <c r="L31" s="94" t="s">
        <v>372</v>
      </c>
      <c r="M31" s="100">
        <f t="shared" si="0"/>
        <v>0</v>
      </c>
      <c r="N31" s="424"/>
    </row>
    <row r="32" spans="1:16" ht="15.6" hidden="1" outlineLevel="1">
      <c r="B32" s="426"/>
      <c r="C32" s="418"/>
      <c r="D32" s="429"/>
      <c r="E32" s="101" t="s">
        <v>373</v>
      </c>
      <c r="F32" s="102"/>
      <c r="G32" s="103"/>
      <c r="H32" s="104" t="s">
        <v>370</v>
      </c>
      <c r="I32" s="101" t="s">
        <v>371</v>
      </c>
      <c r="J32" s="105"/>
      <c r="K32" s="106" t="str">
        <f t="shared" si="1"/>
        <v>CHF / Min</v>
      </c>
      <c r="L32" s="101" t="s">
        <v>372</v>
      </c>
      <c r="M32" s="107">
        <f t="shared" si="0"/>
        <v>0</v>
      </c>
      <c r="N32" s="425"/>
    </row>
    <row r="33" spans="2:14" ht="15.6" hidden="1" outlineLevel="1">
      <c r="B33" s="426"/>
      <c r="C33" s="418"/>
      <c r="D33" s="427" t="s">
        <v>791</v>
      </c>
      <c r="E33" s="87">
        <v>1</v>
      </c>
      <c r="F33" s="88"/>
      <c r="G33" s="89"/>
      <c r="H33" s="148" t="s">
        <v>831</v>
      </c>
      <c r="I33" s="87" t="s">
        <v>371</v>
      </c>
      <c r="J33" s="91"/>
      <c r="K33" s="92" t="str">
        <f t="shared" si="1"/>
        <v>CHF / Min</v>
      </c>
      <c r="L33" s="87" t="s">
        <v>372</v>
      </c>
      <c r="M33" s="93">
        <f t="shared" si="0"/>
        <v>0</v>
      </c>
      <c r="N33" s="423">
        <f>SUM(M33:M35)</f>
        <v>0</v>
      </c>
    </row>
    <row r="34" spans="2:14" ht="15.6" hidden="1" outlineLevel="1">
      <c r="B34" s="426"/>
      <c r="C34" s="418"/>
      <c r="D34" s="428"/>
      <c r="E34" s="94">
        <v>2</v>
      </c>
      <c r="F34" s="95"/>
      <c r="G34" s="96"/>
      <c r="H34" s="149" t="s">
        <v>831</v>
      </c>
      <c r="I34" s="94" t="s">
        <v>371</v>
      </c>
      <c r="J34" s="98"/>
      <c r="K34" s="99" t="str">
        <f t="shared" si="1"/>
        <v>CHF / Min</v>
      </c>
      <c r="L34" s="94" t="s">
        <v>372</v>
      </c>
      <c r="M34" s="100">
        <f t="shared" si="0"/>
        <v>0</v>
      </c>
      <c r="N34" s="424"/>
    </row>
    <row r="35" spans="2:14" ht="15.6" hidden="1" outlineLevel="1">
      <c r="B35" s="426"/>
      <c r="C35" s="419"/>
      <c r="D35" s="429"/>
      <c r="E35" s="101" t="s">
        <v>373</v>
      </c>
      <c r="F35" s="102"/>
      <c r="G35" s="103"/>
      <c r="H35" s="150" t="s">
        <v>831</v>
      </c>
      <c r="I35" s="101" t="s">
        <v>371</v>
      </c>
      <c r="J35" s="105"/>
      <c r="K35" s="106" t="str">
        <f t="shared" si="1"/>
        <v>CHF / Min</v>
      </c>
      <c r="L35" s="101" t="s">
        <v>372</v>
      </c>
      <c r="M35" s="107">
        <f t="shared" si="0"/>
        <v>0</v>
      </c>
      <c r="N35" s="425"/>
    </row>
    <row r="36" spans="2:14" ht="15.75" hidden="1" customHeight="1" outlineLevel="1">
      <c r="B36" s="426" t="s">
        <v>746</v>
      </c>
      <c r="C36" s="417" t="s">
        <v>802</v>
      </c>
      <c r="D36" s="427" t="s">
        <v>790</v>
      </c>
      <c r="E36" s="87">
        <v>1</v>
      </c>
      <c r="F36" s="88"/>
      <c r="G36" s="89"/>
      <c r="H36" s="90" t="s">
        <v>15</v>
      </c>
      <c r="I36" s="87" t="s">
        <v>371</v>
      </c>
      <c r="J36" s="91"/>
      <c r="K36" s="92" t="str">
        <f t="shared" si="1"/>
        <v>CHF / mg</v>
      </c>
      <c r="L36" s="87" t="s">
        <v>372</v>
      </c>
      <c r="M36" s="93">
        <f t="shared" si="0"/>
        <v>0</v>
      </c>
      <c r="N36" s="423">
        <f>SUM(M36:M38)</f>
        <v>0</v>
      </c>
    </row>
    <row r="37" spans="2:14" ht="15.6" hidden="1" outlineLevel="1">
      <c r="B37" s="426"/>
      <c r="C37" s="418"/>
      <c r="D37" s="428"/>
      <c r="E37" s="94">
        <v>2</v>
      </c>
      <c r="F37" s="95"/>
      <c r="G37" s="96"/>
      <c r="H37" s="97" t="s">
        <v>16</v>
      </c>
      <c r="I37" s="94" t="s">
        <v>371</v>
      </c>
      <c r="J37" s="98"/>
      <c r="K37" s="99" t="str">
        <f t="shared" si="1"/>
        <v>CHF / U</v>
      </c>
      <c r="L37" s="94" t="s">
        <v>372</v>
      </c>
      <c r="M37" s="100">
        <f t="shared" si="0"/>
        <v>0</v>
      </c>
      <c r="N37" s="424"/>
    </row>
    <row r="38" spans="2:14" ht="15.6" hidden="1" outlineLevel="1">
      <c r="B38" s="426"/>
      <c r="C38" s="418"/>
      <c r="D38" s="429"/>
      <c r="E38" s="101" t="s">
        <v>373</v>
      </c>
      <c r="F38" s="102"/>
      <c r="G38" s="103"/>
      <c r="H38" s="104" t="s">
        <v>373</v>
      </c>
      <c r="I38" s="101" t="s">
        <v>371</v>
      </c>
      <c r="J38" s="105"/>
      <c r="K38" s="106" t="str">
        <f t="shared" si="1"/>
        <v>CHF / …</v>
      </c>
      <c r="L38" s="101" t="s">
        <v>372</v>
      </c>
      <c r="M38" s="107">
        <f t="shared" si="0"/>
        <v>0</v>
      </c>
      <c r="N38" s="425"/>
    </row>
    <row r="39" spans="2:14" ht="15.6" hidden="1" outlineLevel="1">
      <c r="B39" s="426"/>
      <c r="C39" s="418"/>
      <c r="D39" s="427" t="s">
        <v>791</v>
      </c>
      <c r="E39" s="87">
        <v>1</v>
      </c>
      <c r="F39" s="88"/>
      <c r="G39" s="89"/>
      <c r="H39" s="90" t="s">
        <v>814</v>
      </c>
      <c r="I39" s="87" t="s">
        <v>371</v>
      </c>
      <c r="J39" s="91"/>
      <c r="K39" s="92" t="str">
        <f t="shared" si="1"/>
        <v>CHF / mg</v>
      </c>
      <c r="L39" s="87" t="s">
        <v>372</v>
      </c>
      <c r="M39" s="93">
        <f t="shared" si="0"/>
        <v>0</v>
      </c>
      <c r="N39" s="423">
        <f>SUM(M39:M41)</f>
        <v>0</v>
      </c>
    </row>
    <row r="40" spans="2:14" ht="15.6" hidden="1" outlineLevel="1">
      <c r="B40" s="426"/>
      <c r="C40" s="418"/>
      <c r="D40" s="428"/>
      <c r="E40" s="94">
        <v>2</v>
      </c>
      <c r="F40" s="95"/>
      <c r="G40" s="96"/>
      <c r="H40" s="97" t="s">
        <v>815</v>
      </c>
      <c r="I40" s="94" t="s">
        <v>371</v>
      </c>
      <c r="J40" s="98"/>
      <c r="K40" s="99" t="str">
        <f t="shared" si="1"/>
        <v>CHF / U</v>
      </c>
      <c r="L40" s="94" t="s">
        <v>372</v>
      </c>
      <c r="M40" s="100">
        <f t="shared" si="0"/>
        <v>0</v>
      </c>
      <c r="N40" s="424"/>
    </row>
    <row r="41" spans="2:14" ht="15.6" hidden="1" outlineLevel="1">
      <c r="B41" s="426"/>
      <c r="C41" s="419"/>
      <c r="D41" s="429"/>
      <c r="E41" s="101" t="s">
        <v>373</v>
      </c>
      <c r="F41" s="102"/>
      <c r="G41" s="103"/>
      <c r="H41" s="104" t="s">
        <v>373</v>
      </c>
      <c r="I41" s="101" t="s">
        <v>371</v>
      </c>
      <c r="J41" s="105"/>
      <c r="K41" s="106" t="str">
        <f t="shared" si="1"/>
        <v>CHF / …</v>
      </c>
      <c r="L41" s="101" t="s">
        <v>372</v>
      </c>
      <c r="M41" s="107">
        <f t="shared" si="0"/>
        <v>0</v>
      </c>
      <c r="N41" s="425"/>
    </row>
    <row r="42" spans="2:14" ht="15.75" hidden="1" customHeight="1" outlineLevel="1">
      <c r="B42" s="426" t="s">
        <v>788</v>
      </c>
      <c r="C42" s="417" t="s">
        <v>803</v>
      </c>
      <c r="D42" s="427" t="s">
        <v>790</v>
      </c>
      <c r="E42" s="87">
        <v>1</v>
      </c>
      <c r="F42" s="88"/>
      <c r="G42" s="89"/>
      <c r="H42" s="90" t="s">
        <v>810</v>
      </c>
      <c r="I42" s="87" t="s">
        <v>371</v>
      </c>
      <c r="J42" s="91"/>
      <c r="K42" s="92" t="str">
        <f t="shared" si="1"/>
        <v>CHF / Concentré</v>
      </c>
      <c r="L42" s="87" t="s">
        <v>372</v>
      </c>
      <c r="M42" s="93">
        <f t="shared" si="0"/>
        <v>0</v>
      </c>
      <c r="N42" s="423">
        <f>SUM(M42:M44)</f>
        <v>0</v>
      </c>
    </row>
    <row r="43" spans="2:14" ht="15.6" hidden="1" outlineLevel="1">
      <c r="B43" s="426"/>
      <c r="C43" s="418"/>
      <c r="D43" s="428"/>
      <c r="E43" s="94">
        <v>2</v>
      </c>
      <c r="F43" s="95"/>
      <c r="G43" s="96"/>
      <c r="H43" s="97" t="s">
        <v>810</v>
      </c>
      <c r="I43" s="94" t="s">
        <v>371</v>
      </c>
      <c r="J43" s="98"/>
      <c r="K43" s="99" t="str">
        <f t="shared" si="1"/>
        <v>CHF / Concentré</v>
      </c>
      <c r="L43" s="94" t="s">
        <v>372</v>
      </c>
      <c r="M43" s="100">
        <f t="shared" si="0"/>
        <v>0</v>
      </c>
      <c r="N43" s="424"/>
    </row>
    <row r="44" spans="2:14" ht="15.6" hidden="1" outlineLevel="1">
      <c r="B44" s="426"/>
      <c r="C44" s="418"/>
      <c r="D44" s="429"/>
      <c r="E44" s="101" t="s">
        <v>373</v>
      </c>
      <c r="F44" s="102"/>
      <c r="G44" s="103"/>
      <c r="H44" s="104" t="s">
        <v>810</v>
      </c>
      <c r="I44" s="101" t="s">
        <v>371</v>
      </c>
      <c r="J44" s="105"/>
      <c r="K44" s="106" t="str">
        <f t="shared" si="1"/>
        <v>CHF / Concentré</v>
      </c>
      <c r="L44" s="101" t="s">
        <v>372</v>
      </c>
      <c r="M44" s="107">
        <f t="shared" si="0"/>
        <v>0</v>
      </c>
      <c r="N44" s="425"/>
    </row>
    <row r="45" spans="2:14" ht="15.6" hidden="1" outlineLevel="1">
      <c r="B45" s="426"/>
      <c r="C45" s="418"/>
      <c r="D45" s="427" t="s">
        <v>791</v>
      </c>
      <c r="E45" s="87">
        <v>1</v>
      </c>
      <c r="F45" s="88"/>
      <c r="G45" s="89"/>
      <c r="H45" s="90" t="s">
        <v>833</v>
      </c>
      <c r="I45" s="87" t="s">
        <v>371</v>
      </c>
      <c r="J45" s="91"/>
      <c r="K45" s="92" t="str">
        <f t="shared" si="1"/>
        <v>CHF / Concentré</v>
      </c>
      <c r="L45" s="87" t="s">
        <v>372</v>
      </c>
      <c r="M45" s="93">
        <f t="shared" si="0"/>
        <v>0</v>
      </c>
      <c r="N45" s="423">
        <f>SUM(M45:M47)</f>
        <v>0</v>
      </c>
    </row>
    <row r="46" spans="2:14" ht="15.6" hidden="1" outlineLevel="1">
      <c r="B46" s="426"/>
      <c r="C46" s="418"/>
      <c r="D46" s="428"/>
      <c r="E46" s="94">
        <v>2</v>
      </c>
      <c r="F46" s="95"/>
      <c r="G46" s="96"/>
      <c r="H46" s="97" t="s">
        <v>833</v>
      </c>
      <c r="I46" s="94" t="s">
        <v>371</v>
      </c>
      <c r="J46" s="98"/>
      <c r="K46" s="99" t="str">
        <f t="shared" si="1"/>
        <v>CHF / Concentré</v>
      </c>
      <c r="L46" s="94" t="s">
        <v>372</v>
      </c>
      <c r="M46" s="100">
        <f t="shared" si="0"/>
        <v>0</v>
      </c>
      <c r="N46" s="424"/>
    </row>
    <row r="47" spans="2:14" ht="15.6" hidden="1" outlineLevel="1">
      <c r="B47" s="426"/>
      <c r="C47" s="419"/>
      <c r="D47" s="429"/>
      <c r="E47" s="101" t="s">
        <v>373</v>
      </c>
      <c r="F47" s="102"/>
      <c r="G47" s="103"/>
      <c r="H47" s="104" t="s">
        <v>833</v>
      </c>
      <c r="I47" s="101" t="s">
        <v>371</v>
      </c>
      <c r="J47" s="105"/>
      <c r="K47" s="106" t="str">
        <f t="shared" si="1"/>
        <v>CHF / Concentré</v>
      </c>
      <c r="L47" s="101" t="s">
        <v>372</v>
      </c>
      <c r="M47" s="107">
        <f t="shared" si="0"/>
        <v>0</v>
      </c>
      <c r="N47" s="425"/>
    </row>
    <row r="48" spans="2:14" ht="15.75" hidden="1" customHeight="1" outlineLevel="1">
      <c r="B48" s="416" t="s">
        <v>760</v>
      </c>
      <c r="C48" s="417" t="s">
        <v>804</v>
      </c>
      <c r="D48" s="430" t="s">
        <v>790</v>
      </c>
      <c r="E48" s="87">
        <v>1</v>
      </c>
      <c r="F48" s="88"/>
      <c r="G48" s="89"/>
      <c r="H48" s="90" t="s">
        <v>811</v>
      </c>
      <c r="I48" s="87" t="s">
        <v>371</v>
      </c>
      <c r="J48" s="91"/>
      <c r="K48" s="92" t="str">
        <f t="shared" si="1"/>
        <v>CHF / Pièce</v>
      </c>
      <c r="L48" s="87" t="s">
        <v>372</v>
      </c>
      <c r="M48" s="93">
        <f t="shared" si="0"/>
        <v>0</v>
      </c>
      <c r="N48" s="423">
        <f>SUM(M48:M50)</f>
        <v>0</v>
      </c>
    </row>
    <row r="49" spans="1:14" ht="15.6" hidden="1" outlineLevel="1">
      <c r="B49" s="416"/>
      <c r="C49" s="418"/>
      <c r="D49" s="431"/>
      <c r="E49" s="94">
        <v>2</v>
      </c>
      <c r="F49" s="95"/>
      <c r="G49" s="96"/>
      <c r="H49" s="97" t="s">
        <v>374</v>
      </c>
      <c r="I49" s="94" t="s">
        <v>371</v>
      </c>
      <c r="J49" s="98"/>
      <c r="K49" s="99" t="str">
        <f t="shared" si="1"/>
        <v>CHF / ..</v>
      </c>
      <c r="L49" s="94" t="s">
        <v>372</v>
      </c>
      <c r="M49" s="100">
        <f t="shared" si="0"/>
        <v>0</v>
      </c>
      <c r="N49" s="424"/>
    </row>
    <row r="50" spans="1:14" ht="15.6" hidden="1" outlineLevel="1">
      <c r="B50" s="416"/>
      <c r="C50" s="419"/>
      <c r="D50" s="432"/>
      <c r="E50" s="101" t="s">
        <v>373</v>
      </c>
      <c r="F50" s="102"/>
      <c r="G50" s="103"/>
      <c r="H50" s="104" t="s">
        <v>374</v>
      </c>
      <c r="I50" s="101" t="s">
        <v>371</v>
      </c>
      <c r="J50" s="105"/>
      <c r="K50" s="106" t="str">
        <f t="shared" si="1"/>
        <v>CHF / ..</v>
      </c>
      <c r="L50" s="101" t="s">
        <v>372</v>
      </c>
      <c r="M50" s="107">
        <f t="shared" si="0"/>
        <v>0</v>
      </c>
      <c r="N50" s="425"/>
    </row>
    <row r="51" spans="1:14" ht="15.75" hidden="1" customHeight="1" outlineLevel="1">
      <c r="B51" s="416" t="s">
        <v>808</v>
      </c>
      <c r="C51" s="417" t="s">
        <v>805</v>
      </c>
      <c r="D51" s="427" t="s">
        <v>790</v>
      </c>
      <c r="E51" s="87">
        <v>1</v>
      </c>
      <c r="F51" s="88"/>
      <c r="G51" s="89"/>
      <c r="H51" s="90" t="s">
        <v>811</v>
      </c>
      <c r="I51" s="87" t="s">
        <v>371</v>
      </c>
      <c r="J51" s="91"/>
      <c r="K51" s="92" t="str">
        <f t="shared" si="1"/>
        <v>CHF / Pièce</v>
      </c>
      <c r="L51" s="87" t="s">
        <v>372</v>
      </c>
      <c r="M51" s="93">
        <f t="shared" si="0"/>
        <v>0</v>
      </c>
      <c r="N51" s="423">
        <f>SUM(M51:M53)</f>
        <v>0</v>
      </c>
    </row>
    <row r="52" spans="1:14" ht="15.6" hidden="1" outlineLevel="1">
      <c r="B52" s="416"/>
      <c r="C52" s="418"/>
      <c r="D52" s="428"/>
      <c r="E52" s="94">
        <v>2</v>
      </c>
      <c r="F52" s="95"/>
      <c r="G52" s="96"/>
      <c r="H52" s="97" t="s">
        <v>374</v>
      </c>
      <c r="I52" s="94" t="s">
        <v>371</v>
      </c>
      <c r="J52" s="98"/>
      <c r="K52" s="99" t="str">
        <f t="shared" si="1"/>
        <v>CHF / ..</v>
      </c>
      <c r="L52" s="94" t="s">
        <v>372</v>
      </c>
      <c r="M52" s="100">
        <f t="shared" si="0"/>
        <v>0</v>
      </c>
      <c r="N52" s="424"/>
    </row>
    <row r="53" spans="1:14" ht="15.6" hidden="1" outlineLevel="1">
      <c r="B53" s="416"/>
      <c r="C53" s="418"/>
      <c r="D53" s="429"/>
      <c r="E53" s="101" t="s">
        <v>373</v>
      </c>
      <c r="F53" s="102"/>
      <c r="G53" s="103"/>
      <c r="H53" s="104" t="s">
        <v>374</v>
      </c>
      <c r="I53" s="101" t="s">
        <v>371</v>
      </c>
      <c r="J53" s="105"/>
      <c r="K53" s="106" t="str">
        <f t="shared" si="1"/>
        <v>CHF / ..</v>
      </c>
      <c r="L53" s="101" t="s">
        <v>372</v>
      </c>
      <c r="M53" s="107">
        <f t="shared" si="0"/>
        <v>0</v>
      </c>
      <c r="N53" s="425"/>
    </row>
    <row r="54" spans="1:14" ht="15.6" hidden="1" outlineLevel="1">
      <c r="B54" s="416"/>
      <c r="C54" s="418"/>
      <c r="D54" s="427" t="s">
        <v>791</v>
      </c>
      <c r="E54" s="87">
        <v>1</v>
      </c>
      <c r="F54" s="88"/>
      <c r="G54" s="89"/>
      <c r="H54" s="90" t="s">
        <v>834</v>
      </c>
      <c r="I54" s="87" t="s">
        <v>371</v>
      </c>
      <c r="J54" s="91"/>
      <c r="K54" s="92" t="str">
        <f t="shared" si="1"/>
        <v>CHF / Pièce</v>
      </c>
      <c r="L54" s="87" t="s">
        <v>372</v>
      </c>
      <c r="M54" s="93">
        <f t="shared" si="0"/>
        <v>0</v>
      </c>
      <c r="N54" s="423">
        <f>SUM(M54:M56)</f>
        <v>0</v>
      </c>
    </row>
    <row r="55" spans="1:14" ht="15.6" hidden="1" outlineLevel="1">
      <c r="B55" s="416"/>
      <c r="C55" s="418"/>
      <c r="D55" s="428"/>
      <c r="E55" s="94">
        <v>2</v>
      </c>
      <c r="F55" s="95"/>
      <c r="G55" s="96"/>
      <c r="H55" s="97" t="s">
        <v>834</v>
      </c>
      <c r="I55" s="94" t="s">
        <v>371</v>
      </c>
      <c r="J55" s="98"/>
      <c r="K55" s="99" t="str">
        <f t="shared" si="1"/>
        <v>CHF / Pièce</v>
      </c>
      <c r="L55" s="94" t="s">
        <v>372</v>
      </c>
      <c r="M55" s="100">
        <f t="shared" si="0"/>
        <v>0</v>
      </c>
      <c r="N55" s="424"/>
    </row>
    <row r="56" spans="1:14" ht="15.6" hidden="1" outlineLevel="1">
      <c r="B56" s="416"/>
      <c r="C56" s="419"/>
      <c r="D56" s="429"/>
      <c r="E56" s="101" t="s">
        <v>373</v>
      </c>
      <c r="F56" s="102"/>
      <c r="G56" s="103"/>
      <c r="H56" s="104" t="s">
        <v>834</v>
      </c>
      <c r="I56" s="101" t="s">
        <v>371</v>
      </c>
      <c r="J56" s="105"/>
      <c r="K56" s="106" t="str">
        <f t="shared" si="1"/>
        <v>CHF / Pièce</v>
      </c>
      <c r="L56" s="101" t="s">
        <v>372</v>
      </c>
      <c r="M56" s="107">
        <f t="shared" si="0"/>
        <v>0</v>
      </c>
      <c r="N56" s="425"/>
    </row>
    <row r="57" spans="1:14" ht="15.75" hidden="1" customHeight="1" outlineLevel="1">
      <c r="B57" s="416" t="s">
        <v>809</v>
      </c>
      <c r="C57" s="417" t="s">
        <v>806</v>
      </c>
      <c r="D57" s="420" t="s">
        <v>791</v>
      </c>
      <c r="E57" s="87">
        <v>1</v>
      </c>
      <c r="F57" s="88"/>
      <c r="G57" s="145">
        <v>1</v>
      </c>
      <c r="H57" s="148" t="s">
        <v>832</v>
      </c>
      <c r="I57" s="87" t="s">
        <v>371</v>
      </c>
      <c r="J57" s="91"/>
      <c r="K57" s="92" t="str">
        <f t="shared" si="1"/>
        <v>CHF / h</v>
      </c>
      <c r="L57" s="87" t="s">
        <v>372</v>
      </c>
      <c r="M57" s="93">
        <f t="shared" si="0"/>
        <v>0</v>
      </c>
      <c r="N57" s="423">
        <f>SUM(M57:M60)</f>
        <v>0</v>
      </c>
    </row>
    <row r="58" spans="1:14" ht="15.6" hidden="1" outlineLevel="1">
      <c r="B58" s="416"/>
      <c r="C58" s="418"/>
      <c r="D58" s="421"/>
      <c r="E58" s="94">
        <v>2</v>
      </c>
      <c r="F58" s="95"/>
      <c r="G58" s="146">
        <v>1</v>
      </c>
      <c r="H58" s="149" t="s">
        <v>832</v>
      </c>
      <c r="I58" s="94" t="s">
        <v>371</v>
      </c>
      <c r="J58" s="98"/>
      <c r="K58" s="99" t="str">
        <f t="shared" si="1"/>
        <v>CHF / h</v>
      </c>
      <c r="L58" s="94" t="s">
        <v>372</v>
      </c>
      <c r="M58" s="100">
        <f t="shared" si="0"/>
        <v>0</v>
      </c>
      <c r="N58" s="424"/>
    </row>
    <row r="59" spans="1:14" ht="15.6" hidden="1" outlineLevel="1">
      <c r="B59" s="416"/>
      <c r="C59" s="418"/>
      <c r="D59" s="421"/>
      <c r="E59" s="108">
        <v>3</v>
      </c>
      <c r="F59" s="109"/>
      <c r="G59" s="146">
        <v>1</v>
      </c>
      <c r="H59" s="149" t="s">
        <v>832</v>
      </c>
      <c r="I59" s="94" t="s">
        <v>371</v>
      </c>
      <c r="J59" s="98"/>
      <c r="K59" s="99" t="str">
        <f t="shared" si="1"/>
        <v>CHF / h</v>
      </c>
      <c r="L59" s="94" t="s">
        <v>372</v>
      </c>
      <c r="M59" s="100">
        <f t="shared" si="0"/>
        <v>0</v>
      </c>
      <c r="N59" s="424"/>
    </row>
    <row r="60" spans="1:14" ht="15.6" hidden="1" outlineLevel="1">
      <c r="B60" s="416"/>
      <c r="C60" s="419"/>
      <c r="D60" s="422"/>
      <c r="E60" s="101" t="s">
        <v>373</v>
      </c>
      <c r="F60" s="102"/>
      <c r="G60" s="147">
        <v>1</v>
      </c>
      <c r="H60" s="150" t="s">
        <v>832</v>
      </c>
      <c r="I60" s="101" t="s">
        <v>371</v>
      </c>
      <c r="J60" s="105"/>
      <c r="K60" s="106" t="str">
        <f t="shared" si="1"/>
        <v>CHF / h</v>
      </c>
      <c r="L60" s="101" t="s">
        <v>372</v>
      </c>
      <c r="M60" s="107">
        <f t="shared" si="0"/>
        <v>0</v>
      </c>
      <c r="N60" s="425"/>
    </row>
    <row r="61" spans="1:14" s="60" customFormat="1" ht="15.75" hidden="1" customHeight="1" outlineLevel="1">
      <c r="A61" s="51"/>
      <c r="B61" s="426" t="s">
        <v>789</v>
      </c>
      <c r="C61" s="417" t="s">
        <v>807</v>
      </c>
      <c r="D61" s="427" t="s">
        <v>790</v>
      </c>
      <c r="E61" s="87">
        <v>1</v>
      </c>
      <c r="F61" s="88"/>
      <c r="G61" s="89"/>
      <c r="H61" s="90" t="s">
        <v>374</v>
      </c>
      <c r="I61" s="87" t="s">
        <v>371</v>
      </c>
      <c r="J61" s="91"/>
      <c r="K61" s="92" t="str">
        <f t="shared" si="1"/>
        <v>CHF / ..</v>
      </c>
      <c r="L61" s="87" t="s">
        <v>372</v>
      </c>
      <c r="M61" s="93">
        <f t="shared" si="0"/>
        <v>0</v>
      </c>
      <c r="N61" s="423">
        <f>SUM(M61:M63)</f>
        <v>0</v>
      </c>
    </row>
    <row r="62" spans="1:14" s="60" customFormat="1" ht="15.6" hidden="1" outlineLevel="1">
      <c r="A62" s="51"/>
      <c r="B62" s="426"/>
      <c r="C62" s="418"/>
      <c r="D62" s="428"/>
      <c r="E62" s="94">
        <v>2</v>
      </c>
      <c r="F62" s="95"/>
      <c r="G62" s="96"/>
      <c r="H62" s="97" t="s">
        <v>374</v>
      </c>
      <c r="I62" s="94" t="s">
        <v>371</v>
      </c>
      <c r="J62" s="98"/>
      <c r="K62" s="99" t="str">
        <f t="shared" si="1"/>
        <v>CHF / ..</v>
      </c>
      <c r="L62" s="94" t="s">
        <v>372</v>
      </c>
      <c r="M62" s="100">
        <f t="shared" si="0"/>
        <v>0</v>
      </c>
      <c r="N62" s="424"/>
    </row>
    <row r="63" spans="1:14" s="60" customFormat="1" ht="15.6" hidden="1" outlineLevel="1">
      <c r="A63" s="51"/>
      <c r="B63" s="426"/>
      <c r="C63" s="418"/>
      <c r="D63" s="429"/>
      <c r="E63" s="101" t="s">
        <v>373</v>
      </c>
      <c r="F63" s="102"/>
      <c r="G63" s="103"/>
      <c r="H63" s="104" t="s">
        <v>374</v>
      </c>
      <c r="I63" s="101" t="s">
        <v>371</v>
      </c>
      <c r="J63" s="105"/>
      <c r="K63" s="106" t="str">
        <f t="shared" si="1"/>
        <v>CHF / ..</v>
      </c>
      <c r="L63" s="101" t="s">
        <v>372</v>
      </c>
      <c r="M63" s="107">
        <f t="shared" si="0"/>
        <v>0</v>
      </c>
      <c r="N63" s="425"/>
    </row>
    <row r="64" spans="1:14" s="60" customFormat="1" ht="15.6" hidden="1" outlineLevel="1">
      <c r="A64" s="51"/>
      <c r="B64" s="426"/>
      <c r="C64" s="418"/>
      <c r="D64" s="427" t="s">
        <v>791</v>
      </c>
      <c r="E64" s="87">
        <v>1</v>
      </c>
      <c r="F64" s="88"/>
      <c r="G64" s="89"/>
      <c r="H64" s="90" t="s">
        <v>812</v>
      </c>
      <c r="I64" s="87" t="s">
        <v>371</v>
      </c>
      <c r="J64" s="91"/>
      <c r="K64" s="92" t="str">
        <f t="shared" si="1"/>
        <v>CHF / ..</v>
      </c>
      <c r="L64" s="87" t="s">
        <v>372</v>
      </c>
      <c r="M64" s="93">
        <f t="shared" si="0"/>
        <v>0</v>
      </c>
      <c r="N64" s="423">
        <f>SUM(M64:M66)</f>
        <v>0</v>
      </c>
    </row>
    <row r="65" spans="1:14" s="60" customFormat="1" ht="15.6" hidden="1" outlineLevel="1">
      <c r="A65" s="51"/>
      <c r="B65" s="426"/>
      <c r="C65" s="418"/>
      <c r="D65" s="428"/>
      <c r="E65" s="94">
        <v>2</v>
      </c>
      <c r="F65" s="95"/>
      <c r="G65" s="96"/>
      <c r="H65" s="97" t="s">
        <v>813</v>
      </c>
      <c r="I65" s="94" t="s">
        <v>371</v>
      </c>
      <c r="J65" s="98"/>
      <c r="K65" s="99" t="str">
        <f t="shared" si="1"/>
        <v>CHF / ..</v>
      </c>
      <c r="L65" s="94" t="s">
        <v>372</v>
      </c>
      <c r="M65" s="100">
        <f t="shared" si="0"/>
        <v>0</v>
      </c>
      <c r="N65" s="424"/>
    </row>
    <row r="66" spans="1:14" s="60" customFormat="1" ht="15.6" hidden="1" outlineLevel="1">
      <c r="A66" s="51"/>
      <c r="B66" s="426"/>
      <c r="C66" s="419"/>
      <c r="D66" s="429"/>
      <c r="E66" s="101" t="s">
        <v>373</v>
      </c>
      <c r="F66" s="102"/>
      <c r="G66" s="103"/>
      <c r="H66" s="104" t="s">
        <v>813</v>
      </c>
      <c r="I66" s="101" t="s">
        <v>371</v>
      </c>
      <c r="J66" s="105"/>
      <c r="K66" s="106" t="str">
        <f t="shared" si="1"/>
        <v>CHF / ..</v>
      </c>
      <c r="L66" s="101" t="s">
        <v>372</v>
      </c>
      <c r="M66" s="107">
        <f t="shared" si="0"/>
        <v>0</v>
      </c>
      <c r="N66" s="425"/>
    </row>
    <row r="67" spans="1:14"/>
    <row r="68" spans="1:14" collapsed="1">
      <c r="B68" s="137" t="s">
        <v>376</v>
      </c>
      <c r="C68" s="28" t="str">
        <f>+VLOOKUP(B68&amp;"a",'Procédés onéreux-annexe'!B:D,3,FALSE)</f>
        <v>Hémodiafiltration continue, veino-veineuse à l'aide d'une pompe à sang [CVVHDF],</v>
      </c>
    </row>
    <row r="69" spans="1:14" s="60" customFormat="1" hidden="1" outlineLevel="1">
      <c r="A69" s="51"/>
      <c r="B69" s="140"/>
      <c r="C69" s="83" t="s">
        <v>793</v>
      </c>
      <c r="D69" s="84" t="s">
        <v>794</v>
      </c>
      <c r="E69" s="84" t="s">
        <v>368</v>
      </c>
      <c r="F69" s="84" t="s">
        <v>769</v>
      </c>
      <c r="G69" s="84" t="s">
        <v>795</v>
      </c>
      <c r="H69" s="84" t="s">
        <v>796</v>
      </c>
      <c r="I69" s="84"/>
      <c r="J69" s="85" t="s">
        <v>797</v>
      </c>
      <c r="K69" s="84" t="s">
        <v>796</v>
      </c>
      <c r="L69" s="84"/>
      <c r="M69" s="84" t="s">
        <v>798</v>
      </c>
      <c r="N69" s="86" t="s">
        <v>799</v>
      </c>
    </row>
    <row r="70" spans="1:14" ht="15.75" hidden="1" customHeight="1" outlineLevel="1">
      <c r="B70" s="438" t="s">
        <v>786</v>
      </c>
      <c r="C70" s="417" t="s">
        <v>800</v>
      </c>
      <c r="D70" s="427" t="s">
        <v>790</v>
      </c>
      <c r="E70" s="87">
        <v>1</v>
      </c>
      <c r="F70" s="88"/>
      <c r="G70" s="89"/>
      <c r="H70" s="90" t="s">
        <v>370</v>
      </c>
      <c r="I70" s="87" t="s">
        <v>371</v>
      </c>
      <c r="J70" s="91"/>
      <c r="K70" s="92" t="str">
        <f>+"CHF / "&amp;IFERROR(MID(H70,1,SEARCH("par h",H70)-2),H70)</f>
        <v>CHF / Min</v>
      </c>
      <c r="L70" s="87" t="s">
        <v>372</v>
      </c>
      <c r="M70" s="93">
        <f t="shared" ref="M70:M112" si="2">+G70*J70</f>
        <v>0</v>
      </c>
      <c r="N70" s="423">
        <f>SUM(M70:M72)</f>
        <v>0</v>
      </c>
    </row>
    <row r="71" spans="1:14" ht="15.6" hidden="1" outlineLevel="1">
      <c r="B71" s="439"/>
      <c r="C71" s="418"/>
      <c r="D71" s="428"/>
      <c r="E71" s="94">
        <v>2</v>
      </c>
      <c r="F71" s="95"/>
      <c r="G71" s="96"/>
      <c r="H71" s="97" t="s">
        <v>370</v>
      </c>
      <c r="I71" s="94" t="s">
        <v>371</v>
      </c>
      <c r="J71" s="98"/>
      <c r="K71" s="99" t="str">
        <f t="shared" ref="K71:K112" si="3">+"CHF / "&amp;IFERROR(MID(H71,1,SEARCH("par h",H71)-2),H71)</f>
        <v>CHF / Min</v>
      </c>
      <c r="L71" s="94" t="s">
        <v>372</v>
      </c>
      <c r="M71" s="100">
        <f t="shared" si="2"/>
        <v>0</v>
      </c>
      <c r="N71" s="424"/>
    </row>
    <row r="72" spans="1:14" ht="15.6" hidden="1" outlineLevel="1">
      <c r="B72" s="439"/>
      <c r="C72" s="418"/>
      <c r="D72" s="429"/>
      <c r="E72" s="101" t="s">
        <v>373</v>
      </c>
      <c r="F72" s="102"/>
      <c r="G72" s="103"/>
      <c r="H72" s="104" t="s">
        <v>370</v>
      </c>
      <c r="I72" s="101" t="s">
        <v>371</v>
      </c>
      <c r="J72" s="105"/>
      <c r="K72" s="106" t="str">
        <f t="shared" si="3"/>
        <v>CHF / Min</v>
      </c>
      <c r="L72" s="101" t="s">
        <v>372</v>
      </c>
      <c r="M72" s="107">
        <f t="shared" si="2"/>
        <v>0</v>
      </c>
      <c r="N72" s="425"/>
    </row>
    <row r="73" spans="1:14" ht="15.6" hidden="1" outlineLevel="1">
      <c r="B73" s="439"/>
      <c r="C73" s="418"/>
      <c r="D73" s="427" t="s">
        <v>791</v>
      </c>
      <c r="E73" s="87">
        <v>1</v>
      </c>
      <c r="F73" s="88"/>
      <c r="G73" s="89"/>
      <c r="H73" s="159" t="s">
        <v>831</v>
      </c>
      <c r="I73" s="87" t="s">
        <v>371</v>
      </c>
      <c r="J73" s="91"/>
      <c r="K73" s="92" t="str">
        <f t="shared" si="3"/>
        <v>CHF / Min</v>
      </c>
      <c r="L73" s="87" t="s">
        <v>372</v>
      </c>
      <c r="M73" s="93">
        <f t="shared" si="2"/>
        <v>0</v>
      </c>
      <c r="N73" s="423">
        <f>SUM(M73:M75)</f>
        <v>0</v>
      </c>
    </row>
    <row r="74" spans="1:14" ht="15.6" hidden="1" outlineLevel="1">
      <c r="B74" s="439"/>
      <c r="C74" s="418"/>
      <c r="D74" s="428"/>
      <c r="E74" s="94">
        <v>2</v>
      </c>
      <c r="F74" s="95"/>
      <c r="G74" s="96"/>
      <c r="H74" s="138" t="s">
        <v>831</v>
      </c>
      <c r="I74" s="94" t="s">
        <v>371</v>
      </c>
      <c r="J74" s="98"/>
      <c r="K74" s="99" t="str">
        <f t="shared" si="3"/>
        <v>CHF / Min</v>
      </c>
      <c r="L74" s="94" t="s">
        <v>372</v>
      </c>
      <c r="M74" s="100">
        <f t="shared" si="2"/>
        <v>0</v>
      </c>
      <c r="N74" s="424"/>
    </row>
    <row r="75" spans="1:14" ht="15.6" hidden="1" outlineLevel="1">
      <c r="B75" s="440"/>
      <c r="C75" s="419"/>
      <c r="D75" s="429"/>
      <c r="E75" s="101" t="s">
        <v>373</v>
      </c>
      <c r="F75" s="102"/>
      <c r="G75" s="103"/>
      <c r="H75" s="139" t="s">
        <v>831</v>
      </c>
      <c r="I75" s="101" t="s">
        <v>371</v>
      </c>
      <c r="J75" s="105"/>
      <c r="K75" s="106" t="str">
        <f t="shared" si="3"/>
        <v>CHF / Min</v>
      </c>
      <c r="L75" s="101" t="s">
        <v>372</v>
      </c>
      <c r="M75" s="107">
        <f t="shared" si="2"/>
        <v>0</v>
      </c>
      <c r="N75" s="425"/>
    </row>
    <row r="76" spans="1:14" ht="15.75" hidden="1" customHeight="1" outlineLevel="1">
      <c r="B76" s="426" t="s">
        <v>787</v>
      </c>
      <c r="C76" s="417" t="s">
        <v>801</v>
      </c>
      <c r="D76" s="427" t="s">
        <v>790</v>
      </c>
      <c r="E76" s="87">
        <v>1</v>
      </c>
      <c r="F76" s="88"/>
      <c r="G76" s="89"/>
      <c r="H76" s="90" t="s">
        <v>370</v>
      </c>
      <c r="I76" s="87" t="s">
        <v>371</v>
      </c>
      <c r="J76" s="91"/>
      <c r="K76" s="92" t="str">
        <f t="shared" si="3"/>
        <v>CHF / Min</v>
      </c>
      <c r="L76" s="87" t="s">
        <v>372</v>
      </c>
      <c r="M76" s="93">
        <f t="shared" si="2"/>
        <v>0</v>
      </c>
      <c r="N76" s="423">
        <f>SUM(M76:M78)</f>
        <v>0</v>
      </c>
    </row>
    <row r="77" spans="1:14" ht="15.6" hidden="1" outlineLevel="1">
      <c r="B77" s="426"/>
      <c r="C77" s="418"/>
      <c r="D77" s="428"/>
      <c r="E77" s="94">
        <v>2</v>
      </c>
      <c r="F77" s="95"/>
      <c r="G77" s="96"/>
      <c r="H77" s="97" t="s">
        <v>370</v>
      </c>
      <c r="I77" s="94" t="s">
        <v>371</v>
      </c>
      <c r="J77" s="98"/>
      <c r="K77" s="99" t="str">
        <f t="shared" si="3"/>
        <v>CHF / Min</v>
      </c>
      <c r="L77" s="94" t="s">
        <v>372</v>
      </c>
      <c r="M77" s="100">
        <f t="shared" si="2"/>
        <v>0</v>
      </c>
      <c r="N77" s="424"/>
    </row>
    <row r="78" spans="1:14" ht="15.6" hidden="1" outlineLevel="1">
      <c r="B78" s="426"/>
      <c r="C78" s="418"/>
      <c r="D78" s="429"/>
      <c r="E78" s="101" t="s">
        <v>373</v>
      </c>
      <c r="F78" s="102"/>
      <c r="G78" s="103"/>
      <c r="H78" s="104" t="s">
        <v>370</v>
      </c>
      <c r="I78" s="101" t="s">
        <v>371</v>
      </c>
      <c r="J78" s="105"/>
      <c r="K78" s="106" t="str">
        <f t="shared" si="3"/>
        <v>CHF / Min</v>
      </c>
      <c r="L78" s="101" t="s">
        <v>372</v>
      </c>
      <c r="M78" s="107">
        <f t="shared" si="2"/>
        <v>0</v>
      </c>
      <c r="N78" s="425"/>
    </row>
    <row r="79" spans="1:14" ht="15.6" hidden="1" outlineLevel="1">
      <c r="B79" s="426"/>
      <c r="C79" s="418"/>
      <c r="D79" s="427" t="s">
        <v>791</v>
      </c>
      <c r="E79" s="87">
        <v>1</v>
      </c>
      <c r="F79" s="88"/>
      <c r="G79" s="89"/>
      <c r="H79" s="148" t="s">
        <v>831</v>
      </c>
      <c r="I79" s="87" t="s">
        <v>371</v>
      </c>
      <c r="J79" s="91"/>
      <c r="K79" s="92" t="str">
        <f t="shared" si="3"/>
        <v>CHF / Min</v>
      </c>
      <c r="L79" s="87" t="s">
        <v>372</v>
      </c>
      <c r="M79" s="93">
        <f t="shared" si="2"/>
        <v>0</v>
      </c>
      <c r="N79" s="423">
        <f>SUM(M79:M81)</f>
        <v>0</v>
      </c>
    </row>
    <row r="80" spans="1:14" ht="15.6" hidden="1" outlineLevel="1">
      <c r="B80" s="426"/>
      <c r="C80" s="418"/>
      <c r="D80" s="428"/>
      <c r="E80" s="94">
        <v>2</v>
      </c>
      <c r="F80" s="95"/>
      <c r="G80" s="96"/>
      <c r="H80" s="149" t="s">
        <v>831</v>
      </c>
      <c r="I80" s="94" t="s">
        <v>371</v>
      </c>
      <c r="J80" s="98"/>
      <c r="K80" s="99" t="str">
        <f t="shared" si="3"/>
        <v>CHF / Min</v>
      </c>
      <c r="L80" s="94" t="s">
        <v>372</v>
      </c>
      <c r="M80" s="100">
        <f t="shared" si="2"/>
        <v>0</v>
      </c>
      <c r="N80" s="424"/>
    </row>
    <row r="81" spans="2:14" ht="15.6" hidden="1" outlineLevel="1">
      <c r="B81" s="426"/>
      <c r="C81" s="419"/>
      <c r="D81" s="429"/>
      <c r="E81" s="101" t="s">
        <v>373</v>
      </c>
      <c r="F81" s="102"/>
      <c r="G81" s="103"/>
      <c r="H81" s="150" t="s">
        <v>831</v>
      </c>
      <c r="I81" s="101" t="s">
        <v>371</v>
      </c>
      <c r="J81" s="105"/>
      <c r="K81" s="106" t="str">
        <f t="shared" si="3"/>
        <v>CHF / Min</v>
      </c>
      <c r="L81" s="101" t="s">
        <v>372</v>
      </c>
      <c r="M81" s="107">
        <f t="shared" si="2"/>
        <v>0</v>
      </c>
      <c r="N81" s="425"/>
    </row>
    <row r="82" spans="2:14" ht="15.75" hidden="1" customHeight="1" outlineLevel="1">
      <c r="B82" s="426" t="s">
        <v>746</v>
      </c>
      <c r="C82" s="417" t="s">
        <v>802</v>
      </c>
      <c r="D82" s="427" t="s">
        <v>790</v>
      </c>
      <c r="E82" s="87">
        <v>1</v>
      </c>
      <c r="F82" s="88"/>
      <c r="G82" s="89"/>
      <c r="H82" s="90" t="s">
        <v>15</v>
      </c>
      <c r="I82" s="87" t="s">
        <v>371</v>
      </c>
      <c r="J82" s="91"/>
      <c r="K82" s="92" t="str">
        <f t="shared" si="3"/>
        <v>CHF / mg</v>
      </c>
      <c r="L82" s="87" t="s">
        <v>372</v>
      </c>
      <c r="M82" s="93">
        <f t="shared" si="2"/>
        <v>0</v>
      </c>
      <c r="N82" s="423">
        <f>SUM(M82:M84)</f>
        <v>0</v>
      </c>
    </row>
    <row r="83" spans="2:14" ht="15.6" hidden="1" outlineLevel="1">
      <c r="B83" s="426"/>
      <c r="C83" s="418"/>
      <c r="D83" s="428"/>
      <c r="E83" s="94">
        <v>2</v>
      </c>
      <c r="F83" s="95"/>
      <c r="G83" s="96"/>
      <c r="H83" s="97" t="s">
        <v>16</v>
      </c>
      <c r="I83" s="94" t="s">
        <v>371</v>
      </c>
      <c r="J83" s="98"/>
      <c r="K83" s="99" t="str">
        <f t="shared" si="3"/>
        <v>CHF / U</v>
      </c>
      <c r="L83" s="94" t="s">
        <v>372</v>
      </c>
      <c r="M83" s="100">
        <f t="shared" si="2"/>
        <v>0</v>
      </c>
      <c r="N83" s="424"/>
    </row>
    <row r="84" spans="2:14" ht="15.6" hidden="1" outlineLevel="1">
      <c r="B84" s="426"/>
      <c r="C84" s="418"/>
      <c r="D84" s="429"/>
      <c r="E84" s="101" t="s">
        <v>373</v>
      </c>
      <c r="F84" s="102"/>
      <c r="G84" s="103"/>
      <c r="H84" s="104" t="s">
        <v>373</v>
      </c>
      <c r="I84" s="101" t="s">
        <v>371</v>
      </c>
      <c r="J84" s="105"/>
      <c r="K84" s="106" t="str">
        <f t="shared" si="3"/>
        <v>CHF / …</v>
      </c>
      <c r="L84" s="101" t="s">
        <v>372</v>
      </c>
      <c r="M84" s="107">
        <f t="shared" si="2"/>
        <v>0</v>
      </c>
      <c r="N84" s="425"/>
    </row>
    <row r="85" spans="2:14" ht="15.6" hidden="1" outlineLevel="1">
      <c r="B85" s="426"/>
      <c r="C85" s="418"/>
      <c r="D85" s="427" t="s">
        <v>791</v>
      </c>
      <c r="E85" s="87">
        <v>1</v>
      </c>
      <c r="F85" s="88"/>
      <c r="G85" s="89"/>
      <c r="H85" s="90" t="s">
        <v>814</v>
      </c>
      <c r="I85" s="87" t="s">
        <v>371</v>
      </c>
      <c r="J85" s="91"/>
      <c r="K85" s="92" t="str">
        <f t="shared" si="3"/>
        <v>CHF / mg</v>
      </c>
      <c r="L85" s="87" t="s">
        <v>372</v>
      </c>
      <c r="M85" s="93">
        <f t="shared" si="2"/>
        <v>0</v>
      </c>
      <c r="N85" s="423">
        <f>SUM(M85:M87)</f>
        <v>0</v>
      </c>
    </row>
    <row r="86" spans="2:14" ht="15.6" hidden="1" outlineLevel="1">
      <c r="B86" s="426"/>
      <c r="C86" s="418"/>
      <c r="D86" s="428"/>
      <c r="E86" s="94">
        <v>2</v>
      </c>
      <c r="F86" s="95"/>
      <c r="G86" s="96"/>
      <c r="H86" s="97" t="s">
        <v>815</v>
      </c>
      <c r="I86" s="94" t="s">
        <v>371</v>
      </c>
      <c r="J86" s="98"/>
      <c r="K86" s="99" t="str">
        <f t="shared" si="3"/>
        <v>CHF / U</v>
      </c>
      <c r="L86" s="94" t="s">
        <v>372</v>
      </c>
      <c r="M86" s="100">
        <f t="shared" si="2"/>
        <v>0</v>
      </c>
      <c r="N86" s="424"/>
    </row>
    <row r="87" spans="2:14" ht="15.6" hidden="1" outlineLevel="1">
      <c r="B87" s="426"/>
      <c r="C87" s="419"/>
      <c r="D87" s="429"/>
      <c r="E87" s="101" t="s">
        <v>373</v>
      </c>
      <c r="F87" s="102"/>
      <c r="G87" s="103"/>
      <c r="H87" s="104" t="s">
        <v>373</v>
      </c>
      <c r="I87" s="101" t="s">
        <v>371</v>
      </c>
      <c r="J87" s="105"/>
      <c r="K87" s="106" t="str">
        <f t="shared" si="3"/>
        <v>CHF / …</v>
      </c>
      <c r="L87" s="101" t="s">
        <v>372</v>
      </c>
      <c r="M87" s="107">
        <f t="shared" si="2"/>
        <v>0</v>
      </c>
      <c r="N87" s="425"/>
    </row>
    <row r="88" spans="2:14" ht="15.75" hidden="1" customHeight="1" outlineLevel="1">
      <c r="B88" s="426" t="s">
        <v>788</v>
      </c>
      <c r="C88" s="417" t="s">
        <v>803</v>
      </c>
      <c r="D88" s="427" t="s">
        <v>790</v>
      </c>
      <c r="E88" s="87">
        <v>1</v>
      </c>
      <c r="F88" s="88"/>
      <c r="G88" s="89"/>
      <c r="H88" s="90" t="s">
        <v>810</v>
      </c>
      <c r="I88" s="87" t="s">
        <v>371</v>
      </c>
      <c r="J88" s="91"/>
      <c r="K88" s="92" t="str">
        <f t="shared" si="3"/>
        <v>CHF / Concentré</v>
      </c>
      <c r="L88" s="87" t="s">
        <v>372</v>
      </c>
      <c r="M88" s="93">
        <f t="shared" si="2"/>
        <v>0</v>
      </c>
      <c r="N88" s="423">
        <f>SUM(M88:M90)</f>
        <v>0</v>
      </c>
    </row>
    <row r="89" spans="2:14" ht="15.6" hidden="1" outlineLevel="1">
      <c r="B89" s="426"/>
      <c r="C89" s="418"/>
      <c r="D89" s="428"/>
      <c r="E89" s="94">
        <v>2</v>
      </c>
      <c r="F89" s="95"/>
      <c r="G89" s="96"/>
      <c r="H89" s="97" t="s">
        <v>810</v>
      </c>
      <c r="I89" s="94" t="s">
        <v>371</v>
      </c>
      <c r="J89" s="98"/>
      <c r="K89" s="99" t="str">
        <f t="shared" si="3"/>
        <v>CHF / Concentré</v>
      </c>
      <c r="L89" s="94" t="s">
        <v>372</v>
      </c>
      <c r="M89" s="100">
        <f t="shared" si="2"/>
        <v>0</v>
      </c>
      <c r="N89" s="424"/>
    </row>
    <row r="90" spans="2:14" ht="15.6" hidden="1" outlineLevel="1">
      <c r="B90" s="426"/>
      <c r="C90" s="418"/>
      <c r="D90" s="429"/>
      <c r="E90" s="101" t="s">
        <v>373</v>
      </c>
      <c r="F90" s="102"/>
      <c r="G90" s="103"/>
      <c r="H90" s="104" t="s">
        <v>810</v>
      </c>
      <c r="I90" s="101" t="s">
        <v>371</v>
      </c>
      <c r="J90" s="105"/>
      <c r="K90" s="106" t="str">
        <f t="shared" si="3"/>
        <v>CHF / Concentré</v>
      </c>
      <c r="L90" s="101" t="s">
        <v>372</v>
      </c>
      <c r="M90" s="107">
        <f t="shared" si="2"/>
        <v>0</v>
      </c>
      <c r="N90" s="425"/>
    </row>
    <row r="91" spans="2:14" ht="15.6" hidden="1" outlineLevel="1">
      <c r="B91" s="426"/>
      <c r="C91" s="418"/>
      <c r="D91" s="427" t="s">
        <v>791</v>
      </c>
      <c r="E91" s="87">
        <v>1</v>
      </c>
      <c r="F91" s="88"/>
      <c r="G91" s="89"/>
      <c r="H91" s="90" t="s">
        <v>833</v>
      </c>
      <c r="I91" s="87" t="s">
        <v>371</v>
      </c>
      <c r="J91" s="91"/>
      <c r="K91" s="92" t="str">
        <f t="shared" si="3"/>
        <v>CHF / Concentré</v>
      </c>
      <c r="L91" s="87" t="s">
        <v>372</v>
      </c>
      <c r="M91" s="93">
        <f t="shared" si="2"/>
        <v>0</v>
      </c>
      <c r="N91" s="423">
        <f>SUM(M91:M93)</f>
        <v>0</v>
      </c>
    </row>
    <row r="92" spans="2:14" ht="15.6" hidden="1" outlineLevel="1">
      <c r="B92" s="426"/>
      <c r="C92" s="418"/>
      <c r="D92" s="428"/>
      <c r="E92" s="94">
        <v>2</v>
      </c>
      <c r="F92" s="95"/>
      <c r="G92" s="96"/>
      <c r="H92" s="97" t="s">
        <v>833</v>
      </c>
      <c r="I92" s="94" t="s">
        <v>371</v>
      </c>
      <c r="J92" s="98"/>
      <c r="K92" s="99" t="str">
        <f t="shared" si="3"/>
        <v>CHF / Concentré</v>
      </c>
      <c r="L92" s="94" t="s">
        <v>372</v>
      </c>
      <c r="M92" s="100">
        <f t="shared" si="2"/>
        <v>0</v>
      </c>
      <c r="N92" s="424"/>
    </row>
    <row r="93" spans="2:14" ht="15.6" hidden="1" outlineLevel="1">
      <c r="B93" s="426"/>
      <c r="C93" s="419"/>
      <c r="D93" s="429"/>
      <c r="E93" s="101" t="s">
        <v>373</v>
      </c>
      <c r="F93" s="102"/>
      <c r="G93" s="103"/>
      <c r="H93" s="104" t="s">
        <v>833</v>
      </c>
      <c r="I93" s="101" t="s">
        <v>371</v>
      </c>
      <c r="J93" s="105"/>
      <c r="K93" s="106" t="str">
        <f t="shared" si="3"/>
        <v>CHF / Concentré</v>
      </c>
      <c r="L93" s="101" t="s">
        <v>372</v>
      </c>
      <c r="M93" s="107">
        <f t="shared" si="2"/>
        <v>0</v>
      </c>
      <c r="N93" s="425"/>
    </row>
    <row r="94" spans="2:14" ht="15.75" hidden="1" customHeight="1" outlineLevel="1">
      <c r="B94" s="416" t="s">
        <v>760</v>
      </c>
      <c r="C94" s="417" t="s">
        <v>804</v>
      </c>
      <c r="D94" s="430" t="s">
        <v>790</v>
      </c>
      <c r="E94" s="87">
        <v>1</v>
      </c>
      <c r="F94" s="88"/>
      <c r="G94" s="89"/>
      <c r="H94" s="90" t="s">
        <v>811</v>
      </c>
      <c r="I94" s="87" t="s">
        <v>371</v>
      </c>
      <c r="J94" s="91"/>
      <c r="K94" s="92" t="str">
        <f t="shared" si="3"/>
        <v>CHF / Pièce</v>
      </c>
      <c r="L94" s="87" t="s">
        <v>372</v>
      </c>
      <c r="M94" s="93">
        <f t="shared" si="2"/>
        <v>0</v>
      </c>
      <c r="N94" s="423">
        <f>SUM(M94:M96)</f>
        <v>0</v>
      </c>
    </row>
    <row r="95" spans="2:14" ht="15.6" hidden="1" outlineLevel="1">
      <c r="B95" s="416"/>
      <c r="C95" s="418"/>
      <c r="D95" s="431"/>
      <c r="E95" s="94">
        <v>2</v>
      </c>
      <c r="F95" s="95"/>
      <c r="G95" s="96"/>
      <c r="H95" s="97" t="s">
        <v>374</v>
      </c>
      <c r="I95" s="94" t="s">
        <v>371</v>
      </c>
      <c r="J95" s="98"/>
      <c r="K95" s="99" t="str">
        <f t="shared" si="3"/>
        <v>CHF / ..</v>
      </c>
      <c r="L95" s="94" t="s">
        <v>372</v>
      </c>
      <c r="M95" s="100">
        <f t="shared" si="2"/>
        <v>0</v>
      </c>
      <c r="N95" s="424"/>
    </row>
    <row r="96" spans="2:14" ht="15.6" hidden="1" outlineLevel="1">
      <c r="B96" s="416"/>
      <c r="C96" s="419"/>
      <c r="D96" s="432"/>
      <c r="E96" s="101" t="s">
        <v>373</v>
      </c>
      <c r="F96" s="102"/>
      <c r="G96" s="103"/>
      <c r="H96" s="104" t="s">
        <v>374</v>
      </c>
      <c r="I96" s="101" t="s">
        <v>371</v>
      </c>
      <c r="J96" s="105"/>
      <c r="K96" s="106" t="str">
        <f t="shared" si="3"/>
        <v>CHF / ..</v>
      </c>
      <c r="L96" s="101" t="s">
        <v>372</v>
      </c>
      <c r="M96" s="107">
        <f t="shared" si="2"/>
        <v>0</v>
      </c>
      <c r="N96" s="425"/>
    </row>
    <row r="97" spans="1:14" ht="15.75" hidden="1" customHeight="1" outlineLevel="1">
      <c r="B97" s="416" t="s">
        <v>808</v>
      </c>
      <c r="C97" s="417" t="s">
        <v>805</v>
      </c>
      <c r="D97" s="427" t="s">
        <v>790</v>
      </c>
      <c r="E97" s="87">
        <v>1</v>
      </c>
      <c r="F97" s="88"/>
      <c r="G97" s="89"/>
      <c r="H97" s="90" t="s">
        <v>811</v>
      </c>
      <c r="I97" s="87" t="s">
        <v>371</v>
      </c>
      <c r="J97" s="91"/>
      <c r="K97" s="92" t="str">
        <f t="shared" si="3"/>
        <v>CHF / Pièce</v>
      </c>
      <c r="L97" s="87" t="s">
        <v>372</v>
      </c>
      <c r="M97" s="93">
        <f t="shared" si="2"/>
        <v>0</v>
      </c>
      <c r="N97" s="423">
        <f>SUM(M97:M99)</f>
        <v>0</v>
      </c>
    </row>
    <row r="98" spans="1:14" ht="15.6" hidden="1" outlineLevel="1">
      <c r="B98" s="416"/>
      <c r="C98" s="418"/>
      <c r="D98" s="428"/>
      <c r="E98" s="94">
        <v>2</v>
      </c>
      <c r="F98" s="95"/>
      <c r="G98" s="96"/>
      <c r="H98" s="97" t="s">
        <v>374</v>
      </c>
      <c r="I98" s="94" t="s">
        <v>371</v>
      </c>
      <c r="J98" s="98"/>
      <c r="K98" s="99" t="str">
        <f t="shared" si="3"/>
        <v>CHF / ..</v>
      </c>
      <c r="L98" s="94" t="s">
        <v>372</v>
      </c>
      <c r="M98" s="100">
        <f t="shared" si="2"/>
        <v>0</v>
      </c>
      <c r="N98" s="424"/>
    </row>
    <row r="99" spans="1:14" ht="15.6" hidden="1" outlineLevel="1">
      <c r="B99" s="416"/>
      <c r="C99" s="418"/>
      <c r="D99" s="429"/>
      <c r="E99" s="101" t="s">
        <v>373</v>
      </c>
      <c r="F99" s="102"/>
      <c r="G99" s="103"/>
      <c r="H99" s="104" t="s">
        <v>374</v>
      </c>
      <c r="I99" s="101" t="s">
        <v>371</v>
      </c>
      <c r="J99" s="105"/>
      <c r="K99" s="106" t="str">
        <f t="shared" si="3"/>
        <v>CHF / ..</v>
      </c>
      <c r="L99" s="101" t="s">
        <v>372</v>
      </c>
      <c r="M99" s="107">
        <f t="shared" si="2"/>
        <v>0</v>
      </c>
      <c r="N99" s="425"/>
    </row>
    <row r="100" spans="1:14" ht="15.6" hidden="1" outlineLevel="1">
      <c r="B100" s="416"/>
      <c r="C100" s="418"/>
      <c r="D100" s="427" t="s">
        <v>791</v>
      </c>
      <c r="E100" s="87">
        <v>1</v>
      </c>
      <c r="F100" s="88"/>
      <c r="G100" s="89"/>
      <c r="H100" s="90" t="s">
        <v>834</v>
      </c>
      <c r="I100" s="87" t="s">
        <v>371</v>
      </c>
      <c r="J100" s="91"/>
      <c r="K100" s="92" t="str">
        <f t="shared" si="3"/>
        <v>CHF / Pièce</v>
      </c>
      <c r="L100" s="87" t="s">
        <v>372</v>
      </c>
      <c r="M100" s="93">
        <f t="shared" si="2"/>
        <v>0</v>
      </c>
      <c r="N100" s="423">
        <f>SUM(M100:M102)</f>
        <v>0</v>
      </c>
    </row>
    <row r="101" spans="1:14" ht="15.6" hidden="1" outlineLevel="1">
      <c r="B101" s="416"/>
      <c r="C101" s="418"/>
      <c r="D101" s="428"/>
      <c r="E101" s="94">
        <v>2</v>
      </c>
      <c r="F101" s="95"/>
      <c r="G101" s="96"/>
      <c r="H101" s="97" t="s">
        <v>834</v>
      </c>
      <c r="I101" s="94" t="s">
        <v>371</v>
      </c>
      <c r="J101" s="98"/>
      <c r="K101" s="99" t="str">
        <f t="shared" si="3"/>
        <v>CHF / Pièce</v>
      </c>
      <c r="L101" s="94" t="s">
        <v>372</v>
      </c>
      <c r="M101" s="100">
        <f t="shared" si="2"/>
        <v>0</v>
      </c>
      <c r="N101" s="424"/>
    </row>
    <row r="102" spans="1:14" ht="15.6" hidden="1" outlineLevel="1">
      <c r="B102" s="416"/>
      <c r="C102" s="419"/>
      <c r="D102" s="429"/>
      <c r="E102" s="101" t="s">
        <v>373</v>
      </c>
      <c r="F102" s="102"/>
      <c r="G102" s="103"/>
      <c r="H102" s="104" t="s">
        <v>834</v>
      </c>
      <c r="I102" s="101" t="s">
        <v>371</v>
      </c>
      <c r="J102" s="105"/>
      <c r="K102" s="106" t="str">
        <f t="shared" si="3"/>
        <v>CHF / Pièce</v>
      </c>
      <c r="L102" s="101" t="s">
        <v>372</v>
      </c>
      <c r="M102" s="107">
        <f t="shared" si="2"/>
        <v>0</v>
      </c>
      <c r="N102" s="425"/>
    </row>
    <row r="103" spans="1:14" ht="15.75" hidden="1" customHeight="1" outlineLevel="1">
      <c r="B103" s="416" t="s">
        <v>809</v>
      </c>
      <c r="C103" s="417" t="s">
        <v>806</v>
      </c>
      <c r="D103" s="420" t="s">
        <v>791</v>
      </c>
      <c r="E103" s="87">
        <v>1</v>
      </c>
      <c r="F103" s="88"/>
      <c r="G103" s="145">
        <v>1</v>
      </c>
      <c r="H103" s="148" t="s">
        <v>832</v>
      </c>
      <c r="I103" s="87" t="s">
        <v>371</v>
      </c>
      <c r="J103" s="91"/>
      <c r="K103" s="92" t="str">
        <f t="shared" si="3"/>
        <v>CHF / h</v>
      </c>
      <c r="L103" s="87" t="s">
        <v>372</v>
      </c>
      <c r="M103" s="93">
        <f t="shared" si="2"/>
        <v>0</v>
      </c>
      <c r="N103" s="423">
        <f>SUM(M103:M106)</f>
        <v>0</v>
      </c>
    </row>
    <row r="104" spans="1:14" ht="15.6" hidden="1" outlineLevel="1">
      <c r="B104" s="416"/>
      <c r="C104" s="418"/>
      <c r="D104" s="421"/>
      <c r="E104" s="94">
        <v>2</v>
      </c>
      <c r="F104" s="95"/>
      <c r="G104" s="146">
        <v>1</v>
      </c>
      <c r="H104" s="149" t="s">
        <v>832</v>
      </c>
      <c r="I104" s="94" t="s">
        <v>371</v>
      </c>
      <c r="J104" s="98"/>
      <c r="K104" s="99" t="str">
        <f t="shared" si="3"/>
        <v>CHF / h</v>
      </c>
      <c r="L104" s="94" t="s">
        <v>372</v>
      </c>
      <c r="M104" s="100">
        <f t="shared" si="2"/>
        <v>0</v>
      </c>
      <c r="N104" s="424"/>
    </row>
    <row r="105" spans="1:14" ht="15.6" hidden="1" outlineLevel="1">
      <c r="B105" s="416"/>
      <c r="C105" s="418"/>
      <c r="D105" s="421"/>
      <c r="E105" s="108">
        <v>3</v>
      </c>
      <c r="F105" s="109"/>
      <c r="G105" s="146">
        <v>1</v>
      </c>
      <c r="H105" s="149" t="s">
        <v>832</v>
      </c>
      <c r="I105" s="94" t="s">
        <v>371</v>
      </c>
      <c r="J105" s="98"/>
      <c r="K105" s="99" t="str">
        <f t="shared" si="3"/>
        <v>CHF / h</v>
      </c>
      <c r="L105" s="94" t="s">
        <v>372</v>
      </c>
      <c r="M105" s="100">
        <f t="shared" si="2"/>
        <v>0</v>
      </c>
      <c r="N105" s="424"/>
    </row>
    <row r="106" spans="1:14" ht="15.6" hidden="1" outlineLevel="1">
      <c r="B106" s="416"/>
      <c r="C106" s="419"/>
      <c r="D106" s="422"/>
      <c r="E106" s="101" t="s">
        <v>373</v>
      </c>
      <c r="F106" s="102"/>
      <c r="G106" s="147">
        <v>1</v>
      </c>
      <c r="H106" s="150" t="s">
        <v>832</v>
      </c>
      <c r="I106" s="101" t="s">
        <v>371</v>
      </c>
      <c r="J106" s="105"/>
      <c r="K106" s="106" t="str">
        <f t="shared" si="3"/>
        <v>CHF / h</v>
      </c>
      <c r="L106" s="101" t="s">
        <v>372</v>
      </c>
      <c r="M106" s="107">
        <f t="shared" si="2"/>
        <v>0</v>
      </c>
      <c r="N106" s="425"/>
    </row>
    <row r="107" spans="1:14" s="60" customFormat="1" ht="15.75" hidden="1" customHeight="1" outlineLevel="1">
      <c r="A107" s="51"/>
      <c r="B107" s="426" t="s">
        <v>789</v>
      </c>
      <c r="C107" s="417" t="s">
        <v>807</v>
      </c>
      <c r="D107" s="427" t="s">
        <v>790</v>
      </c>
      <c r="E107" s="87">
        <v>1</v>
      </c>
      <c r="F107" s="88"/>
      <c r="G107" s="89"/>
      <c r="H107" s="90" t="s">
        <v>374</v>
      </c>
      <c r="I107" s="87" t="s">
        <v>371</v>
      </c>
      <c r="J107" s="91"/>
      <c r="K107" s="92" t="str">
        <f t="shared" si="3"/>
        <v>CHF / ..</v>
      </c>
      <c r="L107" s="87" t="s">
        <v>372</v>
      </c>
      <c r="M107" s="93">
        <f t="shared" si="2"/>
        <v>0</v>
      </c>
      <c r="N107" s="423">
        <f>SUM(M107:M109)</f>
        <v>0</v>
      </c>
    </row>
    <row r="108" spans="1:14" s="60" customFormat="1" ht="15.6" hidden="1" outlineLevel="1">
      <c r="A108" s="51"/>
      <c r="B108" s="426"/>
      <c r="C108" s="418"/>
      <c r="D108" s="428"/>
      <c r="E108" s="94">
        <v>2</v>
      </c>
      <c r="F108" s="95"/>
      <c r="G108" s="96"/>
      <c r="H108" s="97" t="s">
        <v>374</v>
      </c>
      <c r="I108" s="94" t="s">
        <v>371</v>
      </c>
      <c r="J108" s="98"/>
      <c r="K108" s="99" t="str">
        <f t="shared" si="3"/>
        <v>CHF / ..</v>
      </c>
      <c r="L108" s="94" t="s">
        <v>372</v>
      </c>
      <c r="M108" s="100">
        <f t="shared" si="2"/>
        <v>0</v>
      </c>
      <c r="N108" s="424"/>
    </row>
    <row r="109" spans="1:14" s="60" customFormat="1" ht="15.6" hidden="1" outlineLevel="1">
      <c r="A109" s="51"/>
      <c r="B109" s="426"/>
      <c r="C109" s="418"/>
      <c r="D109" s="429"/>
      <c r="E109" s="101" t="s">
        <v>373</v>
      </c>
      <c r="F109" s="102"/>
      <c r="G109" s="103"/>
      <c r="H109" s="104" t="s">
        <v>374</v>
      </c>
      <c r="I109" s="101" t="s">
        <v>371</v>
      </c>
      <c r="J109" s="105"/>
      <c r="K109" s="106" t="str">
        <f t="shared" si="3"/>
        <v>CHF / ..</v>
      </c>
      <c r="L109" s="101" t="s">
        <v>372</v>
      </c>
      <c r="M109" s="107">
        <f t="shared" si="2"/>
        <v>0</v>
      </c>
      <c r="N109" s="425"/>
    </row>
    <row r="110" spans="1:14" s="60" customFormat="1" ht="15.6" hidden="1" outlineLevel="1">
      <c r="A110" s="51"/>
      <c r="B110" s="426"/>
      <c r="C110" s="418"/>
      <c r="D110" s="427" t="s">
        <v>791</v>
      </c>
      <c r="E110" s="87">
        <v>1</v>
      </c>
      <c r="F110" s="88"/>
      <c r="G110" s="89"/>
      <c r="H110" s="90" t="s">
        <v>812</v>
      </c>
      <c r="I110" s="87" t="s">
        <v>371</v>
      </c>
      <c r="J110" s="91"/>
      <c r="K110" s="92" t="str">
        <f t="shared" si="3"/>
        <v>CHF / ..</v>
      </c>
      <c r="L110" s="87" t="s">
        <v>372</v>
      </c>
      <c r="M110" s="93">
        <f t="shared" si="2"/>
        <v>0</v>
      </c>
      <c r="N110" s="423">
        <f>SUM(M110:M112)</f>
        <v>0</v>
      </c>
    </row>
    <row r="111" spans="1:14" s="60" customFormat="1" ht="15.6" hidden="1" outlineLevel="1">
      <c r="A111" s="51"/>
      <c r="B111" s="426"/>
      <c r="C111" s="418"/>
      <c r="D111" s="428"/>
      <c r="E111" s="94">
        <v>2</v>
      </c>
      <c r="F111" s="95"/>
      <c r="G111" s="96"/>
      <c r="H111" s="97" t="s">
        <v>813</v>
      </c>
      <c r="I111" s="94" t="s">
        <v>371</v>
      </c>
      <c r="J111" s="98"/>
      <c r="K111" s="99" t="str">
        <f t="shared" si="3"/>
        <v>CHF / ..</v>
      </c>
      <c r="L111" s="94" t="s">
        <v>372</v>
      </c>
      <c r="M111" s="100">
        <f t="shared" si="2"/>
        <v>0</v>
      </c>
      <c r="N111" s="424"/>
    </row>
    <row r="112" spans="1:14" s="60" customFormat="1" ht="15.6" hidden="1" outlineLevel="1">
      <c r="A112" s="51"/>
      <c r="B112" s="426"/>
      <c r="C112" s="419"/>
      <c r="D112" s="429"/>
      <c r="E112" s="101" t="s">
        <v>373</v>
      </c>
      <c r="F112" s="102"/>
      <c r="G112" s="103"/>
      <c r="H112" s="104" t="s">
        <v>813</v>
      </c>
      <c r="I112" s="101" t="s">
        <v>371</v>
      </c>
      <c r="J112" s="105"/>
      <c r="K112" s="106" t="str">
        <f t="shared" si="3"/>
        <v>CHF / ..</v>
      </c>
      <c r="L112" s="101" t="s">
        <v>372</v>
      </c>
      <c r="M112" s="107">
        <f t="shared" si="2"/>
        <v>0</v>
      </c>
      <c r="N112" s="425"/>
    </row>
    <row r="113" spans="2:14">
      <c r="B113" s="60"/>
    </row>
    <row r="114" spans="2:14" collapsed="1">
      <c r="B114" s="137" t="s">
        <v>377</v>
      </c>
      <c r="C114" s="28" t="str">
        <f>+VLOOKUP(B114&amp;"a",'Procédés onéreux-annexe'!B:D,3,FALSE)</f>
        <v>Hémofiltration continue, veino-veineuse à l'aide
d'une pompe à sang [CVVH]</v>
      </c>
    </row>
    <row r="115" spans="2:14" hidden="1" outlineLevel="1">
      <c r="B115" s="140"/>
      <c r="C115" s="83" t="s">
        <v>793</v>
      </c>
      <c r="D115" s="84" t="s">
        <v>794</v>
      </c>
      <c r="E115" s="84" t="s">
        <v>368</v>
      </c>
      <c r="F115" s="84" t="s">
        <v>769</v>
      </c>
      <c r="G115" s="84" t="s">
        <v>795</v>
      </c>
      <c r="H115" s="84" t="s">
        <v>796</v>
      </c>
      <c r="I115" s="84"/>
      <c r="J115" s="85" t="s">
        <v>797</v>
      </c>
      <c r="K115" s="84" t="s">
        <v>796</v>
      </c>
      <c r="L115" s="84"/>
      <c r="M115" s="84" t="s">
        <v>798</v>
      </c>
      <c r="N115" s="86" t="s">
        <v>799</v>
      </c>
    </row>
    <row r="116" spans="2:14" ht="15.75" hidden="1" customHeight="1" outlineLevel="1">
      <c r="B116" s="438" t="s">
        <v>786</v>
      </c>
      <c r="C116" s="417" t="s">
        <v>800</v>
      </c>
      <c r="D116" s="427" t="s">
        <v>790</v>
      </c>
      <c r="E116" s="87">
        <v>1</v>
      </c>
      <c r="F116" s="88"/>
      <c r="G116" s="89"/>
      <c r="H116" s="90" t="s">
        <v>370</v>
      </c>
      <c r="I116" s="87" t="s">
        <v>371</v>
      </c>
      <c r="J116" s="91"/>
      <c r="K116" s="92" t="str">
        <f>+"CHF / "&amp;IFERROR(MID(H116,1,SEARCH("par h",H116)-2),H116)</f>
        <v>CHF / Min</v>
      </c>
      <c r="L116" s="87" t="s">
        <v>372</v>
      </c>
      <c r="M116" s="93">
        <f t="shared" ref="M116:M158" si="4">+G116*J116</f>
        <v>0</v>
      </c>
      <c r="N116" s="423">
        <f>SUM(M116:M118)</f>
        <v>0</v>
      </c>
    </row>
    <row r="117" spans="2:14" ht="15.6" hidden="1" outlineLevel="1">
      <c r="B117" s="439"/>
      <c r="C117" s="418"/>
      <c r="D117" s="428"/>
      <c r="E117" s="94">
        <v>2</v>
      </c>
      <c r="F117" s="95"/>
      <c r="G117" s="96"/>
      <c r="H117" s="97" t="s">
        <v>370</v>
      </c>
      <c r="I117" s="94" t="s">
        <v>371</v>
      </c>
      <c r="J117" s="98"/>
      <c r="K117" s="99" t="str">
        <f t="shared" ref="K117:K158" si="5">+"CHF / "&amp;IFERROR(MID(H117,1,SEARCH("par h",H117)-2),H117)</f>
        <v>CHF / Min</v>
      </c>
      <c r="L117" s="94" t="s">
        <v>372</v>
      </c>
      <c r="M117" s="100">
        <f t="shared" si="4"/>
        <v>0</v>
      </c>
      <c r="N117" s="424"/>
    </row>
    <row r="118" spans="2:14" ht="15.6" hidden="1" outlineLevel="1">
      <c r="B118" s="439"/>
      <c r="C118" s="418"/>
      <c r="D118" s="429"/>
      <c r="E118" s="101" t="s">
        <v>373</v>
      </c>
      <c r="F118" s="102"/>
      <c r="G118" s="103"/>
      <c r="H118" s="104" t="s">
        <v>370</v>
      </c>
      <c r="I118" s="101" t="s">
        <v>371</v>
      </c>
      <c r="J118" s="105"/>
      <c r="K118" s="106" t="str">
        <f t="shared" si="5"/>
        <v>CHF / Min</v>
      </c>
      <c r="L118" s="101" t="s">
        <v>372</v>
      </c>
      <c r="M118" s="107">
        <f t="shared" si="4"/>
        <v>0</v>
      </c>
      <c r="N118" s="425"/>
    </row>
    <row r="119" spans="2:14" ht="15.6" hidden="1" outlineLevel="1">
      <c r="B119" s="439"/>
      <c r="C119" s="418"/>
      <c r="D119" s="427" t="s">
        <v>791</v>
      </c>
      <c r="E119" s="87">
        <v>1</v>
      </c>
      <c r="F119" s="88"/>
      <c r="G119" s="89"/>
      <c r="H119" s="159" t="s">
        <v>831</v>
      </c>
      <c r="I119" s="87" t="s">
        <v>371</v>
      </c>
      <c r="J119" s="91"/>
      <c r="K119" s="92" t="str">
        <f t="shared" si="5"/>
        <v>CHF / Min</v>
      </c>
      <c r="L119" s="87" t="s">
        <v>372</v>
      </c>
      <c r="M119" s="93">
        <f t="shared" si="4"/>
        <v>0</v>
      </c>
      <c r="N119" s="423">
        <f>SUM(M119:M121)</f>
        <v>0</v>
      </c>
    </row>
    <row r="120" spans="2:14" ht="15.6" hidden="1" outlineLevel="1">
      <c r="B120" s="439"/>
      <c r="C120" s="418"/>
      <c r="D120" s="428"/>
      <c r="E120" s="94">
        <v>2</v>
      </c>
      <c r="F120" s="95"/>
      <c r="G120" s="96"/>
      <c r="H120" s="138" t="s">
        <v>831</v>
      </c>
      <c r="I120" s="94" t="s">
        <v>371</v>
      </c>
      <c r="J120" s="98"/>
      <c r="K120" s="99" t="str">
        <f t="shared" si="5"/>
        <v>CHF / Min</v>
      </c>
      <c r="L120" s="94" t="s">
        <v>372</v>
      </c>
      <c r="M120" s="100">
        <f t="shared" si="4"/>
        <v>0</v>
      </c>
      <c r="N120" s="424"/>
    </row>
    <row r="121" spans="2:14" ht="15.6" hidden="1" outlineLevel="1">
      <c r="B121" s="440"/>
      <c r="C121" s="419"/>
      <c r="D121" s="429"/>
      <c r="E121" s="101" t="s">
        <v>373</v>
      </c>
      <c r="F121" s="102"/>
      <c r="G121" s="103"/>
      <c r="H121" s="139" t="s">
        <v>831</v>
      </c>
      <c r="I121" s="101" t="s">
        <v>371</v>
      </c>
      <c r="J121" s="105"/>
      <c r="K121" s="106" t="str">
        <f t="shared" si="5"/>
        <v>CHF / Min</v>
      </c>
      <c r="L121" s="101" t="s">
        <v>372</v>
      </c>
      <c r="M121" s="107">
        <f t="shared" si="4"/>
        <v>0</v>
      </c>
      <c r="N121" s="425"/>
    </row>
    <row r="122" spans="2:14" ht="15.75" hidden="1" customHeight="1" outlineLevel="1">
      <c r="B122" s="426" t="s">
        <v>787</v>
      </c>
      <c r="C122" s="417" t="s">
        <v>801</v>
      </c>
      <c r="D122" s="427" t="s">
        <v>790</v>
      </c>
      <c r="E122" s="87">
        <v>1</v>
      </c>
      <c r="F122" s="88"/>
      <c r="G122" s="89"/>
      <c r="H122" s="90" t="s">
        <v>370</v>
      </c>
      <c r="I122" s="87" t="s">
        <v>371</v>
      </c>
      <c r="J122" s="91"/>
      <c r="K122" s="92" t="str">
        <f t="shared" si="5"/>
        <v>CHF / Min</v>
      </c>
      <c r="L122" s="87" t="s">
        <v>372</v>
      </c>
      <c r="M122" s="93">
        <f t="shared" si="4"/>
        <v>0</v>
      </c>
      <c r="N122" s="423">
        <f>SUM(M122:M124)</f>
        <v>0</v>
      </c>
    </row>
    <row r="123" spans="2:14" ht="15.6" hidden="1" outlineLevel="1">
      <c r="B123" s="426"/>
      <c r="C123" s="418"/>
      <c r="D123" s="428"/>
      <c r="E123" s="94">
        <v>2</v>
      </c>
      <c r="F123" s="95"/>
      <c r="G123" s="96"/>
      <c r="H123" s="97" t="s">
        <v>370</v>
      </c>
      <c r="I123" s="94" t="s">
        <v>371</v>
      </c>
      <c r="J123" s="98"/>
      <c r="K123" s="99" t="str">
        <f t="shared" si="5"/>
        <v>CHF / Min</v>
      </c>
      <c r="L123" s="94" t="s">
        <v>372</v>
      </c>
      <c r="M123" s="100">
        <f t="shared" si="4"/>
        <v>0</v>
      </c>
      <c r="N123" s="424"/>
    </row>
    <row r="124" spans="2:14" ht="15.6" hidden="1" outlineLevel="1">
      <c r="B124" s="426"/>
      <c r="C124" s="418"/>
      <c r="D124" s="429"/>
      <c r="E124" s="101" t="s">
        <v>373</v>
      </c>
      <c r="F124" s="102"/>
      <c r="G124" s="103"/>
      <c r="H124" s="104" t="s">
        <v>370</v>
      </c>
      <c r="I124" s="101" t="s">
        <v>371</v>
      </c>
      <c r="J124" s="105"/>
      <c r="K124" s="106" t="str">
        <f t="shared" si="5"/>
        <v>CHF / Min</v>
      </c>
      <c r="L124" s="101" t="s">
        <v>372</v>
      </c>
      <c r="M124" s="107">
        <f t="shared" si="4"/>
        <v>0</v>
      </c>
      <c r="N124" s="425"/>
    </row>
    <row r="125" spans="2:14" ht="15.6" hidden="1" outlineLevel="1">
      <c r="B125" s="426"/>
      <c r="C125" s="418"/>
      <c r="D125" s="427" t="s">
        <v>791</v>
      </c>
      <c r="E125" s="87">
        <v>1</v>
      </c>
      <c r="F125" s="88"/>
      <c r="G125" s="89"/>
      <c r="H125" s="148" t="s">
        <v>831</v>
      </c>
      <c r="I125" s="87" t="s">
        <v>371</v>
      </c>
      <c r="J125" s="91"/>
      <c r="K125" s="92" t="str">
        <f t="shared" si="5"/>
        <v>CHF / Min</v>
      </c>
      <c r="L125" s="87" t="s">
        <v>372</v>
      </c>
      <c r="M125" s="93">
        <f t="shared" si="4"/>
        <v>0</v>
      </c>
      <c r="N125" s="423">
        <f>SUM(M125:M127)</f>
        <v>0</v>
      </c>
    </row>
    <row r="126" spans="2:14" ht="15.6" hidden="1" outlineLevel="1">
      <c r="B126" s="426"/>
      <c r="C126" s="418"/>
      <c r="D126" s="428"/>
      <c r="E126" s="94">
        <v>2</v>
      </c>
      <c r="F126" s="95"/>
      <c r="G126" s="96"/>
      <c r="H126" s="149" t="s">
        <v>831</v>
      </c>
      <c r="I126" s="94" t="s">
        <v>371</v>
      </c>
      <c r="J126" s="98"/>
      <c r="K126" s="99" t="str">
        <f t="shared" si="5"/>
        <v>CHF / Min</v>
      </c>
      <c r="L126" s="94" t="s">
        <v>372</v>
      </c>
      <c r="M126" s="100">
        <f t="shared" si="4"/>
        <v>0</v>
      </c>
      <c r="N126" s="424"/>
    </row>
    <row r="127" spans="2:14" ht="15.6" hidden="1" outlineLevel="1">
      <c r="B127" s="426"/>
      <c r="C127" s="419"/>
      <c r="D127" s="429"/>
      <c r="E127" s="101" t="s">
        <v>373</v>
      </c>
      <c r="F127" s="102"/>
      <c r="G127" s="103"/>
      <c r="H127" s="150" t="s">
        <v>831</v>
      </c>
      <c r="I127" s="101" t="s">
        <v>371</v>
      </c>
      <c r="J127" s="105"/>
      <c r="K127" s="106" t="str">
        <f t="shared" si="5"/>
        <v>CHF / Min</v>
      </c>
      <c r="L127" s="101" t="s">
        <v>372</v>
      </c>
      <c r="M127" s="107">
        <f t="shared" si="4"/>
        <v>0</v>
      </c>
      <c r="N127" s="425"/>
    </row>
    <row r="128" spans="2:14" ht="15.75" hidden="1" customHeight="1" outlineLevel="1">
      <c r="B128" s="426" t="s">
        <v>746</v>
      </c>
      <c r="C128" s="417" t="s">
        <v>802</v>
      </c>
      <c r="D128" s="427" t="s">
        <v>790</v>
      </c>
      <c r="E128" s="87">
        <v>1</v>
      </c>
      <c r="F128" s="88"/>
      <c r="G128" s="89"/>
      <c r="H128" s="90" t="s">
        <v>15</v>
      </c>
      <c r="I128" s="87" t="s">
        <v>371</v>
      </c>
      <c r="J128" s="91"/>
      <c r="K128" s="92" t="str">
        <f t="shared" si="5"/>
        <v>CHF / mg</v>
      </c>
      <c r="L128" s="87" t="s">
        <v>372</v>
      </c>
      <c r="M128" s="93">
        <f t="shared" si="4"/>
        <v>0</v>
      </c>
      <c r="N128" s="423">
        <f>SUM(M128:M130)</f>
        <v>0</v>
      </c>
    </row>
    <row r="129" spans="2:14" ht="15.6" hidden="1" outlineLevel="1">
      <c r="B129" s="426"/>
      <c r="C129" s="418"/>
      <c r="D129" s="428"/>
      <c r="E129" s="94">
        <v>2</v>
      </c>
      <c r="F129" s="95"/>
      <c r="G129" s="96"/>
      <c r="H129" s="97" t="s">
        <v>16</v>
      </c>
      <c r="I129" s="94" t="s">
        <v>371</v>
      </c>
      <c r="J129" s="98"/>
      <c r="K129" s="99" t="str">
        <f t="shared" si="5"/>
        <v>CHF / U</v>
      </c>
      <c r="L129" s="94" t="s">
        <v>372</v>
      </c>
      <c r="M129" s="100">
        <f t="shared" si="4"/>
        <v>0</v>
      </c>
      <c r="N129" s="424"/>
    </row>
    <row r="130" spans="2:14" ht="15.6" hidden="1" outlineLevel="1">
      <c r="B130" s="426"/>
      <c r="C130" s="418"/>
      <c r="D130" s="429"/>
      <c r="E130" s="101" t="s">
        <v>373</v>
      </c>
      <c r="F130" s="102"/>
      <c r="G130" s="103"/>
      <c r="H130" s="104" t="s">
        <v>373</v>
      </c>
      <c r="I130" s="101" t="s">
        <v>371</v>
      </c>
      <c r="J130" s="105"/>
      <c r="K130" s="106" t="str">
        <f t="shared" si="5"/>
        <v>CHF / …</v>
      </c>
      <c r="L130" s="101" t="s">
        <v>372</v>
      </c>
      <c r="M130" s="107">
        <f t="shared" si="4"/>
        <v>0</v>
      </c>
      <c r="N130" s="425"/>
    </row>
    <row r="131" spans="2:14" ht="15.6" hidden="1" outlineLevel="1">
      <c r="B131" s="426"/>
      <c r="C131" s="418"/>
      <c r="D131" s="427" t="s">
        <v>791</v>
      </c>
      <c r="E131" s="87">
        <v>1</v>
      </c>
      <c r="F131" s="88"/>
      <c r="G131" s="89"/>
      <c r="H131" s="90" t="s">
        <v>814</v>
      </c>
      <c r="I131" s="87" t="s">
        <v>371</v>
      </c>
      <c r="J131" s="91"/>
      <c r="K131" s="92" t="str">
        <f t="shared" si="5"/>
        <v>CHF / mg</v>
      </c>
      <c r="L131" s="87" t="s">
        <v>372</v>
      </c>
      <c r="M131" s="93">
        <f t="shared" si="4"/>
        <v>0</v>
      </c>
      <c r="N131" s="423">
        <f>SUM(M131:M133)</f>
        <v>0</v>
      </c>
    </row>
    <row r="132" spans="2:14" ht="15.6" hidden="1" outlineLevel="1">
      <c r="B132" s="426"/>
      <c r="C132" s="418"/>
      <c r="D132" s="428"/>
      <c r="E132" s="94">
        <v>2</v>
      </c>
      <c r="F132" s="95"/>
      <c r="G132" s="96"/>
      <c r="H132" s="97" t="s">
        <v>815</v>
      </c>
      <c r="I132" s="94" t="s">
        <v>371</v>
      </c>
      <c r="J132" s="98"/>
      <c r="K132" s="99" t="str">
        <f t="shared" si="5"/>
        <v>CHF / U</v>
      </c>
      <c r="L132" s="94" t="s">
        <v>372</v>
      </c>
      <c r="M132" s="100">
        <f t="shared" si="4"/>
        <v>0</v>
      </c>
      <c r="N132" s="424"/>
    </row>
    <row r="133" spans="2:14" ht="15.6" hidden="1" outlineLevel="1">
      <c r="B133" s="426"/>
      <c r="C133" s="419"/>
      <c r="D133" s="429"/>
      <c r="E133" s="101" t="s">
        <v>373</v>
      </c>
      <c r="F133" s="102"/>
      <c r="G133" s="103"/>
      <c r="H133" s="104" t="s">
        <v>373</v>
      </c>
      <c r="I133" s="101" t="s">
        <v>371</v>
      </c>
      <c r="J133" s="105"/>
      <c r="K133" s="106" t="str">
        <f t="shared" si="5"/>
        <v>CHF / …</v>
      </c>
      <c r="L133" s="101" t="s">
        <v>372</v>
      </c>
      <c r="M133" s="107">
        <f t="shared" si="4"/>
        <v>0</v>
      </c>
      <c r="N133" s="425"/>
    </row>
    <row r="134" spans="2:14" ht="15.75" hidden="1" customHeight="1" outlineLevel="1">
      <c r="B134" s="426" t="s">
        <v>788</v>
      </c>
      <c r="C134" s="417" t="s">
        <v>803</v>
      </c>
      <c r="D134" s="427" t="s">
        <v>790</v>
      </c>
      <c r="E134" s="87">
        <v>1</v>
      </c>
      <c r="F134" s="88"/>
      <c r="G134" s="89"/>
      <c r="H134" s="90" t="s">
        <v>810</v>
      </c>
      <c r="I134" s="87" t="s">
        <v>371</v>
      </c>
      <c r="J134" s="91"/>
      <c r="K134" s="92" t="str">
        <f t="shared" si="5"/>
        <v>CHF / Concentré</v>
      </c>
      <c r="L134" s="87" t="s">
        <v>372</v>
      </c>
      <c r="M134" s="93">
        <f t="shared" si="4"/>
        <v>0</v>
      </c>
      <c r="N134" s="423">
        <f>SUM(M134:M136)</f>
        <v>0</v>
      </c>
    </row>
    <row r="135" spans="2:14" ht="15.6" hidden="1" outlineLevel="1">
      <c r="B135" s="426"/>
      <c r="C135" s="418"/>
      <c r="D135" s="428"/>
      <c r="E135" s="94">
        <v>2</v>
      </c>
      <c r="F135" s="95"/>
      <c r="G135" s="96"/>
      <c r="H135" s="97" t="s">
        <v>810</v>
      </c>
      <c r="I135" s="94" t="s">
        <v>371</v>
      </c>
      <c r="J135" s="98"/>
      <c r="K135" s="99" t="str">
        <f t="shared" si="5"/>
        <v>CHF / Concentré</v>
      </c>
      <c r="L135" s="94" t="s">
        <v>372</v>
      </c>
      <c r="M135" s="100">
        <f t="shared" si="4"/>
        <v>0</v>
      </c>
      <c r="N135" s="424"/>
    </row>
    <row r="136" spans="2:14" ht="15.6" hidden="1" outlineLevel="1">
      <c r="B136" s="426"/>
      <c r="C136" s="418"/>
      <c r="D136" s="429"/>
      <c r="E136" s="101" t="s">
        <v>373</v>
      </c>
      <c r="F136" s="102"/>
      <c r="G136" s="103"/>
      <c r="H136" s="104" t="s">
        <v>810</v>
      </c>
      <c r="I136" s="101" t="s">
        <v>371</v>
      </c>
      <c r="J136" s="105"/>
      <c r="K136" s="106" t="str">
        <f t="shared" si="5"/>
        <v>CHF / Concentré</v>
      </c>
      <c r="L136" s="101" t="s">
        <v>372</v>
      </c>
      <c r="M136" s="107">
        <f t="shared" si="4"/>
        <v>0</v>
      </c>
      <c r="N136" s="425"/>
    </row>
    <row r="137" spans="2:14" ht="15.6" hidden="1" outlineLevel="1">
      <c r="B137" s="426"/>
      <c r="C137" s="418"/>
      <c r="D137" s="427" t="s">
        <v>791</v>
      </c>
      <c r="E137" s="87">
        <v>1</v>
      </c>
      <c r="F137" s="88"/>
      <c r="G137" s="89"/>
      <c r="H137" s="90" t="s">
        <v>833</v>
      </c>
      <c r="I137" s="87" t="s">
        <v>371</v>
      </c>
      <c r="J137" s="91"/>
      <c r="K137" s="92" t="str">
        <f t="shared" si="5"/>
        <v>CHF / Concentré</v>
      </c>
      <c r="L137" s="87" t="s">
        <v>372</v>
      </c>
      <c r="M137" s="93">
        <f t="shared" si="4"/>
        <v>0</v>
      </c>
      <c r="N137" s="423">
        <f>SUM(M137:M139)</f>
        <v>0</v>
      </c>
    </row>
    <row r="138" spans="2:14" ht="15.6" hidden="1" outlineLevel="1">
      <c r="B138" s="426"/>
      <c r="C138" s="418"/>
      <c r="D138" s="428"/>
      <c r="E138" s="94">
        <v>2</v>
      </c>
      <c r="F138" s="95"/>
      <c r="G138" s="96"/>
      <c r="H138" s="97" t="s">
        <v>833</v>
      </c>
      <c r="I138" s="94" t="s">
        <v>371</v>
      </c>
      <c r="J138" s="98"/>
      <c r="K138" s="99" t="str">
        <f t="shared" si="5"/>
        <v>CHF / Concentré</v>
      </c>
      <c r="L138" s="94" t="s">
        <v>372</v>
      </c>
      <c r="M138" s="100">
        <f t="shared" si="4"/>
        <v>0</v>
      </c>
      <c r="N138" s="424"/>
    </row>
    <row r="139" spans="2:14" ht="15.6" hidden="1" outlineLevel="1">
      <c r="B139" s="426"/>
      <c r="C139" s="419"/>
      <c r="D139" s="429"/>
      <c r="E139" s="101" t="s">
        <v>373</v>
      </c>
      <c r="F139" s="102"/>
      <c r="G139" s="103"/>
      <c r="H139" s="104" t="s">
        <v>833</v>
      </c>
      <c r="I139" s="101" t="s">
        <v>371</v>
      </c>
      <c r="J139" s="105"/>
      <c r="K139" s="106" t="str">
        <f t="shared" si="5"/>
        <v>CHF / Concentré</v>
      </c>
      <c r="L139" s="101" t="s">
        <v>372</v>
      </c>
      <c r="M139" s="107">
        <f t="shared" si="4"/>
        <v>0</v>
      </c>
      <c r="N139" s="425"/>
    </row>
    <row r="140" spans="2:14" ht="15.75" hidden="1" customHeight="1" outlineLevel="1">
      <c r="B140" s="416" t="s">
        <v>760</v>
      </c>
      <c r="C140" s="417" t="s">
        <v>804</v>
      </c>
      <c r="D140" s="430" t="s">
        <v>790</v>
      </c>
      <c r="E140" s="87">
        <v>1</v>
      </c>
      <c r="F140" s="88"/>
      <c r="G140" s="89"/>
      <c r="H140" s="90" t="s">
        <v>811</v>
      </c>
      <c r="I140" s="87" t="s">
        <v>371</v>
      </c>
      <c r="J140" s="91"/>
      <c r="K140" s="92" t="str">
        <f t="shared" si="5"/>
        <v>CHF / Pièce</v>
      </c>
      <c r="L140" s="87" t="s">
        <v>372</v>
      </c>
      <c r="M140" s="93">
        <f t="shared" si="4"/>
        <v>0</v>
      </c>
      <c r="N140" s="423">
        <f>SUM(M140:M142)</f>
        <v>0</v>
      </c>
    </row>
    <row r="141" spans="2:14" ht="15.6" hidden="1" outlineLevel="1">
      <c r="B141" s="416"/>
      <c r="C141" s="418"/>
      <c r="D141" s="431"/>
      <c r="E141" s="94">
        <v>2</v>
      </c>
      <c r="F141" s="95"/>
      <c r="G141" s="96"/>
      <c r="H141" s="97" t="s">
        <v>374</v>
      </c>
      <c r="I141" s="94" t="s">
        <v>371</v>
      </c>
      <c r="J141" s="98"/>
      <c r="K141" s="99" t="str">
        <f t="shared" si="5"/>
        <v>CHF / ..</v>
      </c>
      <c r="L141" s="94" t="s">
        <v>372</v>
      </c>
      <c r="M141" s="100">
        <f t="shared" si="4"/>
        <v>0</v>
      </c>
      <c r="N141" s="424"/>
    </row>
    <row r="142" spans="2:14" ht="15.6" hidden="1" outlineLevel="1">
      <c r="B142" s="416"/>
      <c r="C142" s="419"/>
      <c r="D142" s="432"/>
      <c r="E142" s="101" t="s">
        <v>373</v>
      </c>
      <c r="F142" s="102"/>
      <c r="G142" s="103"/>
      <c r="H142" s="104" t="s">
        <v>374</v>
      </c>
      <c r="I142" s="101" t="s">
        <v>371</v>
      </c>
      <c r="J142" s="105"/>
      <c r="K142" s="106" t="str">
        <f t="shared" si="5"/>
        <v>CHF / ..</v>
      </c>
      <c r="L142" s="101" t="s">
        <v>372</v>
      </c>
      <c r="M142" s="107">
        <f t="shared" si="4"/>
        <v>0</v>
      </c>
      <c r="N142" s="425"/>
    </row>
    <row r="143" spans="2:14" ht="15.75" hidden="1" customHeight="1" outlineLevel="1">
      <c r="B143" s="416" t="s">
        <v>808</v>
      </c>
      <c r="C143" s="417" t="s">
        <v>805</v>
      </c>
      <c r="D143" s="427" t="s">
        <v>790</v>
      </c>
      <c r="E143" s="87">
        <v>1</v>
      </c>
      <c r="F143" s="88"/>
      <c r="G143" s="89"/>
      <c r="H143" s="90" t="s">
        <v>811</v>
      </c>
      <c r="I143" s="87" t="s">
        <v>371</v>
      </c>
      <c r="J143" s="91"/>
      <c r="K143" s="92" t="str">
        <f t="shared" si="5"/>
        <v>CHF / Pièce</v>
      </c>
      <c r="L143" s="87" t="s">
        <v>372</v>
      </c>
      <c r="M143" s="93">
        <f t="shared" si="4"/>
        <v>0</v>
      </c>
      <c r="N143" s="423">
        <f>SUM(M143:M145)</f>
        <v>0</v>
      </c>
    </row>
    <row r="144" spans="2:14" ht="15.6" hidden="1" outlineLevel="1">
      <c r="B144" s="416"/>
      <c r="C144" s="418"/>
      <c r="D144" s="428"/>
      <c r="E144" s="94">
        <v>2</v>
      </c>
      <c r="F144" s="95"/>
      <c r="G144" s="96"/>
      <c r="H144" s="97" t="s">
        <v>374</v>
      </c>
      <c r="I144" s="94" t="s">
        <v>371</v>
      </c>
      <c r="J144" s="98"/>
      <c r="K144" s="99" t="str">
        <f t="shared" si="5"/>
        <v>CHF / ..</v>
      </c>
      <c r="L144" s="94" t="s">
        <v>372</v>
      </c>
      <c r="M144" s="100">
        <f t="shared" si="4"/>
        <v>0</v>
      </c>
      <c r="N144" s="424"/>
    </row>
    <row r="145" spans="1:14" ht="15.6" hidden="1" outlineLevel="1">
      <c r="B145" s="416"/>
      <c r="C145" s="418"/>
      <c r="D145" s="429"/>
      <c r="E145" s="101" t="s">
        <v>373</v>
      </c>
      <c r="F145" s="102"/>
      <c r="G145" s="103"/>
      <c r="H145" s="104" t="s">
        <v>374</v>
      </c>
      <c r="I145" s="101" t="s">
        <v>371</v>
      </c>
      <c r="J145" s="105"/>
      <c r="K145" s="106" t="str">
        <f t="shared" si="5"/>
        <v>CHF / ..</v>
      </c>
      <c r="L145" s="101" t="s">
        <v>372</v>
      </c>
      <c r="M145" s="107">
        <f t="shared" si="4"/>
        <v>0</v>
      </c>
      <c r="N145" s="425"/>
    </row>
    <row r="146" spans="1:14" ht="15.6" hidden="1" outlineLevel="1">
      <c r="B146" s="416"/>
      <c r="C146" s="418"/>
      <c r="D146" s="427" t="s">
        <v>791</v>
      </c>
      <c r="E146" s="87">
        <v>1</v>
      </c>
      <c r="F146" s="88"/>
      <c r="G146" s="89"/>
      <c r="H146" s="90" t="s">
        <v>834</v>
      </c>
      <c r="I146" s="87" t="s">
        <v>371</v>
      </c>
      <c r="J146" s="91"/>
      <c r="K146" s="92" t="str">
        <f t="shared" si="5"/>
        <v>CHF / Pièce</v>
      </c>
      <c r="L146" s="87" t="s">
        <v>372</v>
      </c>
      <c r="M146" s="93">
        <f t="shared" si="4"/>
        <v>0</v>
      </c>
      <c r="N146" s="423">
        <f>SUM(M146:M148)</f>
        <v>0</v>
      </c>
    </row>
    <row r="147" spans="1:14" ht="15.6" hidden="1" outlineLevel="1">
      <c r="B147" s="416"/>
      <c r="C147" s="418"/>
      <c r="D147" s="428"/>
      <c r="E147" s="94">
        <v>2</v>
      </c>
      <c r="F147" s="95"/>
      <c r="G147" s="96"/>
      <c r="H147" s="97" t="s">
        <v>834</v>
      </c>
      <c r="I147" s="94" t="s">
        <v>371</v>
      </c>
      <c r="J147" s="98"/>
      <c r="K147" s="99" t="str">
        <f t="shared" si="5"/>
        <v>CHF / Pièce</v>
      </c>
      <c r="L147" s="94" t="s">
        <v>372</v>
      </c>
      <c r="M147" s="100">
        <f t="shared" si="4"/>
        <v>0</v>
      </c>
      <c r="N147" s="424"/>
    </row>
    <row r="148" spans="1:14" ht="15.6" hidden="1" outlineLevel="1">
      <c r="B148" s="416"/>
      <c r="C148" s="419"/>
      <c r="D148" s="429"/>
      <c r="E148" s="101" t="s">
        <v>373</v>
      </c>
      <c r="F148" s="102"/>
      <c r="G148" s="103"/>
      <c r="H148" s="104" t="s">
        <v>834</v>
      </c>
      <c r="I148" s="101" t="s">
        <v>371</v>
      </c>
      <c r="J148" s="105"/>
      <c r="K148" s="106" t="str">
        <f t="shared" si="5"/>
        <v>CHF / Pièce</v>
      </c>
      <c r="L148" s="101" t="s">
        <v>372</v>
      </c>
      <c r="M148" s="107">
        <f t="shared" si="4"/>
        <v>0</v>
      </c>
      <c r="N148" s="425"/>
    </row>
    <row r="149" spans="1:14" ht="15.75" hidden="1" customHeight="1" outlineLevel="1">
      <c r="B149" s="416" t="s">
        <v>809</v>
      </c>
      <c r="C149" s="417" t="s">
        <v>806</v>
      </c>
      <c r="D149" s="420" t="s">
        <v>791</v>
      </c>
      <c r="E149" s="87">
        <v>1</v>
      </c>
      <c r="F149" s="88"/>
      <c r="G149" s="145">
        <v>1</v>
      </c>
      <c r="H149" s="148" t="s">
        <v>832</v>
      </c>
      <c r="I149" s="87" t="s">
        <v>371</v>
      </c>
      <c r="J149" s="91"/>
      <c r="K149" s="92" t="str">
        <f t="shared" si="5"/>
        <v>CHF / h</v>
      </c>
      <c r="L149" s="87" t="s">
        <v>372</v>
      </c>
      <c r="M149" s="93">
        <f t="shared" si="4"/>
        <v>0</v>
      </c>
      <c r="N149" s="423">
        <f>SUM(M149:M152)</f>
        <v>0</v>
      </c>
    </row>
    <row r="150" spans="1:14" ht="15.6" hidden="1" outlineLevel="1">
      <c r="B150" s="416"/>
      <c r="C150" s="418"/>
      <c r="D150" s="421"/>
      <c r="E150" s="94">
        <v>2</v>
      </c>
      <c r="F150" s="95"/>
      <c r="G150" s="146">
        <v>1</v>
      </c>
      <c r="H150" s="149" t="s">
        <v>832</v>
      </c>
      <c r="I150" s="94" t="s">
        <v>371</v>
      </c>
      <c r="J150" s="98"/>
      <c r="K150" s="99" t="str">
        <f t="shared" si="5"/>
        <v>CHF / h</v>
      </c>
      <c r="L150" s="94" t="s">
        <v>372</v>
      </c>
      <c r="M150" s="100">
        <f t="shared" si="4"/>
        <v>0</v>
      </c>
      <c r="N150" s="424"/>
    </row>
    <row r="151" spans="1:14" ht="15.6" hidden="1" outlineLevel="1">
      <c r="B151" s="416"/>
      <c r="C151" s="418"/>
      <c r="D151" s="421"/>
      <c r="E151" s="108">
        <v>3</v>
      </c>
      <c r="F151" s="109"/>
      <c r="G151" s="146">
        <v>1</v>
      </c>
      <c r="H151" s="149" t="s">
        <v>832</v>
      </c>
      <c r="I151" s="94" t="s">
        <v>371</v>
      </c>
      <c r="J151" s="98"/>
      <c r="K151" s="99" t="str">
        <f t="shared" si="5"/>
        <v>CHF / h</v>
      </c>
      <c r="L151" s="94" t="s">
        <v>372</v>
      </c>
      <c r="M151" s="100">
        <f t="shared" si="4"/>
        <v>0</v>
      </c>
      <c r="N151" s="424"/>
    </row>
    <row r="152" spans="1:14" ht="15.6" hidden="1" outlineLevel="1">
      <c r="B152" s="416"/>
      <c r="C152" s="419"/>
      <c r="D152" s="422"/>
      <c r="E152" s="101" t="s">
        <v>373</v>
      </c>
      <c r="F152" s="102"/>
      <c r="G152" s="147">
        <v>1</v>
      </c>
      <c r="H152" s="150" t="s">
        <v>832</v>
      </c>
      <c r="I152" s="101" t="s">
        <v>371</v>
      </c>
      <c r="J152" s="105"/>
      <c r="K152" s="106" t="str">
        <f t="shared" si="5"/>
        <v>CHF / h</v>
      </c>
      <c r="L152" s="101" t="s">
        <v>372</v>
      </c>
      <c r="M152" s="107">
        <f t="shared" si="4"/>
        <v>0</v>
      </c>
      <c r="N152" s="425"/>
    </row>
    <row r="153" spans="1:14" s="60" customFormat="1" ht="15.6" hidden="1" customHeight="1" outlineLevel="1">
      <c r="A153" s="51"/>
      <c r="B153" s="426" t="s">
        <v>789</v>
      </c>
      <c r="C153" s="417" t="s">
        <v>807</v>
      </c>
      <c r="D153" s="427" t="s">
        <v>790</v>
      </c>
      <c r="E153" s="87">
        <v>1</v>
      </c>
      <c r="F153" s="88"/>
      <c r="G153" s="89"/>
      <c r="H153" s="90" t="s">
        <v>374</v>
      </c>
      <c r="I153" s="87" t="s">
        <v>371</v>
      </c>
      <c r="J153" s="91"/>
      <c r="K153" s="92" t="str">
        <f t="shared" si="5"/>
        <v>CHF / ..</v>
      </c>
      <c r="L153" s="87" t="s">
        <v>372</v>
      </c>
      <c r="M153" s="93">
        <f t="shared" si="4"/>
        <v>0</v>
      </c>
      <c r="N153" s="423">
        <f>SUM(M153:M155)</f>
        <v>0</v>
      </c>
    </row>
    <row r="154" spans="1:14" s="60" customFormat="1" ht="15.6" hidden="1" outlineLevel="1">
      <c r="A154" s="51"/>
      <c r="B154" s="426"/>
      <c r="C154" s="418"/>
      <c r="D154" s="428"/>
      <c r="E154" s="94">
        <v>2</v>
      </c>
      <c r="F154" s="95"/>
      <c r="G154" s="96"/>
      <c r="H154" s="97" t="s">
        <v>374</v>
      </c>
      <c r="I154" s="94" t="s">
        <v>371</v>
      </c>
      <c r="J154" s="98"/>
      <c r="K154" s="99" t="str">
        <f t="shared" si="5"/>
        <v>CHF / ..</v>
      </c>
      <c r="L154" s="94" t="s">
        <v>372</v>
      </c>
      <c r="M154" s="100">
        <f t="shared" si="4"/>
        <v>0</v>
      </c>
      <c r="N154" s="424"/>
    </row>
    <row r="155" spans="1:14" s="60" customFormat="1" ht="15.6" hidden="1" outlineLevel="1">
      <c r="A155" s="51"/>
      <c r="B155" s="426"/>
      <c r="C155" s="418"/>
      <c r="D155" s="429"/>
      <c r="E155" s="101" t="s">
        <v>373</v>
      </c>
      <c r="F155" s="102"/>
      <c r="G155" s="103"/>
      <c r="H155" s="104" t="s">
        <v>374</v>
      </c>
      <c r="I155" s="101" t="s">
        <v>371</v>
      </c>
      <c r="J155" s="105"/>
      <c r="K155" s="106" t="str">
        <f t="shared" si="5"/>
        <v>CHF / ..</v>
      </c>
      <c r="L155" s="101" t="s">
        <v>372</v>
      </c>
      <c r="M155" s="107">
        <f t="shared" si="4"/>
        <v>0</v>
      </c>
      <c r="N155" s="425"/>
    </row>
    <row r="156" spans="1:14" s="60" customFormat="1" ht="15.6" hidden="1" outlineLevel="1">
      <c r="A156" s="51"/>
      <c r="B156" s="426"/>
      <c r="C156" s="418"/>
      <c r="D156" s="427" t="s">
        <v>791</v>
      </c>
      <c r="E156" s="87">
        <v>1</v>
      </c>
      <c r="F156" s="88"/>
      <c r="G156" s="89"/>
      <c r="H156" s="90" t="s">
        <v>812</v>
      </c>
      <c r="I156" s="87" t="s">
        <v>371</v>
      </c>
      <c r="J156" s="91"/>
      <c r="K156" s="92" t="str">
        <f t="shared" si="5"/>
        <v>CHF / ..</v>
      </c>
      <c r="L156" s="87" t="s">
        <v>372</v>
      </c>
      <c r="M156" s="93">
        <f t="shared" si="4"/>
        <v>0</v>
      </c>
      <c r="N156" s="423">
        <f>SUM(M156:M158)</f>
        <v>0</v>
      </c>
    </row>
    <row r="157" spans="1:14" s="60" customFormat="1" ht="15.6" hidden="1" outlineLevel="1">
      <c r="A157" s="51"/>
      <c r="B157" s="426"/>
      <c r="C157" s="418"/>
      <c r="D157" s="428"/>
      <c r="E157" s="94">
        <v>2</v>
      </c>
      <c r="F157" s="95"/>
      <c r="G157" s="96"/>
      <c r="H157" s="97" t="s">
        <v>813</v>
      </c>
      <c r="I157" s="94" t="s">
        <v>371</v>
      </c>
      <c r="J157" s="98"/>
      <c r="K157" s="99" t="str">
        <f t="shared" si="5"/>
        <v>CHF / ..</v>
      </c>
      <c r="L157" s="94" t="s">
        <v>372</v>
      </c>
      <c r="M157" s="100">
        <f t="shared" si="4"/>
        <v>0</v>
      </c>
      <c r="N157" s="424"/>
    </row>
    <row r="158" spans="1:14" s="60" customFormat="1" ht="15.6" hidden="1" outlineLevel="1">
      <c r="A158" s="51"/>
      <c r="B158" s="426"/>
      <c r="C158" s="419"/>
      <c r="D158" s="429"/>
      <c r="E158" s="101" t="s">
        <v>373</v>
      </c>
      <c r="F158" s="102"/>
      <c r="G158" s="103"/>
      <c r="H158" s="104" t="s">
        <v>813</v>
      </c>
      <c r="I158" s="101" t="s">
        <v>371</v>
      </c>
      <c r="J158" s="105"/>
      <c r="K158" s="106" t="str">
        <f t="shared" si="5"/>
        <v>CHF / ..</v>
      </c>
      <c r="L158" s="101" t="s">
        <v>372</v>
      </c>
      <c r="M158" s="107">
        <f t="shared" si="4"/>
        <v>0</v>
      </c>
      <c r="N158" s="425"/>
    </row>
    <row r="159" spans="1:14"/>
    <row r="160" spans="1:14" collapsed="1">
      <c r="B160" s="137" t="s">
        <v>378</v>
      </c>
      <c r="C160" s="28" t="str">
        <f>+VLOOKUP(B160&amp;"a",'Procédés onéreux-annexe'!B:D,3,FALSE)</f>
        <v>Dialyse péritonéale continue, non assistée par 
une machine (CAPD)</v>
      </c>
    </row>
    <row r="161" spans="2:14" hidden="1" outlineLevel="1">
      <c r="B161" s="140"/>
      <c r="C161" s="83" t="s">
        <v>793</v>
      </c>
      <c r="D161" s="84" t="s">
        <v>794</v>
      </c>
      <c r="E161" s="84" t="s">
        <v>368</v>
      </c>
      <c r="F161" s="84" t="s">
        <v>769</v>
      </c>
      <c r="G161" s="84" t="s">
        <v>795</v>
      </c>
      <c r="H161" s="84" t="s">
        <v>796</v>
      </c>
      <c r="I161" s="84"/>
      <c r="J161" s="85" t="s">
        <v>797</v>
      </c>
      <c r="K161" s="84" t="s">
        <v>796</v>
      </c>
      <c r="L161" s="84"/>
      <c r="M161" s="84" t="s">
        <v>798</v>
      </c>
      <c r="N161" s="86" t="s">
        <v>799</v>
      </c>
    </row>
    <row r="162" spans="2:14" ht="15.75" hidden="1" customHeight="1" outlineLevel="1">
      <c r="B162" s="438" t="s">
        <v>786</v>
      </c>
      <c r="C162" s="417" t="s">
        <v>800</v>
      </c>
      <c r="D162" s="427" t="s">
        <v>790</v>
      </c>
      <c r="E162" s="87">
        <v>1</v>
      </c>
      <c r="F162" s="88"/>
      <c r="G162" s="89"/>
      <c r="H162" s="90" t="s">
        <v>370</v>
      </c>
      <c r="I162" s="87" t="s">
        <v>371</v>
      </c>
      <c r="J162" s="91"/>
      <c r="K162" s="92" t="str">
        <f>+"CHF / "&amp;IFERROR(MID(H162,1,SEARCH("par h",H162)-2),H162)</f>
        <v>CHF / Min</v>
      </c>
      <c r="L162" s="87" t="s">
        <v>372</v>
      </c>
      <c r="M162" s="93">
        <f t="shared" ref="M162:M204" si="6">+G162*J162</f>
        <v>0</v>
      </c>
      <c r="N162" s="423">
        <f>SUM(M162:M164)</f>
        <v>0</v>
      </c>
    </row>
    <row r="163" spans="2:14" ht="15.6" hidden="1" outlineLevel="1">
      <c r="B163" s="439"/>
      <c r="C163" s="418"/>
      <c r="D163" s="428"/>
      <c r="E163" s="94">
        <v>2</v>
      </c>
      <c r="F163" s="95"/>
      <c r="G163" s="96"/>
      <c r="H163" s="97" t="s">
        <v>370</v>
      </c>
      <c r="I163" s="94" t="s">
        <v>371</v>
      </c>
      <c r="J163" s="98"/>
      <c r="K163" s="99" t="str">
        <f t="shared" ref="K163:K204" si="7">+"CHF / "&amp;IFERROR(MID(H163,1,SEARCH("par h",H163)-2),H163)</f>
        <v>CHF / Min</v>
      </c>
      <c r="L163" s="94" t="s">
        <v>372</v>
      </c>
      <c r="M163" s="100">
        <f t="shared" si="6"/>
        <v>0</v>
      </c>
      <c r="N163" s="424"/>
    </row>
    <row r="164" spans="2:14" ht="15.6" hidden="1" outlineLevel="1">
      <c r="B164" s="439"/>
      <c r="C164" s="418"/>
      <c r="D164" s="429"/>
      <c r="E164" s="101" t="s">
        <v>373</v>
      </c>
      <c r="F164" s="102"/>
      <c r="G164" s="103"/>
      <c r="H164" s="104" t="s">
        <v>370</v>
      </c>
      <c r="I164" s="101" t="s">
        <v>371</v>
      </c>
      <c r="J164" s="105"/>
      <c r="K164" s="106" t="str">
        <f t="shared" si="7"/>
        <v>CHF / Min</v>
      </c>
      <c r="L164" s="101" t="s">
        <v>372</v>
      </c>
      <c r="M164" s="107">
        <f t="shared" si="6"/>
        <v>0</v>
      </c>
      <c r="N164" s="425"/>
    </row>
    <row r="165" spans="2:14" ht="15.6" hidden="1" outlineLevel="1">
      <c r="B165" s="439"/>
      <c r="C165" s="418"/>
      <c r="D165" s="427" t="s">
        <v>791</v>
      </c>
      <c r="E165" s="87">
        <v>1</v>
      </c>
      <c r="F165" s="88"/>
      <c r="G165" s="89"/>
      <c r="H165" s="159" t="s">
        <v>831</v>
      </c>
      <c r="I165" s="87" t="s">
        <v>371</v>
      </c>
      <c r="J165" s="91"/>
      <c r="K165" s="92" t="str">
        <f t="shared" si="7"/>
        <v>CHF / Min</v>
      </c>
      <c r="L165" s="87" t="s">
        <v>372</v>
      </c>
      <c r="M165" s="93">
        <f t="shared" si="6"/>
        <v>0</v>
      </c>
      <c r="N165" s="423">
        <f>SUM(M165:M167)</f>
        <v>0</v>
      </c>
    </row>
    <row r="166" spans="2:14" ht="15.6" hidden="1" outlineLevel="1">
      <c r="B166" s="439"/>
      <c r="C166" s="418"/>
      <c r="D166" s="428"/>
      <c r="E166" s="94">
        <v>2</v>
      </c>
      <c r="F166" s="95"/>
      <c r="G166" s="96"/>
      <c r="H166" s="138" t="s">
        <v>831</v>
      </c>
      <c r="I166" s="94" t="s">
        <v>371</v>
      </c>
      <c r="J166" s="98"/>
      <c r="K166" s="99" t="str">
        <f t="shared" si="7"/>
        <v>CHF / Min</v>
      </c>
      <c r="L166" s="94" t="s">
        <v>372</v>
      </c>
      <c r="M166" s="100">
        <f t="shared" si="6"/>
        <v>0</v>
      </c>
      <c r="N166" s="424"/>
    </row>
    <row r="167" spans="2:14" ht="15.6" hidden="1" outlineLevel="1">
      <c r="B167" s="440"/>
      <c r="C167" s="419"/>
      <c r="D167" s="429"/>
      <c r="E167" s="101" t="s">
        <v>373</v>
      </c>
      <c r="F167" s="102"/>
      <c r="G167" s="103"/>
      <c r="H167" s="139" t="s">
        <v>831</v>
      </c>
      <c r="I167" s="101" t="s">
        <v>371</v>
      </c>
      <c r="J167" s="105"/>
      <c r="K167" s="106" t="str">
        <f t="shared" si="7"/>
        <v>CHF / Min</v>
      </c>
      <c r="L167" s="101" t="s">
        <v>372</v>
      </c>
      <c r="M167" s="107">
        <f t="shared" si="6"/>
        <v>0</v>
      </c>
      <c r="N167" s="425"/>
    </row>
    <row r="168" spans="2:14" ht="15.75" hidden="1" customHeight="1" outlineLevel="1">
      <c r="B168" s="426" t="s">
        <v>787</v>
      </c>
      <c r="C168" s="417" t="s">
        <v>801</v>
      </c>
      <c r="D168" s="427" t="s">
        <v>790</v>
      </c>
      <c r="E168" s="87">
        <v>1</v>
      </c>
      <c r="F168" s="88"/>
      <c r="G168" s="89"/>
      <c r="H168" s="90" t="s">
        <v>370</v>
      </c>
      <c r="I168" s="87" t="s">
        <v>371</v>
      </c>
      <c r="J168" s="91"/>
      <c r="K168" s="92" t="str">
        <f t="shared" si="7"/>
        <v>CHF / Min</v>
      </c>
      <c r="L168" s="87" t="s">
        <v>372</v>
      </c>
      <c r="M168" s="93">
        <f t="shared" si="6"/>
        <v>0</v>
      </c>
      <c r="N168" s="423">
        <f>SUM(M168:M170)</f>
        <v>0</v>
      </c>
    </row>
    <row r="169" spans="2:14" ht="15.6" hidden="1" outlineLevel="1">
      <c r="B169" s="426"/>
      <c r="C169" s="418"/>
      <c r="D169" s="428"/>
      <c r="E169" s="94">
        <v>2</v>
      </c>
      <c r="F169" s="95"/>
      <c r="G169" s="96"/>
      <c r="H169" s="97" t="s">
        <v>370</v>
      </c>
      <c r="I169" s="94" t="s">
        <v>371</v>
      </c>
      <c r="J169" s="98"/>
      <c r="K169" s="99" t="str">
        <f t="shared" si="7"/>
        <v>CHF / Min</v>
      </c>
      <c r="L169" s="94" t="s">
        <v>372</v>
      </c>
      <c r="M169" s="100">
        <f t="shared" si="6"/>
        <v>0</v>
      </c>
      <c r="N169" s="424"/>
    </row>
    <row r="170" spans="2:14" ht="15.6" hidden="1" outlineLevel="1">
      <c r="B170" s="426"/>
      <c r="C170" s="418"/>
      <c r="D170" s="429"/>
      <c r="E170" s="101" t="s">
        <v>373</v>
      </c>
      <c r="F170" s="102"/>
      <c r="G170" s="103"/>
      <c r="H170" s="104" t="s">
        <v>370</v>
      </c>
      <c r="I170" s="101" t="s">
        <v>371</v>
      </c>
      <c r="J170" s="105"/>
      <c r="K170" s="106" t="str">
        <f t="shared" si="7"/>
        <v>CHF / Min</v>
      </c>
      <c r="L170" s="101" t="s">
        <v>372</v>
      </c>
      <c r="M170" s="107">
        <f t="shared" si="6"/>
        <v>0</v>
      </c>
      <c r="N170" s="425"/>
    </row>
    <row r="171" spans="2:14" ht="15.6" hidden="1" outlineLevel="1">
      <c r="B171" s="426"/>
      <c r="C171" s="418"/>
      <c r="D171" s="427" t="s">
        <v>791</v>
      </c>
      <c r="E171" s="87">
        <v>1</v>
      </c>
      <c r="F171" s="88"/>
      <c r="G171" s="89"/>
      <c r="H171" s="148" t="s">
        <v>831</v>
      </c>
      <c r="I171" s="87" t="s">
        <v>371</v>
      </c>
      <c r="J171" s="91"/>
      <c r="K171" s="92" t="str">
        <f t="shared" si="7"/>
        <v>CHF / Min</v>
      </c>
      <c r="L171" s="87" t="s">
        <v>372</v>
      </c>
      <c r="M171" s="93">
        <f t="shared" si="6"/>
        <v>0</v>
      </c>
      <c r="N171" s="423">
        <f>SUM(M171:M173)</f>
        <v>0</v>
      </c>
    </row>
    <row r="172" spans="2:14" ht="15.6" hidden="1" outlineLevel="1">
      <c r="B172" s="426"/>
      <c r="C172" s="418"/>
      <c r="D172" s="428"/>
      <c r="E172" s="94">
        <v>2</v>
      </c>
      <c r="F172" s="95"/>
      <c r="G172" s="96"/>
      <c r="H172" s="149" t="s">
        <v>831</v>
      </c>
      <c r="I172" s="94" t="s">
        <v>371</v>
      </c>
      <c r="J172" s="98"/>
      <c r="K172" s="99" t="str">
        <f t="shared" si="7"/>
        <v>CHF / Min</v>
      </c>
      <c r="L172" s="94" t="s">
        <v>372</v>
      </c>
      <c r="M172" s="100">
        <f t="shared" si="6"/>
        <v>0</v>
      </c>
      <c r="N172" s="424"/>
    </row>
    <row r="173" spans="2:14" ht="15.6" hidden="1" outlineLevel="1">
      <c r="B173" s="426"/>
      <c r="C173" s="419"/>
      <c r="D173" s="429"/>
      <c r="E173" s="101" t="s">
        <v>373</v>
      </c>
      <c r="F173" s="102"/>
      <c r="G173" s="103"/>
      <c r="H173" s="150" t="s">
        <v>831</v>
      </c>
      <c r="I173" s="101" t="s">
        <v>371</v>
      </c>
      <c r="J173" s="105"/>
      <c r="K173" s="106" t="str">
        <f t="shared" si="7"/>
        <v>CHF / Min</v>
      </c>
      <c r="L173" s="101" t="s">
        <v>372</v>
      </c>
      <c r="M173" s="107">
        <f t="shared" si="6"/>
        <v>0</v>
      </c>
      <c r="N173" s="425"/>
    </row>
    <row r="174" spans="2:14" ht="15.75" hidden="1" customHeight="1" outlineLevel="1">
      <c r="B174" s="426" t="s">
        <v>746</v>
      </c>
      <c r="C174" s="417" t="s">
        <v>802</v>
      </c>
      <c r="D174" s="427" t="s">
        <v>790</v>
      </c>
      <c r="E174" s="87">
        <v>1</v>
      </c>
      <c r="F174" s="88"/>
      <c r="G174" s="89"/>
      <c r="H174" s="90" t="s">
        <v>15</v>
      </c>
      <c r="I174" s="87" t="s">
        <v>371</v>
      </c>
      <c r="J174" s="91"/>
      <c r="K174" s="92" t="str">
        <f t="shared" si="7"/>
        <v>CHF / mg</v>
      </c>
      <c r="L174" s="87" t="s">
        <v>372</v>
      </c>
      <c r="M174" s="93">
        <f t="shared" si="6"/>
        <v>0</v>
      </c>
      <c r="N174" s="423">
        <f>SUM(M174:M176)</f>
        <v>0</v>
      </c>
    </row>
    <row r="175" spans="2:14" ht="15.6" hidden="1" outlineLevel="1">
      <c r="B175" s="426"/>
      <c r="C175" s="418"/>
      <c r="D175" s="428"/>
      <c r="E175" s="94">
        <v>2</v>
      </c>
      <c r="F175" s="95"/>
      <c r="G175" s="96"/>
      <c r="H175" s="97" t="s">
        <v>16</v>
      </c>
      <c r="I175" s="94" t="s">
        <v>371</v>
      </c>
      <c r="J175" s="98"/>
      <c r="K175" s="99" t="str">
        <f t="shared" si="7"/>
        <v>CHF / U</v>
      </c>
      <c r="L175" s="94" t="s">
        <v>372</v>
      </c>
      <c r="M175" s="100">
        <f t="shared" si="6"/>
        <v>0</v>
      </c>
      <c r="N175" s="424"/>
    </row>
    <row r="176" spans="2:14" ht="15.6" hidden="1" outlineLevel="1">
      <c r="B176" s="426"/>
      <c r="C176" s="418"/>
      <c r="D176" s="429"/>
      <c r="E176" s="101" t="s">
        <v>373</v>
      </c>
      <c r="F176" s="102"/>
      <c r="G176" s="103"/>
      <c r="H176" s="104" t="s">
        <v>373</v>
      </c>
      <c r="I176" s="101" t="s">
        <v>371</v>
      </c>
      <c r="J176" s="105"/>
      <c r="K176" s="106" t="str">
        <f t="shared" si="7"/>
        <v>CHF / …</v>
      </c>
      <c r="L176" s="101" t="s">
        <v>372</v>
      </c>
      <c r="M176" s="107">
        <f t="shared" si="6"/>
        <v>0</v>
      </c>
      <c r="N176" s="425"/>
    </row>
    <row r="177" spans="2:14" ht="15.6" hidden="1" outlineLevel="1">
      <c r="B177" s="426"/>
      <c r="C177" s="418"/>
      <c r="D177" s="427" t="s">
        <v>791</v>
      </c>
      <c r="E177" s="87">
        <v>1</v>
      </c>
      <c r="F177" s="88"/>
      <c r="G177" s="89"/>
      <c r="H177" s="90" t="s">
        <v>814</v>
      </c>
      <c r="I177" s="87" t="s">
        <v>371</v>
      </c>
      <c r="J177" s="91"/>
      <c r="K177" s="92" t="str">
        <f t="shared" si="7"/>
        <v>CHF / mg</v>
      </c>
      <c r="L177" s="87" t="s">
        <v>372</v>
      </c>
      <c r="M177" s="93">
        <f t="shared" si="6"/>
        <v>0</v>
      </c>
      <c r="N177" s="423">
        <f>SUM(M177:M179)</f>
        <v>0</v>
      </c>
    </row>
    <row r="178" spans="2:14" ht="15.6" hidden="1" outlineLevel="1">
      <c r="B178" s="426"/>
      <c r="C178" s="418"/>
      <c r="D178" s="428"/>
      <c r="E178" s="94">
        <v>2</v>
      </c>
      <c r="F178" s="95"/>
      <c r="G178" s="96"/>
      <c r="H178" s="97" t="s">
        <v>815</v>
      </c>
      <c r="I178" s="94" t="s">
        <v>371</v>
      </c>
      <c r="J178" s="98"/>
      <c r="K178" s="99" t="str">
        <f t="shared" si="7"/>
        <v>CHF / U</v>
      </c>
      <c r="L178" s="94" t="s">
        <v>372</v>
      </c>
      <c r="M178" s="100">
        <f t="shared" si="6"/>
        <v>0</v>
      </c>
      <c r="N178" s="424"/>
    </row>
    <row r="179" spans="2:14" ht="15.6" hidden="1" outlineLevel="1">
      <c r="B179" s="426"/>
      <c r="C179" s="419"/>
      <c r="D179" s="429"/>
      <c r="E179" s="101" t="s">
        <v>373</v>
      </c>
      <c r="F179" s="102"/>
      <c r="G179" s="103"/>
      <c r="H179" s="104" t="s">
        <v>373</v>
      </c>
      <c r="I179" s="101" t="s">
        <v>371</v>
      </c>
      <c r="J179" s="105"/>
      <c r="K179" s="106" t="str">
        <f t="shared" si="7"/>
        <v>CHF / …</v>
      </c>
      <c r="L179" s="101" t="s">
        <v>372</v>
      </c>
      <c r="M179" s="107">
        <f t="shared" si="6"/>
        <v>0</v>
      </c>
      <c r="N179" s="425"/>
    </row>
    <row r="180" spans="2:14" ht="15.75" hidden="1" customHeight="1" outlineLevel="1">
      <c r="B180" s="426" t="s">
        <v>788</v>
      </c>
      <c r="C180" s="417" t="s">
        <v>803</v>
      </c>
      <c r="D180" s="427" t="s">
        <v>790</v>
      </c>
      <c r="E180" s="87">
        <v>1</v>
      </c>
      <c r="F180" s="88"/>
      <c r="G180" s="89"/>
      <c r="H180" s="90" t="s">
        <v>810</v>
      </c>
      <c r="I180" s="87" t="s">
        <v>371</v>
      </c>
      <c r="J180" s="91"/>
      <c r="K180" s="92" t="str">
        <f t="shared" si="7"/>
        <v>CHF / Concentré</v>
      </c>
      <c r="L180" s="87" t="s">
        <v>372</v>
      </c>
      <c r="M180" s="93">
        <f t="shared" si="6"/>
        <v>0</v>
      </c>
      <c r="N180" s="423">
        <f>SUM(M180:M182)</f>
        <v>0</v>
      </c>
    </row>
    <row r="181" spans="2:14" ht="15.6" hidden="1" outlineLevel="1">
      <c r="B181" s="426"/>
      <c r="C181" s="418"/>
      <c r="D181" s="428"/>
      <c r="E181" s="94">
        <v>2</v>
      </c>
      <c r="F181" s="95"/>
      <c r="G181" s="96"/>
      <c r="H181" s="97" t="s">
        <v>810</v>
      </c>
      <c r="I181" s="94" t="s">
        <v>371</v>
      </c>
      <c r="J181" s="98"/>
      <c r="K181" s="99" t="str">
        <f t="shared" si="7"/>
        <v>CHF / Concentré</v>
      </c>
      <c r="L181" s="94" t="s">
        <v>372</v>
      </c>
      <c r="M181" s="100">
        <f t="shared" si="6"/>
        <v>0</v>
      </c>
      <c r="N181" s="424"/>
    </row>
    <row r="182" spans="2:14" ht="15.6" hidden="1" outlineLevel="1">
      <c r="B182" s="426"/>
      <c r="C182" s="418"/>
      <c r="D182" s="429"/>
      <c r="E182" s="101" t="s">
        <v>373</v>
      </c>
      <c r="F182" s="102"/>
      <c r="G182" s="103"/>
      <c r="H182" s="104" t="s">
        <v>810</v>
      </c>
      <c r="I182" s="101" t="s">
        <v>371</v>
      </c>
      <c r="J182" s="105"/>
      <c r="K182" s="106" t="str">
        <f t="shared" si="7"/>
        <v>CHF / Concentré</v>
      </c>
      <c r="L182" s="101" t="s">
        <v>372</v>
      </c>
      <c r="M182" s="107">
        <f t="shared" si="6"/>
        <v>0</v>
      </c>
      <c r="N182" s="425"/>
    </row>
    <row r="183" spans="2:14" ht="15.6" hidden="1" outlineLevel="1">
      <c r="B183" s="426"/>
      <c r="C183" s="418"/>
      <c r="D183" s="427" t="s">
        <v>791</v>
      </c>
      <c r="E183" s="87">
        <v>1</v>
      </c>
      <c r="F183" s="88"/>
      <c r="G183" s="89"/>
      <c r="H183" s="90" t="s">
        <v>833</v>
      </c>
      <c r="I183" s="87" t="s">
        <v>371</v>
      </c>
      <c r="J183" s="91"/>
      <c r="K183" s="92" t="str">
        <f t="shared" si="7"/>
        <v>CHF / Concentré</v>
      </c>
      <c r="L183" s="87" t="s">
        <v>372</v>
      </c>
      <c r="M183" s="93">
        <f t="shared" si="6"/>
        <v>0</v>
      </c>
      <c r="N183" s="423">
        <f>SUM(M183:M185)</f>
        <v>0</v>
      </c>
    </row>
    <row r="184" spans="2:14" ht="15.6" hidden="1" outlineLevel="1">
      <c r="B184" s="426"/>
      <c r="C184" s="418"/>
      <c r="D184" s="428"/>
      <c r="E184" s="94">
        <v>2</v>
      </c>
      <c r="F184" s="95"/>
      <c r="G184" s="96"/>
      <c r="H184" s="97" t="s">
        <v>833</v>
      </c>
      <c r="I184" s="94" t="s">
        <v>371</v>
      </c>
      <c r="J184" s="98"/>
      <c r="K184" s="99" t="str">
        <f t="shared" si="7"/>
        <v>CHF / Concentré</v>
      </c>
      <c r="L184" s="94" t="s">
        <v>372</v>
      </c>
      <c r="M184" s="100">
        <f t="shared" si="6"/>
        <v>0</v>
      </c>
      <c r="N184" s="424"/>
    </row>
    <row r="185" spans="2:14" ht="15.6" hidden="1" outlineLevel="1">
      <c r="B185" s="426"/>
      <c r="C185" s="419"/>
      <c r="D185" s="429"/>
      <c r="E185" s="101" t="s">
        <v>373</v>
      </c>
      <c r="F185" s="102"/>
      <c r="G185" s="103"/>
      <c r="H185" s="104" t="s">
        <v>833</v>
      </c>
      <c r="I185" s="101" t="s">
        <v>371</v>
      </c>
      <c r="J185" s="105"/>
      <c r="K185" s="106" t="str">
        <f t="shared" si="7"/>
        <v>CHF / Concentré</v>
      </c>
      <c r="L185" s="101" t="s">
        <v>372</v>
      </c>
      <c r="M185" s="107">
        <f t="shared" si="6"/>
        <v>0</v>
      </c>
      <c r="N185" s="425"/>
    </row>
    <row r="186" spans="2:14" ht="15.75" hidden="1" customHeight="1" outlineLevel="1">
      <c r="B186" s="416" t="s">
        <v>760</v>
      </c>
      <c r="C186" s="417" t="s">
        <v>804</v>
      </c>
      <c r="D186" s="430" t="s">
        <v>790</v>
      </c>
      <c r="E186" s="87">
        <v>1</v>
      </c>
      <c r="F186" s="88"/>
      <c r="G186" s="89"/>
      <c r="H186" s="90" t="s">
        <v>811</v>
      </c>
      <c r="I186" s="87" t="s">
        <v>371</v>
      </c>
      <c r="J186" s="91"/>
      <c r="K186" s="92" t="str">
        <f t="shared" si="7"/>
        <v>CHF / Pièce</v>
      </c>
      <c r="L186" s="87" t="s">
        <v>372</v>
      </c>
      <c r="M186" s="93">
        <f t="shared" si="6"/>
        <v>0</v>
      </c>
      <c r="N186" s="423">
        <f>SUM(M186:M188)</f>
        <v>0</v>
      </c>
    </row>
    <row r="187" spans="2:14" ht="15.6" hidden="1" outlineLevel="1">
      <c r="B187" s="416"/>
      <c r="C187" s="418"/>
      <c r="D187" s="431"/>
      <c r="E187" s="94">
        <v>2</v>
      </c>
      <c r="F187" s="95"/>
      <c r="G187" s="96"/>
      <c r="H187" s="97" t="s">
        <v>374</v>
      </c>
      <c r="I187" s="94" t="s">
        <v>371</v>
      </c>
      <c r="J187" s="98"/>
      <c r="K187" s="99" t="str">
        <f t="shared" si="7"/>
        <v>CHF / ..</v>
      </c>
      <c r="L187" s="94" t="s">
        <v>372</v>
      </c>
      <c r="M187" s="100">
        <f t="shared" si="6"/>
        <v>0</v>
      </c>
      <c r="N187" s="424"/>
    </row>
    <row r="188" spans="2:14" ht="15.6" hidden="1" outlineLevel="1">
      <c r="B188" s="416"/>
      <c r="C188" s="419"/>
      <c r="D188" s="432"/>
      <c r="E188" s="101" t="s">
        <v>373</v>
      </c>
      <c r="F188" s="102"/>
      <c r="G188" s="103"/>
      <c r="H188" s="104" t="s">
        <v>374</v>
      </c>
      <c r="I188" s="101" t="s">
        <v>371</v>
      </c>
      <c r="J188" s="105"/>
      <c r="K188" s="106" t="str">
        <f t="shared" si="7"/>
        <v>CHF / ..</v>
      </c>
      <c r="L188" s="101" t="s">
        <v>372</v>
      </c>
      <c r="M188" s="107">
        <f t="shared" si="6"/>
        <v>0</v>
      </c>
      <c r="N188" s="425"/>
    </row>
    <row r="189" spans="2:14" ht="15.75" hidden="1" customHeight="1" outlineLevel="1">
      <c r="B189" s="416" t="s">
        <v>808</v>
      </c>
      <c r="C189" s="417" t="s">
        <v>805</v>
      </c>
      <c r="D189" s="427" t="s">
        <v>790</v>
      </c>
      <c r="E189" s="87">
        <v>1</v>
      </c>
      <c r="F189" s="88"/>
      <c r="G189" s="89"/>
      <c r="H189" s="90" t="s">
        <v>811</v>
      </c>
      <c r="I189" s="87" t="s">
        <v>371</v>
      </c>
      <c r="J189" s="91"/>
      <c r="K189" s="92" t="str">
        <f t="shared" si="7"/>
        <v>CHF / Pièce</v>
      </c>
      <c r="L189" s="87" t="s">
        <v>372</v>
      </c>
      <c r="M189" s="93">
        <f t="shared" si="6"/>
        <v>0</v>
      </c>
      <c r="N189" s="423">
        <f>SUM(M189:M191)</f>
        <v>0</v>
      </c>
    </row>
    <row r="190" spans="2:14" ht="15.6" hidden="1" outlineLevel="1">
      <c r="B190" s="416"/>
      <c r="C190" s="418"/>
      <c r="D190" s="428"/>
      <c r="E190" s="94">
        <v>2</v>
      </c>
      <c r="F190" s="95"/>
      <c r="G190" s="96"/>
      <c r="H190" s="97" t="s">
        <v>374</v>
      </c>
      <c r="I190" s="94" t="s">
        <v>371</v>
      </c>
      <c r="J190" s="98"/>
      <c r="K190" s="99" t="str">
        <f t="shared" si="7"/>
        <v>CHF / ..</v>
      </c>
      <c r="L190" s="94" t="s">
        <v>372</v>
      </c>
      <c r="M190" s="100">
        <f t="shared" si="6"/>
        <v>0</v>
      </c>
      <c r="N190" s="424"/>
    </row>
    <row r="191" spans="2:14" ht="15.6" hidden="1" outlineLevel="1">
      <c r="B191" s="416"/>
      <c r="C191" s="418"/>
      <c r="D191" s="429"/>
      <c r="E191" s="101" t="s">
        <v>373</v>
      </c>
      <c r="F191" s="102"/>
      <c r="G191" s="103"/>
      <c r="H191" s="104" t="s">
        <v>374</v>
      </c>
      <c r="I191" s="101" t="s">
        <v>371</v>
      </c>
      <c r="J191" s="105"/>
      <c r="K191" s="106" t="str">
        <f t="shared" si="7"/>
        <v>CHF / ..</v>
      </c>
      <c r="L191" s="101" t="s">
        <v>372</v>
      </c>
      <c r="M191" s="107">
        <f t="shared" si="6"/>
        <v>0</v>
      </c>
      <c r="N191" s="425"/>
    </row>
    <row r="192" spans="2:14" ht="15.6" hidden="1" outlineLevel="1">
      <c r="B192" s="416"/>
      <c r="C192" s="418"/>
      <c r="D192" s="427" t="s">
        <v>791</v>
      </c>
      <c r="E192" s="87">
        <v>1</v>
      </c>
      <c r="F192" s="88"/>
      <c r="G192" s="89"/>
      <c r="H192" s="90" t="s">
        <v>834</v>
      </c>
      <c r="I192" s="87" t="s">
        <v>371</v>
      </c>
      <c r="J192" s="91"/>
      <c r="K192" s="92" t="str">
        <f t="shared" si="7"/>
        <v>CHF / Pièce</v>
      </c>
      <c r="L192" s="87" t="s">
        <v>372</v>
      </c>
      <c r="M192" s="93">
        <f t="shared" si="6"/>
        <v>0</v>
      </c>
      <c r="N192" s="423">
        <f>SUM(M192:M194)</f>
        <v>0</v>
      </c>
    </row>
    <row r="193" spans="1:14" ht="15.6" hidden="1" outlineLevel="1">
      <c r="B193" s="416"/>
      <c r="C193" s="418"/>
      <c r="D193" s="428"/>
      <c r="E193" s="94">
        <v>2</v>
      </c>
      <c r="F193" s="95"/>
      <c r="G193" s="96"/>
      <c r="H193" s="97" t="s">
        <v>834</v>
      </c>
      <c r="I193" s="94" t="s">
        <v>371</v>
      </c>
      <c r="J193" s="98"/>
      <c r="K193" s="99" t="str">
        <f t="shared" si="7"/>
        <v>CHF / Pièce</v>
      </c>
      <c r="L193" s="94" t="s">
        <v>372</v>
      </c>
      <c r="M193" s="100">
        <f t="shared" si="6"/>
        <v>0</v>
      </c>
      <c r="N193" s="424"/>
    </row>
    <row r="194" spans="1:14" ht="15.6" hidden="1" outlineLevel="1">
      <c r="B194" s="416"/>
      <c r="C194" s="419"/>
      <c r="D194" s="429"/>
      <c r="E194" s="101" t="s">
        <v>373</v>
      </c>
      <c r="F194" s="102"/>
      <c r="G194" s="103"/>
      <c r="H194" s="104" t="s">
        <v>834</v>
      </c>
      <c r="I194" s="101" t="s">
        <v>371</v>
      </c>
      <c r="J194" s="105"/>
      <c r="K194" s="106" t="str">
        <f t="shared" si="7"/>
        <v>CHF / Pièce</v>
      </c>
      <c r="L194" s="101" t="s">
        <v>372</v>
      </c>
      <c r="M194" s="107">
        <f t="shared" si="6"/>
        <v>0</v>
      </c>
      <c r="N194" s="425"/>
    </row>
    <row r="195" spans="1:14" ht="15.75" hidden="1" customHeight="1" outlineLevel="1">
      <c r="B195" s="416" t="s">
        <v>809</v>
      </c>
      <c r="C195" s="417" t="s">
        <v>806</v>
      </c>
      <c r="D195" s="420" t="s">
        <v>791</v>
      </c>
      <c r="E195" s="87">
        <v>1</v>
      </c>
      <c r="F195" s="88"/>
      <c r="G195" s="145">
        <v>1</v>
      </c>
      <c r="H195" s="148" t="s">
        <v>832</v>
      </c>
      <c r="I195" s="87" t="s">
        <v>371</v>
      </c>
      <c r="J195" s="91"/>
      <c r="K195" s="92" t="str">
        <f t="shared" si="7"/>
        <v>CHF / h</v>
      </c>
      <c r="L195" s="87" t="s">
        <v>372</v>
      </c>
      <c r="M195" s="93">
        <f t="shared" si="6"/>
        <v>0</v>
      </c>
      <c r="N195" s="423">
        <f>SUM(M195:M198)</f>
        <v>0</v>
      </c>
    </row>
    <row r="196" spans="1:14" ht="15.6" hidden="1" outlineLevel="1">
      <c r="B196" s="416"/>
      <c r="C196" s="418"/>
      <c r="D196" s="421"/>
      <c r="E196" s="94">
        <v>2</v>
      </c>
      <c r="F196" s="95"/>
      <c r="G196" s="146">
        <v>1</v>
      </c>
      <c r="H196" s="149" t="s">
        <v>832</v>
      </c>
      <c r="I196" s="94" t="s">
        <v>371</v>
      </c>
      <c r="J196" s="98"/>
      <c r="K196" s="99" t="str">
        <f t="shared" si="7"/>
        <v>CHF / h</v>
      </c>
      <c r="L196" s="94" t="s">
        <v>372</v>
      </c>
      <c r="M196" s="100">
        <f t="shared" si="6"/>
        <v>0</v>
      </c>
      <c r="N196" s="424"/>
    </row>
    <row r="197" spans="1:14" ht="15.6" hidden="1" outlineLevel="1">
      <c r="B197" s="416"/>
      <c r="C197" s="418"/>
      <c r="D197" s="421"/>
      <c r="E197" s="108">
        <v>3</v>
      </c>
      <c r="F197" s="109"/>
      <c r="G197" s="146">
        <v>1</v>
      </c>
      <c r="H197" s="149" t="s">
        <v>832</v>
      </c>
      <c r="I197" s="94" t="s">
        <v>371</v>
      </c>
      <c r="J197" s="98"/>
      <c r="K197" s="99" t="str">
        <f t="shared" si="7"/>
        <v>CHF / h</v>
      </c>
      <c r="L197" s="94" t="s">
        <v>372</v>
      </c>
      <c r="M197" s="100">
        <f t="shared" si="6"/>
        <v>0</v>
      </c>
      <c r="N197" s="424"/>
    </row>
    <row r="198" spans="1:14" ht="15.6" hidden="1" outlineLevel="1">
      <c r="B198" s="416"/>
      <c r="C198" s="419"/>
      <c r="D198" s="422"/>
      <c r="E198" s="101" t="s">
        <v>373</v>
      </c>
      <c r="F198" s="102"/>
      <c r="G198" s="147">
        <v>1</v>
      </c>
      <c r="H198" s="150" t="s">
        <v>832</v>
      </c>
      <c r="I198" s="101" t="s">
        <v>371</v>
      </c>
      <c r="J198" s="105"/>
      <c r="K198" s="106" t="str">
        <f t="shared" si="7"/>
        <v>CHF / h</v>
      </c>
      <c r="L198" s="101" t="s">
        <v>372</v>
      </c>
      <c r="M198" s="107">
        <f t="shared" si="6"/>
        <v>0</v>
      </c>
      <c r="N198" s="425"/>
    </row>
    <row r="199" spans="1:14" s="60" customFormat="1" ht="15.6" hidden="1" customHeight="1" outlineLevel="1">
      <c r="A199" s="51"/>
      <c r="B199" s="426" t="s">
        <v>789</v>
      </c>
      <c r="C199" s="417" t="s">
        <v>807</v>
      </c>
      <c r="D199" s="427" t="s">
        <v>790</v>
      </c>
      <c r="E199" s="87">
        <v>1</v>
      </c>
      <c r="F199" s="88"/>
      <c r="G199" s="89"/>
      <c r="H199" s="90" t="s">
        <v>374</v>
      </c>
      <c r="I199" s="87" t="s">
        <v>371</v>
      </c>
      <c r="J199" s="91"/>
      <c r="K199" s="92" t="str">
        <f t="shared" si="7"/>
        <v>CHF / ..</v>
      </c>
      <c r="L199" s="87" t="s">
        <v>372</v>
      </c>
      <c r="M199" s="93">
        <f t="shared" si="6"/>
        <v>0</v>
      </c>
      <c r="N199" s="423">
        <f>SUM(M199:M201)</f>
        <v>0</v>
      </c>
    </row>
    <row r="200" spans="1:14" s="60" customFormat="1" ht="15.6" hidden="1" outlineLevel="1">
      <c r="A200" s="51"/>
      <c r="B200" s="426"/>
      <c r="C200" s="418"/>
      <c r="D200" s="428"/>
      <c r="E200" s="94">
        <v>2</v>
      </c>
      <c r="F200" s="95"/>
      <c r="G200" s="96"/>
      <c r="H200" s="97" t="s">
        <v>374</v>
      </c>
      <c r="I200" s="94" t="s">
        <v>371</v>
      </c>
      <c r="J200" s="98"/>
      <c r="K200" s="99" t="str">
        <f t="shared" si="7"/>
        <v>CHF / ..</v>
      </c>
      <c r="L200" s="94" t="s">
        <v>372</v>
      </c>
      <c r="M200" s="100">
        <f t="shared" si="6"/>
        <v>0</v>
      </c>
      <c r="N200" s="424"/>
    </row>
    <row r="201" spans="1:14" s="60" customFormat="1" ht="15.6" hidden="1" outlineLevel="1">
      <c r="A201" s="51"/>
      <c r="B201" s="426"/>
      <c r="C201" s="418"/>
      <c r="D201" s="429"/>
      <c r="E201" s="101" t="s">
        <v>373</v>
      </c>
      <c r="F201" s="102"/>
      <c r="G201" s="103"/>
      <c r="H201" s="104" t="s">
        <v>374</v>
      </c>
      <c r="I201" s="101" t="s">
        <v>371</v>
      </c>
      <c r="J201" s="105"/>
      <c r="K201" s="106" t="str">
        <f t="shared" si="7"/>
        <v>CHF / ..</v>
      </c>
      <c r="L201" s="101" t="s">
        <v>372</v>
      </c>
      <c r="M201" s="107">
        <f t="shared" si="6"/>
        <v>0</v>
      </c>
      <c r="N201" s="425"/>
    </row>
    <row r="202" spans="1:14" s="60" customFormat="1" ht="15.6" hidden="1" outlineLevel="1">
      <c r="A202" s="51"/>
      <c r="B202" s="426"/>
      <c r="C202" s="418"/>
      <c r="D202" s="427" t="s">
        <v>791</v>
      </c>
      <c r="E202" s="87">
        <v>1</v>
      </c>
      <c r="F202" s="88"/>
      <c r="G202" s="89"/>
      <c r="H202" s="90" t="s">
        <v>812</v>
      </c>
      <c r="I202" s="87" t="s">
        <v>371</v>
      </c>
      <c r="J202" s="91"/>
      <c r="K202" s="92" t="str">
        <f t="shared" si="7"/>
        <v>CHF / ..</v>
      </c>
      <c r="L202" s="87" t="s">
        <v>372</v>
      </c>
      <c r="M202" s="93">
        <f t="shared" si="6"/>
        <v>0</v>
      </c>
      <c r="N202" s="423">
        <f>SUM(M202:M204)</f>
        <v>0</v>
      </c>
    </row>
    <row r="203" spans="1:14" s="60" customFormat="1" ht="15.6" hidden="1" outlineLevel="1">
      <c r="A203" s="51"/>
      <c r="B203" s="426"/>
      <c r="C203" s="418"/>
      <c r="D203" s="428"/>
      <c r="E203" s="94">
        <v>2</v>
      </c>
      <c r="F203" s="95"/>
      <c r="G203" s="96"/>
      <c r="H203" s="97" t="s">
        <v>813</v>
      </c>
      <c r="I203" s="94" t="s">
        <v>371</v>
      </c>
      <c r="J203" s="98"/>
      <c r="K203" s="99" t="str">
        <f t="shared" si="7"/>
        <v>CHF / ..</v>
      </c>
      <c r="L203" s="94" t="s">
        <v>372</v>
      </c>
      <c r="M203" s="100">
        <f t="shared" si="6"/>
        <v>0</v>
      </c>
      <c r="N203" s="424"/>
    </row>
    <row r="204" spans="1:14" s="60" customFormat="1" ht="15.6" hidden="1" outlineLevel="1">
      <c r="A204" s="51"/>
      <c r="B204" s="426"/>
      <c r="C204" s="419"/>
      <c r="D204" s="429"/>
      <c r="E204" s="101" t="s">
        <v>373</v>
      </c>
      <c r="F204" s="102"/>
      <c r="G204" s="103"/>
      <c r="H204" s="104" t="s">
        <v>813</v>
      </c>
      <c r="I204" s="101" t="s">
        <v>371</v>
      </c>
      <c r="J204" s="105"/>
      <c r="K204" s="106" t="str">
        <f t="shared" si="7"/>
        <v>CHF / ..</v>
      </c>
      <c r="L204" s="101" t="s">
        <v>372</v>
      </c>
      <c r="M204" s="107">
        <f t="shared" si="6"/>
        <v>0</v>
      </c>
      <c r="N204" s="425"/>
    </row>
    <row r="205" spans="1:14">
      <c r="B205" s="60"/>
    </row>
    <row r="206" spans="1:14" collapsed="1">
      <c r="B206" s="137" t="s">
        <v>379</v>
      </c>
      <c r="C206" s="28" t="str">
        <f>+VLOOKUP(B206&amp;"a",'Procédés onéreux-annexe'!B:D,3,FALSE)</f>
        <v>Durée de traitement par un ballonnet de contrepulsation</v>
      </c>
      <c r="D206" s="51"/>
      <c r="E206" s="60"/>
      <c r="F206" s="60"/>
      <c r="G206" s="60"/>
      <c r="H206" s="60"/>
      <c r="I206" s="60"/>
      <c r="J206" s="60"/>
      <c r="K206" s="60"/>
      <c r="L206" s="60"/>
      <c r="M206" s="60"/>
      <c r="N206" s="60"/>
    </row>
    <row r="207" spans="1:14" hidden="1" outlineLevel="1">
      <c r="B207" s="140"/>
      <c r="C207" s="83" t="s">
        <v>793</v>
      </c>
      <c r="D207" s="84" t="s">
        <v>794</v>
      </c>
      <c r="E207" s="84" t="s">
        <v>368</v>
      </c>
      <c r="F207" s="84" t="s">
        <v>769</v>
      </c>
      <c r="G207" s="84" t="s">
        <v>795</v>
      </c>
      <c r="H207" s="84" t="s">
        <v>796</v>
      </c>
      <c r="I207" s="84"/>
      <c r="J207" s="85" t="s">
        <v>797</v>
      </c>
      <c r="K207" s="84" t="s">
        <v>796</v>
      </c>
      <c r="L207" s="84"/>
      <c r="M207" s="84" t="s">
        <v>798</v>
      </c>
      <c r="N207" s="86" t="s">
        <v>799</v>
      </c>
    </row>
    <row r="208" spans="1:14" ht="15.75" hidden="1" customHeight="1" outlineLevel="1">
      <c r="B208" s="438" t="s">
        <v>786</v>
      </c>
      <c r="C208" s="417" t="s">
        <v>800</v>
      </c>
      <c r="D208" s="427" t="s">
        <v>790</v>
      </c>
      <c r="E208" s="87">
        <v>1</v>
      </c>
      <c r="F208" s="88"/>
      <c r="G208" s="89"/>
      <c r="H208" s="90" t="s">
        <v>370</v>
      </c>
      <c r="I208" s="87" t="s">
        <v>371</v>
      </c>
      <c r="J208" s="91"/>
      <c r="K208" s="92" t="str">
        <f>+"CHF / "&amp;IFERROR(MID(H208,1,SEARCH("par h",H208)-2),H208)</f>
        <v>CHF / Min</v>
      </c>
      <c r="L208" s="87" t="s">
        <v>372</v>
      </c>
      <c r="M208" s="93">
        <f t="shared" ref="M208:M250" si="8">+G208*J208</f>
        <v>0</v>
      </c>
      <c r="N208" s="423">
        <f>SUM(M208:M210)</f>
        <v>0</v>
      </c>
    </row>
    <row r="209" spans="2:14" ht="15.6" hidden="1" outlineLevel="1">
      <c r="B209" s="439"/>
      <c r="C209" s="418"/>
      <c r="D209" s="428"/>
      <c r="E209" s="94">
        <v>2</v>
      </c>
      <c r="F209" s="95"/>
      <c r="G209" s="96"/>
      <c r="H209" s="97" t="s">
        <v>370</v>
      </c>
      <c r="I209" s="94" t="s">
        <v>371</v>
      </c>
      <c r="J209" s="98"/>
      <c r="K209" s="99" t="str">
        <f t="shared" ref="K209:K250" si="9">+"CHF / "&amp;IFERROR(MID(H209,1,SEARCH("par h",H209)-2),H209)</f>
        <v>CHF / Min</v>
      </c>
      <c r="L209" s="94" t="s">
        <v>372</v>
      </c>
      <c r="M209" s="100">
        <f t="shared" si="8"/>
        <v>0</v>
      </c>
      <c r="N209" s="424"/>
    </row>
    <row r="210" spans="2:14" ht="15.6" hidden="1" outlineLevel="1">
      <c r="B210" s="439"/>
      <c r="C210" s="418"/>
      <c r="D210" s="429"/>
      <c r="E210" s="101" t="s">
        <v>373</v>
      </c>
      <c r="F210" s="102"/>
      <c r="G210" s="103"/>
      <c r="H210" s="104" t="s">
        <v>370</v>
      </c>
      <c r="I210" s="101" t="s">
        <v>371</v>
      </c>
      <c r="J210" s="105"/>
      <c r="K210" s="106" t="str">
        <f t="shared" si="9"/>
        <v>CHF / Min</v>
      </c>
      <c r="L210" s="101" t="s">
        <v>372</v>
      </c>
      <c r="M210" s="107">
        <f t="shared" si="8"/>
        <v>0</v>
      </c>
      <c r="N210" s="425"/>
    </row>
    <row r="211" spans="2:14" ht="15.6" hidden="1" outlineLevel="1">
      <c r="B211" s="439"/>
      <c r="C211" s="418"/>
      <c r="D211" s="427" t="s">
        <v>791</v>
      </c>
      <c r="E211" s="87">
        <v>1</v>
      </c>
      <c r="F211" s="88"/>
      <c r="G211" s="89"/>
      <c r="H211" s="159" t="s">
        <v>831</v>
      </c>
      <c r="I211" s="87" t="s">
        <v>371</v>
      </c>
      <c r="J211" s="91"/>
      <c r="K211" s="92" t="str">
        <f t="shared" si="9"/>
        <v>CHF / Min</v>
      </c>
      <c r="L211" s="87" t="s">
        <v>372</v>
      </c>
      <c r="M211" s="93">
        <f t="shared" si="8"/>
        <v>0</v>
      </c>
      <c r="N211" s="423">
        <f>SUM(M211:M213)</f>
        <v>0</v>
      </c>
    </row>
    <row r="212" spans="2:14" ht="15.6" hidden="1" outlineLevel="1">
      <c r="B212" s="439"/>
      <c r="C212" s="418"/>
      <c r="D212" s="428"/>
      <c r="E212" s="94">
        <v>2</v>
      </c>
      <c r="F212" s="95"/>
      <c r="G212" s="96"/>
      <c r="H212" s="138" t="s">
        <v>831</v>
      </c>
      <c r="I212" s="94" t="s">
        <v>371</v>
      </c>
      <c r="J212" s="98"/>
      <c r="K212" s="99" t="str">
        <f t="shared" si="9"/>
        <v>CHF / Min</v>
      </c>
      <c r="L212" s="94" t="s">
        <v>372</v>
      </c>
      <c r="M212" s="100">
        <f t="shared" si="8"/>
        <v>0</v>
      </c>
      <c r="N212" s="424"/>
    </row>
    <row r="213" spans="2:14" ht="15.6" hidden="1" outlineLevel="1">
      <c r="B213" s="440"/>
      <c r="C213" s="419"/>
      <c r="D213" s="429"/>
      <c r="E213" s="101" t="s">
        <v>373</v>
      </c>
      <c r="F213" s="102"/>
      <c r="G213" s="103"/>
      <c r="H213" s="139" t="s">
        <v>831</v>
      </c>
      <c r="I213" s="101" t="s">
        <v>371</v>
      </c>
      <c r="J213" s="105"/>
      <c r="K213" s="106" t="str">
        <f t="shared" si="9"/>
        <v>CHF / Min</v>
      </c>
      <c r="L213" s="101" t="s">
        <v>372</v>
      </c>
      <c r="M213" s="107">
        <f t="shared" si="8"/>
        <v>0</v>
      </c>
      <c r="N213" s="425"/>
    </row>
    <row r="214" spans="2:14" ht="15.75" hidden="1" customHeight="1" outlineLevel="1">
      <c r="B214" s="426" t="s">
        <v>787</v>
      </c>
      <c r="C214" s="417" t="s">
        <v>801</v>
      </c>
      <c r="D214" s="427" t="s">
        <v>790</v>
      </c>
      <c r="E214" s="87">
        <v>1</v>
      </c>
      <c r="F214" s="88"/>
      <c r="G214" s="89"/>
      <c r="H214" s="90" t="s">
        <v>370</v>
      </c>
      <c r="I214" s="87" t="s">
        <v>371</v>
      </c>
      <c r="J214" s="91"/>
      <c r="K214" s="92" t="str">
        <f t="shared" si="9"/>
        <v>CHF / Min</v>
      </c>
      <c r="L214" s="87" t="s">
        <v>372</v>
      </c>
      <c r="M214" s="93">
        <f t="shared" si="8"/>
        <v>0</v>
      </c>
      <c r="N214" s="423">
        <f>SUM(M214:M216)</f>
        <v>0</v>
      </c>
    </row>
    <row r="215" spans="2:14" ht="15.6" hidden="1" outlineLevel="1">
      <c r="B215" s="426"/>
      <c r="C215" s="418"/>
      <c r="D215" s="428"/>
      <c r="E215" s="94">
        <v>2</v>
      </c>
      <c r="F215" s="95"/>
      <c r="G215" s="96"/>
      <c r="H215" s="97" t="s">
        <v>370</v>
      </c>
      <c r="I215" s="94" t="s">
        <v>371</v>
      </c>
      <c r="J215" s="98"/>
      <c r="K215" s="99" t="str">
        <f t="shared" si="9"/>
        <v>CHF / Min</v>
      </c>
      <c r="L215" s="94" t="s">
        <v>372</v>
      </c>
      <c r="M215" s="100">
        <f t="shared" si="8"/>
        <v>0</v>
      </c>
      <c r="N215" s="424"/>
    </row>
    <row r="216" spans="2:14" ht="15.6" hidden="1" outlineLevel="1">
      <c r="B216" s="426"/>
      <c r="C216" s="418"/>
      <c r="D216" s="429"/>
      <c r="E216" s="101" t="s">
        <v>373</v>
      </c>
      <c r="F216" s="102"/>
      <c r="G216" s="103"/>
      <c r="H216" s="104" t="s">
        <v>370</v>
      </c>
      <c r="I216" s="101" t="s">
        <v>371</v>
      </c>
      <c r="J216" s="105"/>
      <c r="K216" s="106" t="str">
        <f t="shared" si="9"/>
        <v>CHF / Min</v>
      </c>
      <c r="L216" s="101" t="s">
        <v>372</v>
      </c>
      <c r="M216" s="107">
        <f t="shared" si="8"/>
        <v>0</v>
      </c>
      <c r="N216" s="425"/>
    </row>
    <row r="217" spans="2:14" ht="15.6" hidden="1" outlineLevel="1">
      <c r="B217" s="426"/>
      <c r="C217" s="418"/>
      <c r="D217" s="427" t="s">
        <v>791</v>
      </c>
      <c r="E217" s="87">
        <v>1</v>
      </c>
      <c r="F217" s="88"/>
      <c r="G217" s="89"/>
      <c r="H217" s="148" t="s">
        <v>831</v>
      </c>
      <c r="I217" s="87" t="s">
        <v>371</v>
      </c>
      <c r="J217" s="91"/>
      <c r="K217" s="92" t="str">
        <f t="shared" si="9"/>
        <v>CHF / Min</v>
      </c>
      <c r="L217" s="87" t="s">
        <v>372</v>
      </c>
      <c r="M217" s="93">
        <f t="shared" si="8"/>
        <v>0</v>
      </c>
      <c r="N217" s="423">
        <f>SUM(M217:M219)</f>
        <v>0</v>
      </c>
    </row>
    <row r="218" spans="2:14" ht="15.6" hidden="1" outlineLevel="1">
      <c r="B218" s="426"/>
      <c r="C218" s="418"/>
      <c r="D218" s="428"/>
      <c r="E218" s="94">
        <v>2</v>
      </c>
      <c r="F218" s="95"/>
      <c r="G218" s="96"/>
      <c r="H218" s="149" t="s">
        <v>831</v>
      </c>
      <c r="I218" s="94" t="s">
        <v>371</v>
      </c>
      <c r="J218" s="98"/>
      <c r="K218" s="99" t="str">
        <f t="shared" si="9"/>
        <v>CHF / Min</v>
      </c>
      <c r="L218" s="94" t="s">
        <v>372</v>
      </c>
      <c r="M218" s="100">
        <f t="shared" si="8"/>
        <v>0</v>
      </c>
      <c r="N218" s="424"/>
    </row>
    <row r="219" spans="2:14" ht="15.6" hidden="1" outlineLevel="1">
      <c r="B219" s="426"/>
      <c r="C219" s="419"/>
      <c r="D219" s="429"/>
      <c r="E219" s="101" t="s">
        <v>373</v>
      </c>
      <c r="F219" s="102"/>
      <c r="G219" s="103"/>
      <c r="H219" s="150" t="s">
        <v>831</v>
      </c>
      <c r="I219" s="101" t="s">
        <v>371</v>
      </c>
      <c r="J219" s="105"/>
      <c r="K219" s="106" t="str">
        <f t="shared" si="9"/>
        <v>CHF / Min</v>
      </c>
      <c r="L219" s="101" t="s">
        <v>372</v>
      </c>
      <c r="M219" s="107">
        <f t="shared" si="8"/>
        <v>0</v>
      </c>
      <c r="N219" s="425"/>
    </row>
    <row r="220" spans="2:14" ht="15.75" hidden="1" customHeight="1" outlineLevel="1">
      <c r="B220" s="426" t="s">
        <v>746</v>
      </c>
      <c r="C220" s="417" t="s">
        <v>802</v>
      </c>
      <c r="D220" s="427" t="s">
        <v>790</v>
      </c>
      <c r="E220" s="87">
        <v>1</v>
      </c>
      <c r="F220" s="88"/>
      <c r="G220" s="89"/>
      <c r="H220" s="90" t="s">
        <v>15</v>
      </c>
      <c r="I220" s="87" t="s">
        <v>371</v>
      </c>
      <c r="J220" s="91"/>
      <c r="K220" s="92" t="str">
        <f t="shared" si="9"/>
        <v>CHF / mg</v>
      </c>
      <c r="L220" s="87" t="s">
        <v>372</v>
      </c>
      <c r="M220" s="93">
        <f t="shared" si="8"/>
        <v>0</v>
      </c>
      <c r="N220" s="423">
        <f>SUM(M220:M222)</f>
        <v>0</v>
      </c>
    </row>
    <row r="221" spans="2:14" ht="15.6" hidden="1" outlineLevel="1">
      <c r="B221" s="426"/>
      <c r="C221" s="418"/>
      <c r="D221" s="428"/>
      <c r="E221" s="94">
        <v>2</v>
      </c>
      <c r="F221" s="95"/>
      <c r="G221" s="96"/>
      <c r="H221" s="97" t="s">
        <v>16</v>
      </c>
      <c r="I221" s="94" t="s">
        <v>371</v>
      </c>
      <c r="J221" s="98"/>
      <c r="K221" s="99" t="str">
        <f t="shared" si="9"/>
        <v>CHF / U</v>
      </c>
      <c r="L221" s="94" t="s">
        <v>372</v>
      </c>
      <c r="M221" s="100">
        <f t="shared" si="8"/>
        <v>0</v>
      </c>
      <c r="N221" s="424"/>
    </row>
    <row r="222" spans="2:14" ht="15.6" hidden="1" outlineLevel="1">
      <c r="B222" s="426"/>
      <c r="C222" s="418"/>
      <c r="D222" s="429"/>
      <c r="E222" s="101" t="s">
        <v>373</v>
      </c>
      <c r="F222" s="102"/>
      <c r="G222" s="103"/>
      <c r="H222" s="104" t="s">
        <v>373</v>
      </c>
      <c r="I222" s="101" t="s">
        <v>371</v>
      </c>
      <c r="J222" s="105"/>
      <c r="K222" s="106" t="str">
        <f t="shared" si="9"/>
        <v>CHF / …</v>
      </c>
      <c r="L222" s="101" t="s">
        <v>372</v>
      </c>
      <c r="M222" s="107">
        <f t="shared" si="8"/>
        <v>0</v>
      </c>
      <c r="N222" s="425"/>
    </row>
    <row r="223" spans="2:14" ht="15.6" hidden="1" outlineLevel="1">
      <c r="B223" s="426"/>
      <c r="C223" s="418"/>
      <c r="D223" s="427" t="s">
        <v>791</v>
      </c>
      <c r="E223" s="87">
        <v>1</v>
      </c>
      <c r="F223" s="88"/>
      <c r="G223" s="89"/>
      <c r="H223" s="90" t="s">
        <v>814</v>
      </c>
      <c r="I223" s="87" t="s">
        <v>371</v>
      </c>
      <c r="J223" s="91"/>
      <c r="K223" s="92" t="str">
        <f t="shared" si="9"/>
        <v>CHF / mg</v>
      </c>
      <c r="L223" s="87" t="s">
        <v>372</v>
      </c>
      <c r="M223" s="93">
        <f t="shared" si="8"/>
        <v>0</v>
      </c>
      <c r="N223" s="423">
        <f>SUM(M223:M225)</f>
        <v>0</v>
      </c>
    </row>
    <row r="224" spans="2:14" ht="15.6" hidden="1" outlineLevel="1">
      <c r="B224" s="426"/>
      <c r="C224" s="418"/>
      <c r="D224" s="428"/>
      <c r="E224" s="94">
        <v>2</v>
      </c>
      <c r="F224" s="95"/>
      <c r="G224" s="96"/>
      <c r="H224" s="97" t="s">
        <v>815</v>
      </c>
      <c r="I224" s="94" t="s">
        <v>371</v>
      </c>
      <c r="J224" s="98"/>
      <c r="K224" s="99" t="str">
        <f t="shared" si="9"/>
        <v>CHF / U</v>
      </c>
      <c r="L224" s="94" t="s">
        <v>372</v>
      </c>
      <c r="M224" s="100">
        <f t="shared" si="8"/>
        <v>0</v>
      </c>
      <c r="N224" s="424"/>
    </row>
    <row r="225" spans="2:14" ht="15.6" hidden="1" outlineLevel="1">
      <c r="B225" s="426"/>
      <c r="C225" s="419"/>
      <c r="D225" s="429"/>
      <c r="E225" s="101" t="s">
        <v>373</v>
      </c>
      <c r="F225" s="102"/>
      <c r="G225" s="103"/>
      <c r="H225" s="104" t="s">
        <v>373</v>
      </c>
      <c r="I225" s="101" t="s">
        <v>371</v>
      </c>
      <c r="J225" s="105"/>
      <c r="K225" s="106" t="str">
        <f t="shared" si="9"/>
        <v>CHF / …</v>
      </c>
      <c r="L225" s="101" t="s">
        <v>372</v>
      </c>
      <c r="M225" s="107">
        <f t="shared" si="8"/>
        <v>0</v>
      </c>
      <c r="N225" s="425"/>
    </row>
    <row r="226" spans="2:14" ht="15.75" hidden="1" customHeight="1" outlineLevel="1">
      <c r="B226" s="426" t="s">
        <v>788</v>
      </c>
      <c r="C226" s="417" t="s">
        <v>803</v>
      </c>
      <c r="D226" s="427" t="s">
        <v>790</v>
      </c>
      <c r="E226" s="87">
        <v>1</v>
      </c>
      <c r="F226" s="88"/>
      <c r="G226" s="89"/>
      <c r="H226" s="90" t="s">
        <v>810</v>
      </c>
      <c r="I226" s="87" t="s">
        <v>371</v>
      </c>
      <c r="J226" s="91"/>
      <c r="K226" s="92" t="str">
        <f t="shared" si="9"/>
        <v>CHF / Concentré</v>
      </c>
      <c r="L226" s="87" t="s">
        <v>372</v>
      </c>
      <c r="M226" s="93">
        <f t="shared" si="8"/>
        <v>0</v>
      </c>
      <c r="N226" s="423">
        <f>SUM(M226:M228)</f>
        <v>0</v>
      </c>
    </row>
    <row r="227" spans="2:14" ht="15.6" hidden="1" outlineLevel="1">
      <c r="B227" s="426"/>
      <c r="C227" s="418"/>
      <c r="D227" s="428"/>
      <c r="E227" s="94">
        <v>2</v>
      </c>
      <c r="F227" s="95"/>
      <c r="G227" s="96"/>
      <c r="H227" s="97" t="s">
        <v>810</v>
      </c>
      <c r="I227" s="94" t="s">
        <v>371</v>
      </c>
      <c r="J227" s="98"/>
      <c r="K227" s="99" t="str">
        <f t="shared" si="9"/>
        <v>CHF / Concentré</v>
      </c>
      <c r="L227" s="94" t="s">
        <v>372</v>
      </c>
      <c r="M227" s="100">
        <f t="shared" si="8"/>
        <v>0</v>
      </c>
      <c r="N227" s="424"/>
    </row>
    <row r="228" spans="2:14" ht="15.6" hidden="1" outlineLevel="1">
      <c r="B228" s="426"/>
      <c r="C228" s="418"/>
      <c r="D228" s="429"/>
      <c r="E228" s="101" t="s">
        <v>373</v>
      </c>
      <c r="F228" s="102"/>
      <c r="G228" s="103"/>
      <c r="H228" s="104" t="s">
        <v>810</v>
      </c>
      <c r="I228" s="101" t="s">
        <v>371</v>
      </c>
      <c r="J228" s="105"/>
      <c r="K228" s="106" t="str">
        <f t="shared" si="9"/>
        <v>CHF / Concentré</v>
      </c>
      <c r="L228" s="101" t="s">
        <v>372</v>
      </c>
      <c r="M228" s="107">
        <f t="shared" si="8"/>
        <v>0</v>
      </c>
      <c r="N228" s="425"/>
    </row>
    <row r="229" spans="2:14" ht="15.6" hidden="1" outlineLevel="1">
      <c r="B229" s="426"/>
      <c r="C229" s="418"/>
      <c r="D229" s="427" t="s">
        <v>791</v>
      </c>
      <c r="E229" s="87">
        <v>1</v>
      </c>
      <c r="F229" s="88"/>
      <c r="G229" s="89"/>
      <c r="H229" s="90" t="s">
        <v>833</v>
      </c>
      <c r="I229" s="87" t="s">
        <v>371</v>
      </c>
      <c r="J229" s="91"/>
      <c r="K229" s="92" t="str">
        <f t="shared" si="9"/>
        <v>CHF / Concentré</v>
      </c>
      <c r="L229" s="87" t="s">
        <v>372</v>
      </c>
      <c r="M229" s="93">
        <f t="shared" si="8"/>
        <v>0</v>
      </c>
      <c r="N229" s="423">
        <f>SUM(M229:M231)</f>
        <v>0</v>
      </c>
    </row>
    <row r="230" spans="2:14" ht="15.6" hidden="1" outlineLevel="1">
      <c r="B230" s="426"/>
      <c r="C230" s="418"/>
      <c r="D230" s="428"/>
      <c r="E230" s="94">
        <v>2</v>
      </c>
      <c r="F230" s="95"/>
      <c r="G230" s="96"/>
      <c r="H230" s="97" t="s">
        <v>833</v>
      </c>
      <c r="I230" s="94" t="s">
        <v>371</v>
      </c>
      <c r="J230" s="98"/>
      <c r="K230" s="99" t="str">
        <f t="shared" si="9"/>
        <v>CHF / Concentré</v>
      </c>
      <c r="L230" s="94" t="s">
        <v>372</v>
      </c>
      <c r="M230" s="100">
        <f t="shared" si="8"/>
        <v>0</v>
      </c>
      <c r="N230" s="424"/>
    </row>
    <row r="231" spans="2:14" ht="15.6" hidden="1" outlineLevel="1">
      <c r="B231" s="426"/>
      <c r="C231" s="419"/>
      <c r="D231" s="429"/>
      <c r="E231" s="101" t="s">
        <v>373</v>
      </c>
      <c r="F231" s="102"/>
      <c r="G231" s="103"/>
      <c r="H231" s="104" t="s">
        <v>833</v>
      </c>
      <c r="I231" s="101" t="s">
        <v>371</v>
      </c>
      <c r="J231" s="105"/>
      <c r="K231" s="106" t="str">
        <f t="shared" si="9"/>
        <v>CHF / Concentré</v>
      </c>
      <c r="L231" s="101" t="s">
        <v>372</v>
      </c>
      <c r="M231" s="107">
        <f t="shared" si="8"/>
        <v>0</v>
      </c>
      <c r="N231" s="425"/>
    </row>
    <row r="232" spans="2:14" ht="15.75" hidden="1" customHeight="1" outlineLevel="1">
      <c r="B232" s="416" t="s">
        <v>760</v>
      </c>
      <c r="C232" s="417" t="s">
        <v>804</v>
      </c>
      <c r="D232" s="430" t="s">
        <v>790</v>
      </c>
      <c r="E232" s="87">
        <v>1</v>
      </c>
      <c r="F232" s="88"/>
      <c r="G232" s="89"/>
      <c r="H232" s="90" t="s">
        <v>811</v>
      </c>
      <c r="I232" s="87" t="s">
        <v>371</v>
      </c>
      <c r="J232" s="91"/>
      <c r="K232" s="92" t="str">
        <f t="shared" si="9"/>
        <v>CHF / Pièce</v>
      </c>
      <c r="L232" s="87" t="s">
        <v>372</v>
      </c>
      <c r="M232" s="93">
        <f t="shared" si="8"/>
        <v>0</v>
      </c>
      <c r="N232" s="423">
        <f>SUM(M232:M234)</f>
        <v>0</v>
      </c>
    </row>
    <row r="233" spans="2:14" ht="15.6" hidden="1" outlineLevel="1">
      <c r="B233" s="416"/>
      <c r="C233" s="418"/>
      <c r="D233" s="431"/>
      <c r="E233" s="94">
        <v>2</v>
      </c>
      <c r="F233" s="95"/>
      <c r="G233" s="96"/>
      <c r="H233" s="97" t="s">
        <v>374</v>
      </c>
      <c r="I233" s="94" t="s">
        <v>371</v>
      </c>
      <c r="J233" s="98"/>
      <c r="K233" s="99" t="str">
        <f t="shared" si="9"/>
        <v>CHF / ..</v>
      </c>
      <c r="L233" s="94" t="s">
        <v>372</v>
      </c>
      <c r="M233" s="100">
        <f t="shared" si="8"/>
        <v>0</v>
      </c>
      <c r="N233" s="424"/>
    </row>
    <row r="234" spans="2:14" ht="15.6" hidden="1" outlineLevel="1">
      <c r="B234" s="416"/>
      <c r="C234" s="419"/>
      <c r="D234" s="432"/>
      <c r="E234" s="101" t="s">
        <v>373</v>
      </c>
      <c r="F234" s="102"/>
      <c r="G234" s="103"/>
      <c r="H234" s="104" t="s">
        <v>374</v>
      </c>
      <c r="I234" s="101" t="s">
        <v>371</v>
      </c>
      <c r="J234" s="105"/>
      <c r="K234" s="106" t="str">
        <f t="shared" si="9"/>
        <v>CHF / ..</v>
      </c>
      <c r="L234" s="101" t="s">
        <v>372</v>
      </c>
      <c r="M234" s="107">
        <f t="shared" si="8"/>
        <v>0</v>
      </c>
      <c r="N234" s="425"/>
    </row>
    <row r="235" spans="2:14" ht="15.75" hidden="1" customHeight="1" outlineLevel="1">
      <c r="B235" s="416" t="s">
        <v>808</v>
      </c>
      <c r="C235" s="417" t="s">
        <v>805</v>
      </c>
      <c r="D235" s="427" t="s">
        <v>790</v>
      </c>
      <c r="E235" s="87">
        <v>1</v>
      </c>
      <c r="F235" s="88"/>
      <c r="G235" s="89"/>
      <c r="H235" s="90" t="s">
        <v>811</v>
      </c>
      <c r="I235" s="87" t="s">
        <v>371</v>
      </c>
      <c r="J235" s="91"/>
      <c r="K235" s="92" t="str">
        <f t="shared" si="9"/>
        <v>CHF / Pièce</v>
      </c>
      <c r="L235" s="87" t="s">
        <v>372</v>
      </c>
      <c r="M235" s="93">
        <f t="shared" si="8"/>
        <v>0</v>
      </c>
      <c r="N235" s="423">
        <f>SUM(M235:M237)</f>
        <v>0</v>
      </c>
    </row>
    <row r="236" spans="2:14" ht="15.6" hidden="1" outlineLevel="1">
      <c r="B236" s="416"/>
      <c r="C236" s="418"/>
      <c r="D236" s="428"/>
      <c r="E236" s="94">
        <v>2</v>
      </c>
      <c r="F236" s="95"/>
      <c r="G236" s="96"/>
      <c r="H236" s="97" t="s">
        <v>374</v>
      </c>
      <c r="I236" s="94" t="s">
        <v>371</v>
      </c>
      <c r="J236" s="98"/>
      <c r="K236" s="99" t="str">
        <f t="shared" si="9"/>
        <v>CHF / ..</v>
      </c>
      <c r="L236" s="94" t="s">
        <v>372</v>
      </c>
      <c r="M236" s="100">
        <f t="shared" si="8"/>
        <v>0</v>
      </c>
      <c r="N236" s="424"/>
    </row>
    <row r="237" spans="2:14" ht="15.6" hidden="1" outlineLevel="1">
      <c r="B237" s="416"/>
      <c r="C237" s="418"/>
      <c r="D237" s="429"/>
      <c r="E237" s="101" t="s">
        <v>373</v>
      </c>
      <c r="F237" s="102"/>
      <c r="G237" s="103"/>
      <c r="H237" s="104" t="s">
        <v>374</v>
      </c>
      <c r="I237" s="101" t="s">
        <v>371</v>
      </c>
      <c r="J237" s="105"/>
      <c r="K237" s="106" t="str">
        <f t="shared" si="9"/>
        <v>CHF / ..</v>
      </c>
      <c r="L237" s="101" t="s">
        <v>372</v>
      </c>
      <c r="M237" s="107">
        <f t="shared" si="8"/>
        <v>0</v>
      </c>
      <c r="N237" s="425"/>
    </row>
    <row r="238" spans="2:14" ht="15.6" hidden="1" outlineLevel="1">
      <c r="B238" s="416"/>
      <c r="C238" s="418"/>
      <c r="D238" s="427" t="s">
        <v>791</v>
      </c>
      <c r="E238" s="87">
        <v>1</v>
      </c>
      <c r="F238" s="88"/>
      <c r="G238" s="89"/>
      <c r="H238" s="90" t="s">
        <v>834</v>
      </c>
      <c r="I238" s="87" t="s">
        <v>371</v>
      </c>
      <c r="J238" s="91"/>
      <c r="K238" s="92" t="str">
        <f t="shared" si="9"/>
        <v>CHF / Pièce</v>
      </c>
      <c r="L238" s="87" t="s">
        <v>372</v>
      </c>
      <c r="M238" s="93">
        <f t="shared" si="8"/>
        <v>0</v>
      </c>
      <c r="N238" s="423">
        <f>SUM(M238:M240)</f>
        <v>0</v>
      </c>
    </row>
    <row r="239" spans="2:14" ht="15.6" hidden="1" outlineLevel="1">
      <c r="B239" s="416"/>
      <c r="C239" s="418"/>
      <c r="D239" s="428"/>
      <c r="E239" s="94">
        <v>2</v>
      </c>
      <c r="F239" s="95"/>
      <c r="G239" s="96"/>
      <c r="H239" s="97" t="s">
        <v>834</v>
      </c>
      <c r="I239" s="94" t="s">
        <v>371</v>
      </c>
      <c r="J239" s="98"/>
      <c r="K239" s="99" t="str">
        <f t="shared" si="9"/>
        <v>CHF / Pièce</v>
      </c>
      <c r="L239" s="94" t="s">
        <v>372</v>
      </c>
      <c r="M239" s="100">
        <f t="shared" si="8"/>
        <v>0</v>
      </c>
      <c r="N239" s="424"/>
    </row>
    <row r="240" spans="2:14" ht="15.6" hidden="1" outlineLevel="1">
      <c r="B240" s="416"/>
      <c r="C240" s="419"/>
      <c r="D240" s="429"/>
      <c r="E240" s="101" t="s">
        <v>373</v>
      </c>
      <c r="F240" s="102"/>
      <c r="G240" s="103"/>
      <c r="H240" s="104" t="s">
        <v>834</v>
      </c>
      <c r="I240" s="101" t="s">
        <v>371</v>
      </c>
      <c r="J240" s="105"/>
      <c r="K240" s="106" t="str">
        <f t="shared" si="9"/>
        <v>CHF / Pièce</v>
      </c>
      <c r="L240" s="101" t="s">
        <v>372</v>
      </c>
      <c r="M240" s="107">
        <f t="shared" si="8"/>
        <v>0</v>
      </c>
      <c r="N240" s="425"/>
    </row>
    <row r="241" spans="1:14" ht="15.75" hidden="1" customHeight="1" outlineLevel="1">
      <c r="B241" s="416" t="s">
        <v>809</v>
      </c>
      <c r="C241" s="417" t="s">
        <v>806</v>
      </c>
      <c r="D241" s="420" t="s">
        <v>791</v>
      </c>
      <c r="E241" s="87">
        <v>1</v>
      </c>
      <c r="F241" s="88"/>
      <c r="G241" s="145">
        <v>1</v>
      </c>
      <c r="H241" s="148" t="s">
        <v>832</v>
      </c>
      <c r="I241" s="87" t="s">
        <v>371</v>
      </c>
      <c r="J241" s="91"/>
      <c r="K241" s="92" t="str">
        <f t="shared" si="9"/>
        <v>CHF / h</v>
      </c>
      <c r="L241" s="87" t="s">
        <v>372</v>
      </c>
      <c r="M241" s="93">
        <f t="shared" si="8"/>
        <v>0</v>
      </c>
      <c r="N241" s="423">
        <f>SUM(M241:M244)</f>
        <v>0</v>
      </c>
    </row>
    <row r="242" spans="1:14" ht="15.6" hidden="1" outlineLevel="1">
      <c r="B242" s="416"/>
      <c r="C242" s="418"/>
      <c r="D242" s="421"/>
      <c r="E242" s="94">
        <v>2</v>
      </c>
      <c r="F242" s="95"/>
      <c r="G242" s="146">
        <v>1</v>
      </c>
      <c r="H242" s="149" t="s">
        <v>832</v>
      </c>
      <c r="I242" s="94" t="s">
        <v>371</v>
      </c>
      <c r="J242" s="98"/>
      <c r="K242" s="99" t="str">
        <f t="shared" si="9"/>
        <v>CHF / h</v>
      </c>
      <c r="L242" s="94" t="s">
        <v>372</v>
      </c>
      <c r="M242" s="100">
        <f t="shared" si="8"/>
        <v>0</v>
      </c>
      <c r="N242" s="424"/>
    </row>
    <row r="243" spans="1:14" ht="15.6" hidden="1" outlineLevel="1">
      <c r="B243" s="416"/>
      <c r="C243" s="418"/>
      <c r="D243" s="421"/>
      <c r="E243" s="108">
        <v>3</v>
      </c>
      <c r="F243" s="109"/>
      <c r="G243" s="146">
        <v>1</v>
      </c>
      <c r="H243" s="149" t="s">
        <v>832</v>
      </c>
      <c r="I243" s="94" t="s">
        <v>371</v>
      </c>
      <c r="J243" s="98"/>
      <c r="K243" s="99" t="str">
        <f t="shared" si="9"/>
        <v>CHF / h</v>
      </c>
      <c r="L243" s="94" t="s">
        <v>372</v>
      </c>
      <c r="M243" s="100">
        <f t="shared" si="8"/>
        <v>0</v>
      </c>
      <c r="N243" s="424"/>
    </row>
    <row r="244" spans="1:14" ht="15.6" hidden="1" outlineLevel="1">
      <c r="B244" s="416"/>
      <c r="C244" s="419"/>
      <c r="D244" s="422"/>
      <c r="E244" s="101" t="s">
        <v>373</v>
      </c>
      <c r="F244" s="102"/>
      <c r="G244" s="147">
        <v>1</v>
      </c>
      <c r="H244" s="150" t="s">
        <v>832</v>
      </c>
      <c r="I244" s="101" t="s">
        <v>371</v>
      </c>
      <c r="J244" s="105"/>
      <c r="K244" s="106" t="str">
        <f t="shared" si="9"/>
        <v>CHF / h</v>
      </c>
      <c r="L244" s="101" t="s">
        <v>372</v>
      </c>
      <c r="M244" s="107">
        <f t="shared" si="8"/>
        <v>0</v>
      </c>
      <c r="N244" s="425"/>
    </row>
    <row r="245" spans="1:14" s="60" customFormat="1" ht="15.6" hidden="1" customHeight="1" outlineLevel="1">
      <c r="A245" s="51"/>
      <c r="B245" s="426" t="s">
        <v>789</v>
      </c>
      <c r="C245" s="417" t="s">
        <v>807</v>
      </c>
      <c r="D245" s="427" t="s">
        <v>790</v>
      </c>
      <c r="E245" s="87">
        <v>1</v>
      </c>
      <c r="F245" s="88"/>
      <c r="G245" s="89"/>
      <c r="H245" s="90" t="s">
        <v>374</v>
      </c>
      <c r="I245" s="87" t="s">
        <v>371</v>
      </c>
      <c r="J245" s="91"/>
      <c r="K245" s="92" t="str">
        <f t="shared" si="9"/>
        <v>CHF / ..</v>
      </c>
      <c r="L245" s="87" t="s">
        <v>372</v>
      </c>
      <c r="M245" s="93">
        <f t="shared" si="8"/>
        <v>0</v>
      </c>
      <c r="N245" s="423">
        <f>SUM(M245:M247)</f>
        <v>0</v>
      </c>
    </row>
    <row r="246" spans="1:14" s="60" customFormat="1" ht="15.6" hidden="1" outlineLevel="1">
      <c r="A246" s="51"/>
      <c r="B246" s="426"/>
      <c r="C246" s="418"/>
      <c r="D246" s="428"/>
      <c r="E246" s="94">
        <v>2</v>
      </c>
      <c r="F246" s="95"/>
      <c r="G246" s="96"/>
      <c r="H246" s="97" t="s">
        <v>374</v>
      </c>
      <c r="I246" s="94" t="s">
        <v>371</v>
      </c>
      <c r="J246" s="98"/>
      <c r="K246" s="99" t="str">
        <f t="shared" si="9"/>
        <v>CHF / ..</v>
      </c>
      <c r="L246" s="94" t="s">
        <v>372</v>
      </c>
      <c r="M246" s="100">
        <f t="shared" si="8"/>
        <v>0</v>
      </c>
      <c r="N246" s="424"/>
    </row>
    <row r="247" spans="1:14" s="60" customFormat="1" ht="15.6" hidden="1" outlineLevel="1">
      <c r="A247" s="51"/>
      <c r="B247" s="426"/>
      <c r="C247" s="418"/>
      <c r="D247" s="429"/>
      <c r="E247" s="101" t="s">
        <v>373</v>
      </c>
      <c r="F247" s="102"/>
      <c r="G247" s="103"/>
      <c r="H247" s="104" t="s">
        <v>374</v>
      </c>
      <c r="I247" s="101" t="s">
        <v>371</v>
      </c>
      <c r="J247" s="105"/>
      <c r="K247" s="106" t="str">
        <f t="shared" si="9"/>
        <v>CHF / ..</v>
      </c>
      <c r="L247" s="101" t="s">
        <v>372</v>
      </c>
      <c r="M247" s="107">
        <f t="shared" si="8"/>
        <v>0</v>
      </c>
      <c r="N247" s="425"/>
    </row>
    <row r="248" spans="1:14" s="60" customFormat="1" ht="15.6" hidden="1" outlineLevel="1">
      <c r="A248" s="51"/>
      <c r="B248" s="426"/>
      <c r="C248" s="418"/>
      <c r="D248" s="427" t="s">
        <v>791</v>
      </c>
      <c r="E248" s="87">
        <v>1</v>
      </c>
      <c r="F248" s="88"/>
      <c r="G248" s="89"/>
      <c r="H248" s="90" t="s">
        <v>812</v>
      </c>
      <c r="I248" s="87" t="s">
        <v>371</v>
      </c>
      <c r="J248" s="91"/>
      <c r="K248" s="92" t="str">
        <f t="shared" si="9"/>
        <v>CHF / ..</v>
      </c>
      <c r="L248" s="87" t="s">
        <v>372</v>
      </c>
      <c r="M248" s="93">
        <f t="shared" si="8"/>
        <v>0</v>
      </c>
      <c r="N248" s="423">
        <f>SUM(M248:M250)</f>
        <v>0</v>
      </c>
    </row>
    <row r="249" spans="1:14" s="60" customFormat="1" ht="15.6" hidden="1" outlineLevel="1">
      <c r="A249" s="51"/>
      <c r="B249" s="426"/>
      <c r="C249" s="418"/>
      <c r="D249" s="428"/>
      <c r="E249" s="94">
        <v>2</v>
      </c>
      <c r="F249" s="95"/>
      <c r="G249" s="96"/>
      <c r="H249" s="97" t="s">
        <v>813</v>
      </c>
      <c r="I249" s="94" t="s">
        <v>371</v>
      </c>
      <c r="J249" s="98"/>
      <c r="K249" s="99" t="str">
        <f t="shared" si="9"/>
        <v>CHF / ..</v>
      </c>
      <c r="L249" s="94" t="s">
        <v>372</v>
      </c>
      <c r="M249" s="100">
        <f t="shared" si="8"/>
        <v>0</v>
      </c>
      <c r="N249" s="424"/>
    </row>
    <row r="250" spans="1:14" s="60" customFormat="1" ht="15.6" hidden="1" outlineLevel="1">
      <c r="A250" s="51"/>
      <c r="B250" s="426"/>
      <c r="C250" s="419"/>
      <c r="D250" s="429"/>
      <c r="E250" s="101" t="s">
        <v>373</v>
      </c>
      <c r="F250" s="102"/>
      <c r="G250" s="103"/>
      <c r="H250" s="104" t="s">
        <v>813</v>
      </c>
      <c r="I250" s="101" t="s">
        <v>371</v>
      </c>
      <c r="J250" s="105"/>
      <c r="K250" s="106" t="str">
        <f t="shared" si="9"/>
        <v>CHF / ..</v>
      </c>
      <c r="L250" s="101" t="s">
        <v>372</v>
      </c>
      <c r="M250" s="107">
        <f t="shared" si="8"/>
        <v>0</v>
      </c>
      <c r="N250" s="425"/>
    </row>
    <row r="251" spans="1:14"/>
    <row r="252" spans="1:14" s="60" customFormat="1" collapsed="1">
      <c r="A252" s="51"/>
      <c r="B252" s="137" t="s">
        <v>380</v>
      </c>
      <c r="C252" s="28" t="str">
        <f>+VLOOKUP(B252&amp;"a",'Procédés onéreux-annexe'!B:D,3,FALSE)</f>
        <v>Durée de traitement avec un système d'assistance cardio-vasculaire et pulmonaire, avec pompe, avec élimination de CO2, extracorporel, veino-veineux</v>
      </c>
      <c r="D252" s="51"/>
    </row>
    <row r="253" spans="1:14" s="60" customFormat="1" hidden="1" outlineLevel="1">
      <c r="A253" s="51"/>
      <c r="B253" s="140"/>
      <c r="C253" s="83" t="s">
        <v>793</v>
      </c>
      <c r="D253" s="84" t="s">
        <v>794</v>
      </c>
      <c r="E253" s="84" t="s">
        <v>368</v>
      </c>
      <c r="F253" s="84" t="s">
        <v>769</v>
      </c>
      <c r="G253" s="84" t="s">
        <v>795</v>
      </c>
      <c r="H253" s="84" t="s">
        <v>796</v>
      </c>
      <c r="I253" s="84"/>
      <c r="J253" s="85" t="s">
        <v>797</v>
      </c>
      <c r="K253" s="84" t="s">
        <v>796</v>
      </c>
      <c r="L253" s="84"/>
      <c r="M253" s="84" t="s">
        <v>798</v>
      </c>
      <c r="N253" s="86" t="s">
        <v>799</v>
      </c>
    </row>
    <row r="254" spans="1:14" s="60" customFormat="1" ht="15.75" hidden="1" customHeight="1" outlineLevel="1">
      <c r="A254" s="51"/>
      <c r="B254" s="438" t="s">
        <v>786</v>
      </c>
      <c r="C254" s="417" t="s">
        <v>800</v>
      </c>
      <c r="D254" s="427" t="s">
        <v>790</v>
      </c>
      <c r="E254" s="87">
        <v>1</v>
      </c>
      <c r="F254" s="88"/>
      <c r="G254" s="89"/>
      <c r="H254" s="90" t="s">
        <v>370</v>
      </c>
      <c r="I254" s="87" t="s">
        <v>371</v>
      </c>
      <c r="J254" s="91"/>
      <c r="K254" s="92" t="str">
        <f>+"CHF / "&amp;IFERROR(MID(H254,1,SEARCH("par h",H254)-2),H254)</f>
        <v>CHF / Min</v>
      </c>
      <c r="L254" s="87" t="s">
        <v>372</v>
      </c>
      <c r="M254" s="93">
        <f t="shared" ref="M254:M296" si="10">+G254*J254</f>
        <v>0</v>
      </c>
      <c r="N254" s="423">
        <f>SUM(M254:M256)</f>
        <v>0</v>
      </c>
    </row>
    <row r="255" spans="1:14" s="60" customFormat="1" ht="15.6" hidden="1" outlineLevel="1">
      <c r="A255" s="51"/>
      <c r="B255" s="439"/>
      <c r="C255" s="418"/>
      <c r="D255" s="428"/>
      <c r="E255" s="94">
        <v>2</v>
      </c>
      <c r="F255" s="95"/>
      <c r="G255" s="96"/>
      <c r="H255" s="97" t="s">
        <v>370</v>
      </c>
      <c r="I255" s="94" t="s">
        <v>371</v>
      </c>
      <c r="J255" s="98"/>
      <c r="K255" s="99" t="str">
        <f t="shared" ref="K255:K296" si="11">+"CHF / "&amp;IFERROR(MID(H255,1,SEARCH("par h",H255)-2),H255)</f>
        <v>CHF / Min</v>
      </c>
      <c r="L255" s="94" t="s">
        <v>372</v>
      </c>
      <c r="M255" s="100">
        <f t="shared" si="10"/>
        <v>0</v>
      </c>
      <c r="N255" s="424"/>
    </row>
    <row r="256" spans="1:14" s="60" customFormat="1" ht="15.6" hidden="1" outlineLevel="1">
      <c r="A256" s="51"/>
      <c r="B256" s="439"/>
      <c r="C256" s="418"/>
      <c r="D256" s="429"/>
      <c r="E256" s="101" t="s">
        <v>373</v>
      </c>
      <c r="F256" s="102"/>
      <c r="G256" s="103"/>
      <c r="H256" s="104" t="s">
        <v>370</v>
      </c>
      <c r="I256" s="101" t="s">
        <v>371</v>
      </c>
      <c r="J256" s="105"/>
      <c r="K256" s="106" t="str">
        <f t="shared" si="11"/>
        <v>CHF / Min</v>
      </c>
      <c r="L256" s="101" t="s">
        <v>372</v>
      </c>
      <c r="M256" s="107">
        <f t="shared" si="10"/>
        <v>0</v>
      </c>
      <c r="N256" s="425"/>
    </row>
    <row r="257" spans="1:14" s="60" customFormat="1" ht="15.6" hidden="1" outlineLevel="1">
      <c r="A257" s="51"/>
      <c r="B257" s="439"/>
      <c r="C257" s="418"/>
      <c r="D257" s="427" t="s">
        <v>791</v>
      </c>
      <c r="E257" s="87">
        <v>1</v>
      </c>
      <c r="F257" s="88"/>
      <c r="G257" s="89"/>
      <c r="H257" s="159" t="s">
        <v>831</v>
      </c>
      <c r="I257" s="87" t="s">
        <v>371</v>
      </c>
      <c r="J257" s="91"/>
      <c r="K257" s="92" t="str">
        <f t="shared" si="11"/>
        <v>CHF / Min</v>
      </c>
      <c r="L257" s="87" t="s">
        <v>372</v>
      </c>
      <c r="M257" s="93">
        <f t="shared" si="10"/>
        <v>0</v>
      </c>
      <c r="N257" s="423">
        <f>SUM(M257:M259)</f>
        <v>0</v>
      </c>
    </row>
    <row r="258" spans="1:14" s="60" customFormat="1" ht="15.6" hidden="1" outlineLevel="1">
      <c r="A258" s="51"/>
      <c r="B258" s="439"/>
      <c r="C258" s="418"/>
      <c r="D258" s="428"/>
      <c r="E258" s="94">
        <v>2</v>
      </c>
      <c r="F258" s="95"/>
      <c r="G258" s="96"/>
      <c r="H258" s="138" t="s">
        <v>831</v>
      </c>
      <c r="I258" s="94" t="s">
        <v>371</v>
      </c>
      <c r="J258" s="98"/>
      <c r="K258" s="99" t="str">
        <f t="shared" si="11"/>
        <v>CHF / Min</v>
      </c>
      <c r="L258" s="94" t="s">
        <v>372</v>
      </c>
      <c r="M258" s="100">
        <f t="shared" si="10"/>
        <v>0</v>
      </c>
      <c r="N258" s="424"/>
    </row>
    <row r="259" spans="1:14" s="60" customFormat="1" ht="15.6" hidden="1" outlineLevel="1">
      <c r="A259" s="51"/>
      <c r="B259" s="440"/>
      <c r="C259" s="419"/>
      <c r="D259" s="429"/>
      <c r="E259" s="101" t="s">
        <v>373</v>
      </c>
      <c r="F259" s="102"/>
      <c r="G259" s="103"/>
      <c r="H259" s="139" t="s">
        <v>831</v>
      </c>
      <c r="I259" s="101" t="s">
        <v>371</v>
      </c>
      <c r="J259" s="105"/>
      <c r="K259" s="106" t="str">
        <f t="shared" si="11"/>
        <v>CHF / Min</v>
      </c>
      <c r="L259" s="101" t="s">
        <v>372</v>
      </c>
      <c r="M259" s="107">
        <f t="shared" si="10"/>
        <v>0</v>
      </c>
      <c r="N259" s="425"/>
    </row>
    <row r="260" spans="1:14" s="60" customFormat="1" ht="15.75" hidden="1" customHeight="1" outlineLevel="1">
      <c r="A260" s="51"/>
      <c r="B260" s="426" t="s">
        <v>787</v>
      </c>
      <c r="C260" s="417" t="s">
        <v>801</v>
      </c>
      <c r="D260" s="427" t="s">
        <v>790</v>
      </c>
      <c r="E260" s="87">
        <v>1</v>
      </c>
      <c r="F260" s="88"/>
      <c r="G260" s="89"/>
      <c r="H260" s="90" t="s">
        <v>370</v>
      </c>
      <c r="I260" s="87" t="s">
        <v>371</v>
      </c>
      <c r="J260" s="91"/>
      <c r="K260" s="92" t="str">
        <f t="shared" si="11"/>
        <v>CHF / Min</v>
      </c>
      <c r="L260" s="87" t="s">
        <v>372</v>
      </c>
      <c r="M260" s="93">
        <f t="shared" si="10"/>
        <v>0</v>
      </c>
      <c r="N260" s="423">
        <f>SUM(M260:M262)</f>
        <v>0</v>
      </c>
    </row>
    <row r="261" spans="1:14" s="60" customFormat="1" ht="15.6" hidden="1" outlineLevel="1">
      <c r="A261" s="51"/>
      <c r="B261" s="426"/>
      <c r="C261" s="418"/>
      <c r="D261" s="428"/>
      <c r="E261" s="94">
        <v>2</v>
      </c>
      <c r="F261" s="95"/>
      <c r="G261" s="96"/>
      <c r="H261" s="97" t="s">
        <v>370</v>
      </c>
      <c r="I261" s="94" t="s">
        <v>371</v>
      </c>
      <c r="J261" s="98"/>
      <c r="K261" s="99" t="str">
        <f t="shared" si="11"/>
        <v>CHF / Min</v>
      </c>
      <c r="L261" s="94" t="s">
        <v>372</v>
      </c>
      <c r="M261" s="100">
        <f t="shared" si="10"/>
        <v>0</v>
      </c>
      <c r="N261" s="424"/>
    </row>
    <row r="262" spans="1:14" s="60" customFormat="1" ht="15.6" hidden="1" outlineLevel="1">
      <c r="A262" s="51"/>
      <c r="B262" s="426"/>
      <c r="C262" s="418"/>
      <c r="D262" s="429"/>
      <c r="E262" s="101" t="s">
        <v>373</v>
      </c>
      <c r="F262" s="102"/>
      <c r="G262" s="103"/>
      <c r="H262" s="104" t="s">
        <v>370</v>
      </c>
      <c r="I262" s="101" t="s">
        <v>371</v>
      </c>
      <c r="J262" s="105"/>
      <c r="K262" s="106" t="str">
        <f t="shared" si="11"/>
        <v>CHF / Min</v>
      </c>
      <c r="L262" s="101" t="s">
        <v>372</v>
      </c>
      <c r="M262" s="107">
        <f t="shared" si="10"/>
        <v>0</v>
      </c>
      <c r="N262" s="425"/>
    </row>
    <row r="263" spans="1:14" s="60" customFormat="1" ht="15.6" hidden="1" outlineLevel="1">
      <c r="A263" s="51"/>
      <c r="B263" s="426"/>
      <c r="C263" s="418"/>
      <c r="D263" s="427" t="s">
        <v>791</v>
      </c>
      <c r="E263" s="87">
        <v>1</v>
      </c>
      <c r="F263" s="88"/>
      <c r="G263" s="89"/>
      <c r="H263" s="148" t="s">
        <v>831</v>
      </c>
      <c r="I263" s="87" t="s">
        <v>371</v>
      </c>
      <c r="J263" s="91"/>
      <c r="K263" s="92" t="str">
        <f t="shared" si="11"/>
        <v>CHF / Min</v>
      </c>
      <c r="L263" s="87" t="s">
        <v>372</v>
      </c>
      <c r="M263" s="93">
        <f t="shared" si="10"/>
        <v>0</v>
      </c>
      <c r="N263" s="423">
        <f>SUM(M263:M265)</f>
        <v>0</v>
      </c>
    </row>
    <row r="264" spans="1:14" s="60" customFormat="1" ht="15.6" hidden="1" outlineLevel="1">
      <c r="A264" s="51"/>
      <c r="B264" s="426"/>
      <c r="C264" s="418"/>
      <c r="D264" s="428"/>
      <c r="E264" s="94">
        <v>2</v>
      </c>
      <c r="F264" s="95"/>
      <c r="G264" s="96"/>
      <c r="H264" s="149" t="s">
        <v>831</v>
      </c>
      <c r="I264" s="94" t="s">
        <v>371</v>
      </c>
      <c r="J264" s="98"/>
      <c r="K264" s="99" t="str">
        <f t="shared" si="11"/>
        <v>CHF / Min</v>
      </c>
      <c r="L264" s="94" t="s">
        <v>372</v>
      </c>
      <c r="M264" s="100">
        <f t="shared" si="10"/>
        <v>0</v>
      </c>
      <c r="N264" s="424"/>
    </row>
    <row r="265" spans="1:14" s="60" customFormat="1" ht="15.6" hidden="1" outlineLevel="1">
      <c r="A265" s="51"/>
      <c r="B265" s="426"/>
      <c r="C265" s="419"/>
      <c r="D265" s="429"/>
      <c r="E265" s="101" t="s">
        <v>373</v>
      </c>
      <c r="F265" s="102"/>
      <c r="G265" s="103"/>
      <c r="H265" s="150" t="s">
        <v>831</v>
      </c>
      <c r="I265" s="101" t="s">
        <v>371</v>
      </c>
      <c r="J265" s="105"/>
      <c r="K265" s="106" t="str">
        <f t="shared" si="11"/>
        <v>CHF / Min</v>
      </c>
      <c r="L265" s="101" t="s">
        <v>372</v>
      </c>
      <c r="M265" s="107">
        <f t="shared" si="10"/>
        <v>0</v>
      </c>
      <c r="N265" s="425"/>
    </row>
    <row r="266" spans="1:14" s="60" customFormat="1" ht="15.75" hidden="1" customHeight="1" outlineLevel="1">
      <c r="A266" s="51"/>
      <c r="B266" s="426" t="s">
        <v>746</v>
      </c>
      <c r="C266" s="417" t="s">
        <v>802</v>
      </c>
      <c r="D266" s="427" t="s">
        <v>790</v>
      </c>
      <c r="E266" s="87">
        <v>1</v>
      </c>
      <c r="F266" s="88"/>
      <c r="G266" s="89"/>
      <c r="H266" s="90" t="s">
        <v>15</v>
      </c>
      <c r="I266" s="87" t="s">
        <v>371</v>
      </c>
      <c r="J266" s="91"/>
      <c r="K266" s="92" t="str">
        <f t="shared" si="11"/>
        <v>CHF / mg</v>
      </c>
      <c r="L266" s="87" t="s">
        <v>372</v>
      </c>
      <c r="M266" s="93">
        <f t="shared" si="10"/>
        <v>0</v>
      </c>
      <c r="N266" s="423">
        <f>SUM(M266:M268)</f>
        <v>0</v>
      </c>
    </row>
    <row r="267" spans="1:14" s="60" customFormat="1" ht="15.6" hidden="1" outlineLevel="1">
      <c r="A267" s="51"/>
      <c r="B267" s="426"/>
      <c r="C267" s="418"/>
      <c r="D267" s="428"/>
      <c r="E267" s="94">
        <v>2</v>
      </c>
      <c r="F267" s="95"/>
      <c r="G267" s="96"/>
      <c r="H267" s="97" t="s">
        <v>16</v>
      </c>
      <c r="I267" s="94" t="s">
        <v>371</v>
      </c>
      <c r="J267" s="98"/>
      <c r="K267" s="99" t="str">
        <f t="shared" si="11"/>
        <v>CHF / U</v>
      </c>
      <c r="L267" s="94" t="s">
        <v>372</v>
      </c>
      <c r="M267" s="100">
        <f t="shared" si="10"/>
        <v>0</v>
      </c>
      <c r="N267" s="424"/>
    </row>
    <row r="268" spans="1:14" s="60" customFormat="1" ht="15.6" hidden="1" outlineLevel="1">
      <c r="A268" s="51"/>
      <c r="B268" s="426"/>
      <c r="C268" s="418"/>
      <c r="D268" s="429"/>
      <c r="E268" s="101" t="s">
        <v>373</v>
      </c>
      <c r="F268" s="102"/>
      <c r="G268" s="103"/>
      <c r="H268" s="104" t="s">
        <v>373</v>
      </c>
      <c r="I268" s="101" t="s">
        <v>371</v>
      </c>
      <c r="J268" s="105"/>
      <c r="K268" s="106" t="str">
        <f t="shared" si="11"/>
        <v>CHF / …</v>
      </c>
      <c r="L268" s="101" t="s">
        <v>372</v>
      </c>
      <c r="M268" s="107">
        <f t="shared" si="10"/>
        <v>0</v>
      </c>
      <c r="N268" s="425"/>
    </row>
    <row r="269" spans="1:14" s="60" customFormat="1" ht="15.6" hidden="1" outlineLevel="1">
      <c r="A269" s="51"/>
      <c r="B269" s="426"/>
      <c r="C269" s="418"/>
      <c r="D269" s="427" t="s">
        <v>791</v>
      </c>
      <c r="E269" s="87">
        <v>1</v>
      </c>
      <c r="F269" s="88"/>
      <c r="G269" s="89"/>
      <c r="H269" s="90" t="s">
        <v>814</v>
      </c>
      <c r="I269" s="87" t="s">
        <v>371</v>
      </c>
      <c r="J269" s="91"/>
      <c r="K269" s="92" t="str">
        <f t="shared" si="11"/>
        <v>CHF / mg</v>
      </c>
      <c r="L269" s="87" t="s">
        <v>372</v>
      </c>
      <c r="M269" s="93">
        <f t="shared" si="10"/>
        <v>0</v>
      </c>
      <c r="N269" s="423">
        <f>SUM(M269:M271)</f>
        <v>0</v>
      </c>
    </row>
    <row r="270" spans="1:14" s="60" customFormat="1" ht="15.6" hidden="1" outlineLevel="1">
      <c r="A270" s="51"/>
      <c r="B270" s="426"/>
      <c r="C270" s="418"/>
      <c r="D270" s="428"/>
      <c r="E270" s="94">
        <v>2</v>
      </c>
      <c r="F270" s="95"/>
      <c r="G270" s="96"/>
      <c r="H270" s="97" t="s">
        <v>815</v>
      </c>
      <c r="I270" s="94" t="s">
        <v>371</v>
      </c>
      <c r="J270" s="98"/>
      <c r="K270" s="99" t="str">
        <f t="shared" si="11"/>
        <v>CHF / U</v>
      </c>
      <c r="L270" s="94" t="s">
        <v>372</v>
      </c>
      <c r="M270" s="100">
        <f t="shared" si="10"/>
        <v>0</v>
      </c>
      <c r="N270" s="424"/>
    </row>
    <row r="271" spans="1:14" s="60" customFormat="1" ht="15.6" hidden="1" outlineLevel="1">
      <c r="A271" s="51"/>
      <c r="B271" s="426"/>
      <c r="C271" s="419"/>
      <c r="D271" s="429"/>
      <c r="E271" s="101" t="s">
        <v>373</v>
      </c>
      <c r="F271" s="102"/>
      <c r="G271" s="103"/>
      <c r="H271" s="104" t="s">
        <v>373</v>
      </c>
      <c r="I271" s="101" t="s">
        <v>371</v>
      </c>
      <c r="J271" s="105"/>
      <c r="K271" s="106" t="str">
        <f t="shared" si="11"/>
        <v>CHF / …</v>
      </c>
      <c r="L271" s="101" t="s">
        <v>372</v>
      </c>
      <c r="M271" s="107">
        <f t="shared" si="10"/>
        <v>0</v>
      </c>
      <c r="N271" s="425"/>
    </row>
    <row r="272" spans="1:14" s="60" customFormat="1" ht="15.75" hidden="1" customHeight="1" outlineLevel="1">
      <c r="A272" s="51"/>
      <c r="B272" s="426" t="s">
        <v>788</v>
      </c>
      <c r="C272" s="417" t="s">
        <v>803</v>
      </c>
      <c r="D272" s="427" t="s">
        <v>790</v>
      </c>
      <c r="E272" s="87">
        <v>1</v>
      </c>
      <c r="F272" s="88"/>
      <c r="G272" s="89"/>
      <c r="H272" s="90" t="s">
        <v>810</v>
      </c>
      <c r="I272" s="87" t="s">
        <v>371</v>
      </c>
      <c r="J272" s="91"/>
      <c r="K272" s="92" t="str">
        <f t="shared" si="11"/>
        <v>CHF / Concentré</v>
      </c>
      <c r="L272" s="87" t="s">
        <v>372</v>
      </c>
      <c r="M272" s="93">
        <f t="shared" si="10"/>
        <v>0</v>
      </c>
      <c r="N272" s="423">
        <f>SUM(M272:M274)</f>
        <v>0</v>
      </c>
    </row>
    <row r="273" spans="1:14" s="60" customFormat="1" ht="15.6" hidden="1" outlineLevel="1">
      <c r="A273" s="51"/>
      <c r="B273" s="426"/>
      <c r="C273" s="418"/>
      <c r="D273" s="428"/>
      <c r="E273" s="94">
        <v>2</v>
      </c>
      <c r="F273" s="95"/>
      <c r="G273" s="96"/>
      <c r="H273" s="97" t="s">
        <v>810</v>
      </c>
      <c r="I273" s="94" t="s">
        <v>371</v>
      </c>
      <c r="J273" s="98"/>
      <c r="K273" s="99" t="str">
        <f t="shared" si="11"/>
        <v>CHF / Concentré</v>
      </c>
      <c r="L273" s="94" t="s">
        <v>372</v>
      </c>
      <c r="M273" s="100">
        <f t="shared" si="10"/>
        <v>0</v>
      </c>
      <c r="N273" s="424"/>
    </row>
    <row r="274" spans="1:14" s="60" customFormat="1" ht="15.6" hidden="1" outlineLevel="1">
      <c r="A274" s="51"/>
      <c r="B274" s="426"/>
      <c r="C274" s="418"/>
      <c r="D274" s="429"/>
      <c r="E274" s="101" t="s">
        <v>373</v>
      </c>
      <c r="F274" s="102"/>
      <c r="G274" s="103"/>
      <c r="H274" s="104" t="s">
        <v>810</v>
      </c>
      <c r="I274" s="101" t="s">
        <v>371</v>
      </c>
      <c r="J274" s="105"/>
      <c r="K274" s="106" t="str">
        <f t="shared" si="11"/>
        <v>CHF / Concentré</v>
      </c>
      <c r="L274" s="101" t="s">
        <v>372</v>
      </c>
      <c r="M274" s="107">
        <f t="shared" si="10"/>
        <v>0</v>
      </c>
      <c r="N274" s="425"/>
    </row>
    <row r="275" spans="1:14" s="60" customFormat="1" ht="15.6" hidden="1" outlineLevel="1">
      <c r="A275" s="51"/>
      <c r="B275" s="426"/>
      <c r="C275" s="418"/>
      <c r="D275" s="427" t="s">
        <v>791</v>
      </c>
      <c r="E275" s="87">
        <v>1</v>
      </c>
      <c r="F275" s="88"/>
      <c r="G275" s="89"/>
      <c r="H275" s="90" t="s">
        <v>833</v>
      </c>
      <c r="I275" s="87" t="s">
        <v>371</v>
      </c>
      <c r="J275" s="91"/>
      <c r="K275" s="92" t="str">
        <f t="shared" si="11"/>
        <v>CHF / Concentré</v>
      </c>
      <c r="L275" s="87" t="s">
        <v>372</v>
      </c>
      <c r="M275" s="93">
        <f t="shared" si="10"/>
        <v>0</v>
      </c>
      <c r="N275" s="423">
        <f>SUM(M275:M277)</f>
        <v>0</v>
      </c>
    </row>
    <row r="276" spans="1:14" s="60" customFormat="1" ht="15.6" hidden="1" outlineLevel="1">
      <c r="A276" s="51"/>
      <c r="B276" s="426"/>
      <c r="C276" s="418"/>
      <c r="D276" s="428"/>
      <c r="E276" s="94">
        <v>2</v>
      </c>
      <c r="F276" s="95"/>
      <c r="G276" s="96"/>
      <c r="H276" s="97" t="s">
        <v>833</v>
      </c>
      <c r="I276" s="94" t="s">
        <v>371</v>
      </c>
      <c r="J276" s="98"/>
      <c r="K276" s="99" t="str">
        <f t="shared" si="11"/>
        <v>CHF / Concentré</v>
      </c>
      <c r="L276" s="94" t="s">
        <v>372</v>
      </c>
      <c r="M276" s="100">
        <f t="shared" si="10"/>
        <v>0</v>
      </c>
      <c r="N276" s="424"/>
    </row>
    <row r="277" spans="1:14" s="60" customFormat="1" ht="15.6" hidden="1" outlineLevel="1">
      <c r="A277" s="51"/>
      <c r="B277" s="426"/>
      <c r="C277" s="419"/>
      <c r="D277" s="429"/>
      <c r="E277" s="101" t="s">
        <v>373</v>
      </c>
      <c r="F277" s="102"/>
      <c r="G277" s="103"/>
      <c r="H277" s="104" t="s">
        <v>833</v>
      </c>
      <c r="I277" s="101" t="s">
        <v>371</v>
      </c>
      <c r="J277" s="105"/>
      <c r="K277" s="106" t="str">
        <f t="shared" si="11"/>
        <v>CHF / Concentré</v>
      </c>
      <c r="L277" s="101" t="s">
        <v>372</v>
      </c>
      <c r="M277" s="107">
        <f t="shared" si="10"/>
        <v>0</v>
      </c>
      <c r="N277" s="425"/>
    </row>
    <row r="278" spans="1:14" s="60" customFormat="1" ht="15.75" hidden="1" customHeight="1" outlineLevel="1">
      <c r="A278" s="51"/>
      <c r="B278" s="416" t="s">
        <v>760</v>
      </c>
      <c r="C278" s="417" t="s">
        <v>804</v>
      </c>
      <c r="D278" s="430" t="s">
        <v>790</v>
      </c>
      <c r="E278" s="87">
        <v>1</v>
      </c>
      <c r="F278" s="88"/>
      <c r="G278" s="89"/>
      <c r="H278" s="90" t="s">
        <v>811</v>
      </c>
      <c r="I278" s="87" t="s">
        <v>371</v>
      </c>
      <c r="J278" s="91"/>
      <c r="K278" s="92" t="str">
        <f t="shared" si="11"/>
        <v>CHF / Pièce</v>
      </c>
      <c r="L278" s="87" t="s">
        <v>372</v>
      </c>
      <c r="M278" s="93">
        <f t="shared" si="10"/>
        <v>0</v>
      </c>
      <c r="N278" s="423">
        <f>SUM(M278:M280)</f>
        <v>0</v>
      </c>
    </row>
    <row r="279" spans="1:14" s="60" customFormat="1" ht="15.6" hidden="1" outlineLevel="1">
      <c r="A279" s="51"/>
      <c r="B279" s="416"/>
      <c r="C279" s="418"/>
      <c r="D279" s="431"/>
      <c r="E279" s="94">
        <v>2</v>
      </c>
      <c r="F279" s="95"/>
      <c r="G279" s="96"/>
      <c r="H279" s="97" t="s">
        <v>374</v>
      </c>
      <c r="I279" s="94" t="s">
        <v>371</v>
      </c>
      <c r="J279" s="98"/>
      <c r="K279" s="99" t="str">
        <f t="shared" si="11"/>
        <v>CHF / ..</v>
      </c>
      <c r="L279" s="94" t="s">
        <v>372</v>
      </c>
      <c r="M279" s="100">
        <f t="shared" si="10"/>
        <v>0</v>
      </c>
      <c r="N279" s="424"/>
    </row>
    <row r="280" spans="1:14" s="60" customFormat="1" ht="15.6" hidden="1" outlineLevel="1">
      <c r="A280" s="51"/>
      <c r="B280" s="416"/>
      <c r="C280" s="419"/>
      <c r="D280" s="432"/>
      <c r="E280" s="101" t="s">
        <v>373</v>
      </c>
      <c r="F280" s="102"/>
      <c r="G280" s="103"/>
      <c r="H280" s="104" t="s">
        <v>374</v>
      </c>
      <c r="I280" s="101" t="s">
        <v>371</v>
      </c>
      <c r="J280" s="105"/>
      <c r="K280" s="106" t="str">
        <f t="shared" si="11"/>
        <v>CHF / ..</v>
      </c>
      <c r="L280" s="101" t="s">
        <v>372</v>
      </c>
      <c r="M280" s="107">
        <f t="shared" si="10"/>
        <v>0</v>
      </c>
      <c r="N280" s="425"/>
    </row>
    <row r="281" spans="1:14" s="60" customFormat="1" ht="15.75" hidden="1" customHeight="1" outlineLevel="1">
      <c r="A281" s="51"/>
      <c r="B281" s="416" t="s">
        <v>808</v>
      </c>
      <c r="C281" s="417" t="s">
        <v>805</v>
      </c>
      <c r="D281" s="427" t="s">
        <v>790</v>
      </c>
      <c r="E281" s="87">
        <v>1</v>
      </c>
      <c r="F281" s="88"/>
      <c r="G281" s="89"/>
      <c r="H281" s="90" t="s">
        <v>811</v>
      </c>
      <c r="I281" s="87" t="s">
        <v>371</v>
      </c>
      <c r="J281" s="91"/>
      <c r="K281" s="92" t="str">
        <f t="shared" si="11"/>
        <v>CHF / Pièce</v>
      </c>
      <c r="L281" s="87" t="s">
        <v>372</v>
      </c>
      <c r="M281" s="93">
        <f t="shared" si="10"/>
        <v>0</v>
      </c>
      <c r="N281" s="423">
        <f>SUM(M281:M283)</f>
        <v>0</v>
      </c>
    </row>
    <row r="282" spans="1:14" s="60" customFormat="1" ht="15.6" hidden="1" outlineLevel="1">
      <c r="A282" s="51"/>
      <c r="B282" s="416"/>
      <c r="C282" s="418"/>
      <c r="D282" s="428"/>
      <c r="E282" s="94">
        <v>2</v>
      </c>
      <c r="F282" s="95"/>
      <c r="G282" s="96"/>
      <c r="H282" s="97" t="s">
        <v>374</v>
      </c>
      <c r="I282" s="94" t="s">
        <v>371</v>
      </c>
      <c r="J282" s="98"/>
      <c r="K282" s="99" t="str">
        <f t="shared" si="11"/>
        <v>CHF / ..</v>
      </c>
      <c r="L282" s="94" t="s">
        <v>372</v>
      </c>
      <c r="M282" s="100">
        <f t="shared" si="10"/>
        <v>0</v>
      </c>
      <c r="N282" s="424"/>
    </row>
    <row r="283" spans="1:14" s="60" customFormat="1" ht="15.6" hidden="1" outlineLevel="1">
      <c r="A283" s="51"/>
      <c r="B283" s="416"/>
      <c r="C283" s="418"/>
      <c r="D283" s="429"/>
      <c r="E283" s="101" t="s">
        <v>373</v>
      </c>
      <c r="F283" s="102"/>
      <c r="G283" s="103"/>
      <c r="H283" s="104" t="s">
        <v>374</v>
      </c>
      <c r="I283" s="101" t="s">
        <v>371</v>
      </c>
      <c r="J283" s="105"/>
      <c r="K283" s="106" t="str">
        <f t="shared" si="11"/>
        <v>CHF / ..</v>
      </c>
      <c r="L283" s="101" t="s">
        <v>372</v>
      </c>
      <c r="M283" s="107">
        <f t="shared" si="10"/>
        <v>0</v>
      </c>
      <c r="N283" s="425"/>
    </row>
    <row r="284" spans="1:14" s="60" customFormat="1" ht="15.6" hidden="1" outlineLevel="1">
      <c r="A284" s="51"/>
      <c r="B284" s="416"/>
      <c r="C284" s="418"/>
      <c r="D284" s="427" t="s">
        <v>791</v>
      </c>
      <c r="E284" s="87">
        <v>1</v>
      </c>
      <c r="F284" s="88"/>
      <c r="G284" s="89"/>
      <c r="H284" s="90" t="s">
        <v>834</v>
      </c>
      <c r="I284" s="87" t="s">
        <v>371</v>
      </c>
      <c r="J284" s="91"/>
      <c r="K284" s="92" t="str">
        <f t="shared" si="11"/>
        <v>CHF / Pièce</v>
      </c>
      <c r="L284" s="87" t="s">
        <v>372</v>
      </c>
      <c r="M284" s="93">
        <f t="shared" si="10"/>
        <v>0</v>
      </c>
      <c r="N284" s="423">
        <f>SUM(M284:M286)</f>
        <v>0</v>
      </c>
    </row>
    <row r="285" spans="1:14" s="60" customFormat="1" ht="15.6" hidden="1" outlineLevel="1">
      <c r="A285" s="51"/>
      <c r="B285" s="416"/>
      <c r="C285" s="418"/>
      <c r="D285" s="428"/>
      <c r="E285" s="94">
        <v>2</v>
      </c>
      <c r="F285" s="95"/>
      <c r="G285" s="96"/>
      <c r="H285" s="97" t="s">
        <v>834</v>
      </c>
      <c r="I285" s="94" t="s">
        <v>371</v>
      </c>
      <c r="J285" s="98"/>
      <c r="K285" s="99" t="str">
        <f t="shared" si="11"/>
        <v>CHF / Pièce</v>
      </c>
      <c r="L285" s="94" t="s">
        <v>372</v>
      </c>
      <c r="M285" s="100">
        <f t="shared" si="10"/>
        <v>0</v>
      </c>
      <c r="N285" s="424"/>
    </row>
    <row r="286" spans="1:14" s="60" customFormat="1" ht="15.6" hidden="1" outlineLevel="1">
      <c r="A286" s="51"/>
      <c r="B286" s="416"/>
      <c r="C286" s="419"/>
      <c r="D286" s="429"/>
      <c r="E286" s="101" t="s">
        <v>373</v>
      </c>
      <c r="F286" s="102"/>
      <c r="G286" s="103"/>
      <c r="H286" s="104" t="s">
        <v>834</v>
      </c>
      <c r="I286" s="101" t="s">
        <v>371</v>
      </c>
      <c r="J286" s="105"/>
      <c r="K286" s="106" t="str">
        <f t="shared" si="11"/>
        <v>CHF / Pièce</v>
      </c>
      <c r="L286" s="101" t="s">
        <v>372</v>
      </c>
      <c r="M286" s="107">
        <f t="shared" si="10"/>
        <v>0</v>
      </c>
      <c r="N286" s="425"/>
    </row>
    <row r="287" spans="1:14" s="60" customFormat="1" ht="15.75" hidden="1" customHeight="1" outlineLevel="1">
      <c r="A287" s="51"/>
      <c r="B287" s="416" t="s">
        <v>809</v>
      </c>
      <c r="C287" s="417" t="s">
        <v>806</v>
      </c>
      <c r="D287" s="420" t="s">
        <v>791</v>
      </c>
      <c r="E287" s="87">
        <v>1</v>
      </c>
      <c r="F287" s="88"/>
      <c r="G287" s="145">
        <v>1</v>
      </c>
      <c r="H287" s="148" t="s">
        <v>832</v>
      </c>
      <c r="I287" s="87" t="s">
        <v>371</v>
      </c>
      <c r="J287" s="91"/>
      <c r="K287" s="92" t="str">
        <f t="shared" si="11"/>
        <v>CHF / h</v>
      </c>
      <c r="L287" s="87" t="s">
        <v>372</v>
      </c>
      <c r="M287" s="93">
        <f t="shared" si="10"/>
        <v>0</v>
      </c>
      <c r="N287" s="423">
        <f>SUM(M287:M290)</f>
        <v>0</v>
      </c>
    </row>
    <row r="288" spans="1:14" s="60" customFormat="1" ht="15.6" hidden="1" outlineLevel="1">
      <c r="A288" s="51"/>
      <c r="B288" s="416"/>
      <c r="C288" s="418"/>
      <c r="D288" s="421"/>
      <c r="E288" s="94">
        <v>2</v>
      </c>
      <c r="F288" s="95"/>
      <c r="G288" s="146">
        <v>1</v>
      </c>
      <c r="H288" s="149" t="s">
        <v>832</v>
      </c>
      <c r="I288" s="94" t="s">
        <v>371</v>
      </c>
      <c r="J288" s="98"/>
      <c r="K288" s="99" t="str">
        <f t="shared" si="11"/>
        <v>CHF / h</v>
      </c>
      <c r="L288" s="94" t="s">
        <v>372</v>
      </c>
      <c r="M288" s="100">
        <f t="shared" si="10"/>
        <v>0</v>
      </c>
      <c r="N288" s="424"/>
    </row>
    <row r="289" spans="1:14" s="60" customFormat="1" ht="15.6" hidden="1" outlineLevel="1">
      <c r="A289" s="51"/>
      <c r="B289" s="416"/>
      <c r="C289" s="418"/>
      <c r="D289" s="421"/>
      <c r="E289" s="108">
        <v>3</v>
      </c>
      <c r="F289" s="109"/>
      <c r="G289" s="146">
        <v>1</v>
      </c>
      <c r="H289" s="149" t="s">
        <v>832</v>
      </c>
      <c r="I289" s="94" t="s">
        <v>371</v>
      </c>
      <c r="J289" s="98"/>
      <c r="K289" s="99" t="str">
        <f t="shared" si="11"/>
        <v>CHF / h</v>
      </c>
      <c r="L289" s="94" t="s">
        <v>372</v>
      </c>
      <c r="M289" s="100">
        <f t="shared" si="10"/>
        <v>0</v>
      </c>
      <c r="N289" s="424"/>
    </row>
    <row r="290" spans="1:14" s="60" customFormat="1" ht="15.6" hidden="1" outlineLevel="1">
      <c r="A290" s="51"/>
      <c r="B290" s="416"/>
      <c r="C290" s="419"/>
      <c r="D290" s="422"/>
      <c r="E290" s="101" t="s">
        <v>373</v>
      </c>
      <c r="F290" s="102"/>
      <c r="G290" s="147">
        <v>1</v>
      </c>
      <c r="H290" s="150" t="s">
        <v>832</v>
      </c>
      <c r="I290" s="101" t="s">
        <v>371</v>
      </c>
      <c r="J290" s="105"/>
      <c r="K290" s="106" t="str">
        <f t="shared" si="11"/>
        <v>CHF / h</v>
      </c>
      <c r="L290" s="101" t="s">
        <v>372</v>
      </c>
      <c r="M290" s="107">
        <f t="shared" si="10"/>
        <v>0</v>
      </c>
      <c r="N290" s="425"/>
    </row>
    <row r="291" spans="1:14" s="60" customFormat="1" ht="15.6" hidden="1" customHeight="1" outlineLevel="1">
      <c r="A291" s="51"/>
      <c r="B291" s="426" t="s">
        <v>789</v>
      </c>
      <c r="C291" s="417" t="s">
        <v>807</v>
      </c>
      <c r="D291" s="427" t="s">
        <v>790</v>
      </c>
      <c r="E291" s="87">
        <v>1</v>
      </c>
      <c r="F291" s="88"/>
      <c r="G291" s="89"/>
      <c r="H291" s="90" t="s">
        <v>374</v>
      </c>
      <c r="I291" s="87" t="s">
        <v>371</v>
      </c>
      <c r="J291" s="91"/>
      <c r="K291" s="92" t="str">
        <f t="shared" si="11"/>
        <v>CHF / ..</v>
      </c>
      <c r="L291" s="87" t="s">
        <v>372</v>
      </c>
      <c r="M291" s="93">
        <f t="shared" si="10"/>
        <v>0</v>
      </c>
      <c r="N291" s="423">
        <f>SUM(M291:M293)</f>
        <v>0</v>
      </c>
    </row>
    <row r="292" spans="1:14" s="60" customFormat="1" ht="15.6" hidden="1" outlineLevel="1">
      <c r="A292" s="51"/>
      <c r="B292" s="426"/>
      <c r="C292" s="418"/>
      <c r="D292" s="428"/>
      <c r="E292" s="94">
        <v>2</v>
      </c>
      <c r="F292" s="95"/>
      <c r="G292" s="96"/>
      <c r="H292" s="97" t="s">
        <v>374</v>
      </c>
      <c r="I292" s="94" t="s">
        <v>371</v>
      </c>
      <c r="J292" s="98"/>
      <c r="K292" s="99" t="str">
        <f t="shared" si="11"/>
        <v>CHF / ..</v>
      </c>
      <c r="L292" s="94" t="s">
        <v>372</v>
      </c>
      <c r="M292" s="100">
        <f t="shared" si="10"/>
        <v>0</v>
      </c>
      <c r="N292" s="424"/>
    </row>
    <row r="293" spans="1:14" s="60" customFormat="1" ht="15.6" hidden="1" outlineLevel="1">
      <c r="A293" s="51"/>
      <c r="B293" s="426"/>
      <c r="C293" s="418"/>
      <c r="D293" s="429"/>
      <c r="E293" s="101" t="s">
        <v>373</v>
      </c>
      <c r="F293" s="102"/>
      <c r="G293" s="103"/>
      <c r="H293" s="104" t="s">
        <v>374</v>
      </c>
      <c r="I293" s="101" t="s">
        <v>371</v>
      </c>
      <c r="J293" s="105"/>
      <c r="K293" s="106" t="str">
        <f t="shared" si="11"/>
        <v>CHF / ..</v>
      </c>
      <c r="L293" s="101" t="s">
        <v>372</v>
      </c>
      <c r="M293" s="107">
        <f t="shared" si="10"/>
        <v>0</v>
      </c>
      <c r="N293" s="425"/>
    </row>
    <row r="294" spans="1:14" s="60" customFormat="1" ht="15.6" hidden="1" outlineLevel="1">
      <c r="A294" s="51"/>
      <c r="B294" s="426"/>
      <c r="C294" s="418"/>
      <c r="D294" s="427" t="s">
        <v>791</v>
      </c>
      <c r="E294" s="87">
        <v>1</v>
      </c>
      <c r="F294" s="88"/>
      <c r="G294" s="89"/>
      <c r="H294" s="90" t="s">
        <v>812</v>
      </c>
      <c r="I294" s="87" t="s">
        <v>371</v>
      </c>
      <c r="J294" s="91"/>
      <c r="K294" s="92" t="str">
        <f t="shared" si="11"/>
        <v>CHF / ..</v>
      </c>
      <c r="L294" s="87" t="s">
        <v>372</v>
      </c>
      <c r="M294" s="93">
        <f t="shared" si="10"/>
        <v>0</v>
      </c>
      <c r="N294" s="423">
        <f>SUM(M294:M296)</f>
        <v>0</v>
      </c>
    </row>
    <row r="295" spans="1:14" s="60" customFormat="1" ht="15.6" hidden="1" outlineLevel="1">
      <c r="A295" s="51"/>
      <c r="B295" s="426"/>
      <c r="C295" s="418"/>
      <c r="D295" s="428"/>
      <c r="E295" s="94">
        <v>2</v>
      </c>
      <c r="F295" s="95"/>
      <c r="G295" s="96"/>
      <c r="H295" s="97" t="s">
        <v>813</v>
      </c>
      <c r="I295" s="94" t="s">
        <v>371</v>
      </c>
      <c r="J295" s="98"/>
      <c r="K295" s="99" t="str">
        <f t="shared" si="11"/>
        <v>CHF / ..</v>
      </c>
      <c r="L295" s="94" t="s">
        <v>372</v>
      </c>
      <c r="M295" s="100">
        <f t="shared" si="10"/>
        <v>0</v>
      </c>
      <c r="N295" s="424"/>
    </row>
    <row r="296" spans="1:14" s="60" customFormat="1" ht="15.6" hidden="1" outlineLevel="1">
      <c r="A296" s="51"/>
      <c r="B296" s="426"/>
      <c r="C296" s="419"/>
      <c r="D296" s="429"/>
      <c r="E296" s="101" t="s">
        <v>373</v>
      </c>
      <c r="F296" s="102"/>
      <c r="G296" s="103"/>
      <c r="H296" s="104" t="s">
        <v>813</v>
      </c>
      <c r="I296" s="101" t="s">
        <v>371</v>
      </c>
      <c r="J296" s="105"/>
      <c r="K296" s="106" t="str">
        <f t="shared" si="11"/>
        <v>CHF / ..</v>
      </c>
      <c r="L296" s="101" t="s">
        <v>372</v>
      </c>
      <c r="M296" s="107">
        <f t="shared" si="10"/>
        <v>0</v>
      </c>
      <c r="N296" s="425"/>
    </row>
    <row r="297" spans="1:14">
      <c r="A297"/>
    </row>
    <row r="298" spans="1:14" s="60" customFormat="1" collapsed="1">
      <c r="A298" s="51"/>
      <c r="B298" s="137" t="s">
        <v>304</v>
      </c>
      <c r="C298" s="28" t="str">
        <f>+VLOOKUP(B298&amp;"a",'Procédés onéreux-annexe'!B:D,3,FALSE)</f>
        <v>Durée de traitement avec un système d'assistance cardio-vasculaire et pulmonaire, avec pompe, avec oxygénateur (y compris élimination de CO2), extracorporel, veinoveineux, (ECMO - ILA)</v>
      </c>
      <c r="D298" s="51"/>
    </row>
    <row r="299" spans="1:14" s="60" customFormat="1" hidden="1" outlineLevel="1">
      <c r="A299" s="51"/>
      <c r="B299" s="140"/>
      <c r="C299" s="83" t="s">
        <v>793</v>
      </c>
      <c r="D299" s="84" t="s">
        <v>794</v>
      </c>
      <c r="E299" s="84" t="s">
        <v>368</v>
      </c>
      <c r="F299" s="84" t="s">
        <v>769</v>
      </c>
      <c r="G299" s="84" t="s">
        <v>795</v>
      </c>
      <c r="H299" s="84" t="s">
        <v>796</v>
      </c>
      <c r="I299" s="84"/>
      <c r="J299" s="85" t="s">
        <v>797</v>
      </c>
      <c r="K299" s="84" t="s">
        <v>796</v>
      </c>
      <c r="L299" s="84"/>
      <c r="M299" s="84" t="s">
        <v>798</v>
      </c>
      <c r="N299" s="86" t="s">
        <v>799</v>
      </c>
    </row>
    <row r="300" spans="1:14" s="60" customFormat="1" ht="15.75" hidden="1" customHeight="1" outlineLevel="1">
      <c r="A300" s="51"/>
      <c r="B300" s="438" t="s">
        <v>786</v>
      </c>
      <c r="C300" s="417" t="s">
        <v>800</v>
      </c>
      <c r="D300" s="427" t="s">
        <v>790</v>
      </c>
      <c r="E300" s="87">
        <v>1</v>
      </c>
      <c r="F300" s="88"/>
      <c r="G300" s="89"/>
      <c r="H300" s="90" t="s">
        <v>370</v>
      </c>
      <c r="I300" s="87" t="s">
        <v>371</v>
      </c>
      <c r="J300" s="91"/>
      <c r="K300" s="92" t="str">
        <f>+"CHF / "&amp;IFERROR(MID(H300,1,SEARCH("par h",H300)-2),H300)</f>
        <v>CHF / Min</v>
      </c>
      <c r="L300" s="87" t="s">
        <v>372</v>
      </c>
      <c r="M300" s="93">
        <f t="shared" ref="M300:M342" si="12">+G300*J300</f>
        <v>0</v>
      </c>
      <c r="N300" s="423">
        <f>SUM(M300:M302)</f>
        <v>0</v>
      </c>
    </row>
    <row r="301" spans="1:14" s="60" customFormat="1" ht="15.6" hidden="1" outlineLevel="1">
      <c r="A301" s="51"/>
      <c r="B301" s="439"/>
      <c r="C301" s="418"/>
      <c r="D301" s="428"/>
      <c r="E301" s="94">
        <v>2</v>
      </c>
      <c r="F301" s="95"/>
      <c r="G301" s="96"/>
      <c r="H301" s="97" t="s">
        <v>370</v>
      </c>
      <c r="I301" s="94" t="s">
        <v>371</v>
      </c>
      <c r="J301" s="98"/>
      <c r="K301" s="99" t="str">
        <f t="shared" ref="K301:K342" si="13">+"CHF / "&amp;IFERROR(MID(H301,1,SEARCH("par h",H301)-2),H301)</f>
        <v>CHF / Min</v>
      </c>
      <c r="L301" s="94" t="s">
        <v>372</v>
      </c>
      <c r="M301" s="100">
        <f t="shared" si="12"/>
        <v>0</v>
      </c>
      <c r="N301" s="424"/>
    </row>
    <row r="302" spans="1:14" s="60" customFormat="1" ht="15.6" hidden="1" outlineLevel="1">
      <c r="A302" s="51"/>
      <c r="B302" s="439"/>
      <c r="C302" s="418"/>
      <c r="D302" s="429"/>
      <c r="E302" s="101" t="s">
        <v>373</v>
      </c>
      <c r="F302" s="102"/>
      <c r="G302" s="103"/>
      <c r="H302" s="104" t="s">
        <v>370</v>
      </c>
      <c r="I302" s="101" t="s">
        <v>371</v>
      </c>
      <c r="J302" s="105"/>
      <c r="K302" s="106" t="str">
        <f t="shared" si="13"/>
        <v>CHF / Min</v>
      </c>
      <c r="L302" s="101" t="s">
        <v>372</v>
      </c>
      <c r="M302" s="107">
        <f t="shared" si="12"/>
        <v>0</v>
      </c>
      <c r="N302" s="425"/>
    </row>
    <row r="303" spans="1:14" s="60" customFormat="1" ht="15.6" hidden="1" outlineLevel="1">
      <c r="A303" s="51"/>
      <c r="B303" s="439"/>
      <c r="C303" s="418"/>
      <c r="D303" s="427" t="s">
        <v>791</v>
      </c>
      <c r="E303" s="87">
        <v>1</v>
      </c>
      <c r="F303" s="88"/>
      <c r="G303" s="89"/>
      <c r="H303" s="159" t="s">
        <v>831</v>
      </c>
      <c r="I303" s="87" t="s">
        <v>371</v>
      </c>
      <c r="J303" s="91"/>
      <c r="K303" s="92" t="str">
        <f t="shared" si="13"/>
        <v>CHF / Min</v>
      </c>
      <c r="L303" s="87" t="s">
        <v>372</v>
      </c>
      <c r="M303" s="93">
        <f t="shared" si="12"/>
        <v>0</v>
      </c>
      <c r="N303" s="423">
        <f>SUM(M303:M305)</f>
        <v>0</v>
      </c>
    </row>
    <row r="304" spans="1:14" s="60" customFormat="1" ht="15.6" hidden="1" outlineLevel="1">
      <c r="A304" s="51"/>
      <c r="B304" s="439"/>
      <c r="C304" s="418"/>
      <c r="D304" s="428"/>
      <c r="E304" s="94">
        <v>2</v>
      </c>
      <c r="F304" s="95"/>
      <c r="G304" s="96"/>
      <c r="H304" s="138" t="s">
        <v>831</v>
      </c>
      <c r="I304" s="94" t="s">
        <v>371</v>
      </c>
      <c r="J304" s="98"/>
      <c r="K304" s="99" t="str">
        <f t="shared" si="13"/>
        <v>CHF / Min</v>
      </c>
      <c r="L304" s="94" t="s">
        <v>372</v>
      </c>
      <c r="M304" s="100">
        <f t="shared" si="12"/>
        <v>0</v>
      </c>
      <c r="N304" s="424"/>
    </row>
    <row r="305" spans="1:14" s="60" customFormat="1" ht="15.6" hidden="1" outlineLevel="1">
      <c r="A305" s="51"/>
      <c r="B305" s="440"/>
      <c r="C305" s="419"/>
      <c r="D305" s="429"/>
      <c r="E305" s="101" t="s">
        <v>373</v>
      </c>
      <c r="F305" s="102"/>
      <c r="G305" s="103"/>
      <c r="H305" s="139" t="s">
        <v>831</v>
      </c>
      <c r="I305" s="101" t="s">
        <v>371</v>
      </c>
      <c r="J305" s="105"/>
      <c r="K305" s="106" t="str">
        <f t="shared" si="13"/>
        <v>CHF / Min</v>
      </c>
      <c r="L305" s="101" t="s">
        <v>372</v>
      </c>
      <c r="M305" s="107">
        <f t="shared" si="12"/>
        <v>0</v>
      </c>
      <c r="N305" s="425"/>
    </row>
    <row r="306" spans="1:14" s="60" customFormat="1" ht="15.75" hidden="1" customHeight="1" outlineLevel="1">
      <c r="A306" s="51"/>
      <c r="B306" s="426" t="s">
        <v>787</v>
      </c>
      <c r="C306" s="417" t="s">
        <v>801</v>
      </c>
      <c r="D306" s="427" t="s">
        <v>790</v>
      </c>
      <c r="E306" s="87">
        <v>1</v>
      </c>
      <c r="F306" s="88"/>
      <c r="G306" s="89"/>
      <c r="H306" s="90" t="s">
        <v>370</v>
      </c>
      <c r="I306" s="87" t="s">
        <v>371</v>
      </c>
      <c r="J306" s="91"/>
      <c r="K306" s="92" t="str">
        <f t="shared" si="13"/>
        <v>CHF / Min</v>
      </c>
      <c r="L306" s="87" t="s">
        <v>372</v>
      </c>
      <c r="M306" s="93">
        <f t="shared" si="12"/>
        <v>0</v>
      </c>
      <c r="N306" s="423">
        <f>SUM(M306:M308)</f>
        <v>0</v>
      </c>
    </row>
    <row r="307" spans="1:14" s="60" customFormat="1" ht="15.6" hidden="1" outlineLevel="1">
      <c r="A307" s="51"/>
      <c r="B307" s="426"/>
      <c r="C307" s="418"/>
      <c r="D307" s="428"/>
      <c r="E307" s="94">
        <v>2</v>
      </c>
      <c r="F307" s="95"/>
      <c r="G307" s="96"/>
      <c r="H307" s="97" t="s">
        <v>370</v>
      </c>
      <c r="I307" s="94" t="s">
        <v>371</v>
      </c>
      <c r="J307" s="98"/>
      <c r="K307" s="99" t="str">
        <f t="shared" si="13"/>
        <v>CHF / Min</v>
      </c>
      <c r="L307" s="94" t="s">
        <v>372</v>
      </c>
      <c r="M307" s="100">
        <f t="shared" si="12"/>
        <v>0</v>
      </c>
      <c r="N307" s="424"/>
    </row>
    <row r="308" spans="1:14" s="60" customFormat="1" ht="15.6" hidden="1" outlineLevel="1">
      <c r="A308" s="51"/>
      <c r="B308" s="426"/>
      <c r="C308" s="418"/>
      <c r="D308" s="429"/>
      <c r="E308" s="101" t="s">
        <v>373</v>
      </c>
      <c r="F308" s="102"/>
      <c r="G308" s="103"/>
      <c r="H308" s="104" t="s">
        <v>370</v>
      </c>
      <c r="I308" s="101" t="s">
        <v>371</v>
      </c>
      <c r="J308" s="105"/>
      <c r="K308" s="106" t="str">
        <f t="shared" si="13"/>
        <v>CHF / Min</v>
      </c>
      <c r="L308" s="101" t="s">
        <v>372</v>
      </c>
      <c r="M308" s="107">
        <f t="shared" si="12"/>
        <v>0</v>
      </c>
      <c r="N308" s="425"/>
    </row>
    <row r="309" spans="1:14" s="60" customFormat="1" ht="15.6" hidden="1" outlineLevel="1">
      <c r="A309" s="51"/>
      <c r="B309" s="426"/>
      <c r="C309" s="418"/>
      <c r="D309" s="427" t="s">
        <v>791</v>
      </c>
      <c r="E309" s="87">
        <v>1</v>
      </c>
      <c r="F309" s="88"/>
      <c r="G309" s="89"/>
      <c r="H309" s="148" t="s">
        <v>831</v>
      </c>
      <c r="I309" s="87" t="s">
        <v>371</v>
      </c>
      <c r="J309" s="91"/>
      <c r="K309" s="92" t="str">
        <f t="shared" si="13"/>
        <v>CHF / Min</v>
      </c>
      <c r="L309" s="87" t="s">
        <v>372</v>
      </c>
      <c r="M309" s="93">
        <f t="shared" si="12"/>
        <v>0</v>
      </c>
      <c r="N309" s="423">
        <f>SUM(M309:M311)</f>
        <v>0</v>
      </c>
    </row>
    <row r="310" spans="1:14" s="60" customFormat="1" ht="15.6" hidden="1" outlineLevel="1">
      <c r="A310" s="51"/>
      <c r="B310" s="426"/>
      <c r="C310" s="418"/>
      <c r="D310" s="428"/>
      <c r="E310" s="94">
        <v>2</v>
      </c>
      <c r="F310" s="95"/>
      <c r="G310" s="96"/>
      <c r="H310" s="149" t="s">
        <v>831</v>
      </c>
      <c r="I310" s="94" t="s">
        <v>371</v>
      </c>
      <c r="J310" s="98"/>
      <c r="K310" s="99" t="str">
        <f t="shared" si="13"/>
        <v>CHF / Min</v>
      </c>
      <c r="L310" s="94" t="s">
        <v>372</v>
      </c>
      <c r="M310" s="100">
        <f t="shared" si="12"/>
        <v>0</v>
      </c>
      <c r="N310" s="424"/>
    </row>
    <row r="311" spans="1:14" s="60" customFormat="1" ht="15.6" hidden="1" outlineLevel="1">
      <c r="A311" s="51"/>
      <c r="B311" s="426"/>
      <c r="C311" s="419"/>
      <c r="D311" s="429"/>
      <c r="E311" s="101" t="s">
        <v>373</v>
      </c>
      <c r="F311" s="102"/>
      <c r="G311" s="103"/>
      <c r="H311" s="150" t="s">
        <v>831</v>
      </c>
      <c r="I311" s="101" t="s">
        <v>371</v>
      </c>
      <c r="J311" s="105"/>
      <c r="K311" s="106" t="str">
        <f t="shared" si="13"/>
        <v>CHF / Min</v>
      </c>
      <c r="L311" s="101" t="s">
        <v>372</v>
      </c>
      <c r="M311" s="107">
        <f t="shared" si="12"/>
        <v>0</v>
      </c>
      <c r="N311" s="425"/>
    </row>
    <row r="312" spans="1:14" s="60" customFormat="1" ht="15.75" hidden="1" customHeight="1" outlineLevel="1">
      <c r="A312" s="51"/>
      <c r="B312" s="426" t="s">
        <v>746</v>
      </c>
      <c r="C312" s="417" t="s">
        <v>802</v>
      </c>
      <c r="D312" s="427" t="s">
        <v>790</v>
      </c>
      <c r="E312" s="87">
        <v>1</v>
      </c>
      <c r="F312" s="88"/>
      <c r="G312" s="89"/>
      <c r="H312" s="90" t="s">
        <v>15</v>
      </c>
      <c r="I312" s="87" t="s">
        <v>371</v>
      </c>
      <c r="J312" s="91"/>
      <c r="K312" s="92" t="str">
        <f t="shared" si="13"/>
        <v>CHF / mg</v>
      </c>
      <c r="L312" s="87" t="s">
        <v>372</v>
      </c>
      <c r="M312" s="93">
        <f t="shared" si="12"/>
        <v>0</v>
      </c>
      <c r="N312" s="423">
        <f>SUM(M312:M314)</f>
        <v>0</v>
      </c>
    </row>
    <row r="313" spans="1:14" s="60" customFormat="1" ht="15.6" hidden="1" outlineLevel="1">
      <c r="A313" s="51"/>
      <c r="B313" s="426"/>
      <c r="C313" s="418"/>
      <c r="D313" s="428"/>
      <c r="E313" s="94">
        <v>2</v>
      </c>
      <c r="F313" s="95"/>
      <c r="G313" s="96"/>
      <c r="H313" s="97" t="s">
        <v>16</v>
      </c>
      <c r="I313" s="94" t="s">
        <v>371</v>
      </c>
      <c r="J313" s="98"/>
      <c r="K313" s="99" t="str">
        <f t="shared" si="13"/>
        <v>CHF / U</v>
      </c>
      <c r="L313" s="94" t="s">
        <v>372</v>
      </c>
      <c r="M313" s="100">
        <f t="shared" si="12"/>
        <v>0</v>
      </c>
      <c r="N313" s="424"/>
    </row>
    <row r="314" spans="1:14" s="60" customFormat="1" ht="15.6" hidden="1" outlineLevel="1">
      <c r="A314" s="51"/>
      <c r="B314" s="426"/>
      <c r="C314" s="418"/>
      <c r="D314" s="429"/>
      <c r="E314" s="101" t="s">
        <v>373</v>
      </c>
      <c r="F314" s="102"/>
      <c r="G314" s="103"/>
      <c r="H314" s="104" t="s">
        <v>373</v>
      </c>
      <c r="I314" s="101" t="s">
        <v>371</v>
      </c>
      <c r="J314" s="105"/>
      <c r="K314" s="106" t="str">
        <f t="shared" si="13"/>
        <v>CHF / …</v>
      </c>
      <c r="L314" s="101" t="s">
        <v>372</v>
      </c>
      <c r="M314" s="107">
        <f t="shared" si="12"/>
        <v>0</v>
      </c>
      <c r="N314" s="425"/>
    </row>
    <row r="315" spans="1:14" s="60" customFormat="1" ht="15.6" hidden="1" outlineLevel="1">
      <c r="A315" s="51"/>
      <c r="B315" s="426"/>
      <c r="C315" s="418"/>
      <c r="D315" s="427" t="s">
        <v>791</v>
      </c>
      <c r="E315" s="87">
        <v>1</v>
      </c>
      <c r="F315" s="88"/>
      <c r="G315" s="89"/>
      <c r="H315" s="90" t="s">
        <v>814</v>
      </c>
      <c r="I315" s="87" t="s">
        <v>371</v>
      </c>
      <c r="J315" s="91"/>
      <c r="K315" s="92" t="str">
        <f t="shared" si="13"/>
        <v>CHF / mg</v>
      </c>
      <c r="L315" s="87" t="s">
        <v>372</v>
      </c>
      <c r="M315" s="93">
        <f t="shared" si="12"/>
        <v>0</v>
      </c>
      <c r="N315" s="423">
        <f>SUM(M315:M317)</f>
        <v>0</v>
      </c>
    </row>
    <row r="316" spans="1:14" s="60" customFormat="1" ht="15.6" hidden="1" outlineLevel="1">
      <c r="A316" s="51"/>
      <c r="B316" s="426"/>
      <c r="C316" s="418"/>
      <c r="D316" s="428"/>
      <c r="E316" s="94">
        <v>2</v>
      </c>
      <c r="F316" s="95"/>
      <c r="G316" s="96"/>
      <c r="H316" s="97" t="s">
        <v>815</v>
      </c>
      <c r="I316" s="94" t="s">
        <v>371</v>
      </c>
      <c r="J316" s="98"/>
      <c r="K316" s="99" t="str">
        <f t="shared" si="13"/>
        <v>CHF / U</v>
      </c>
      <c r="L316" s="94" t="s">
        <v>372</v>
      </c>
      <c r="M316" s="100">
        <f t="shared" si="12"/>
        <v>0</v>
      </c>
      <c r="N316" s="424"/>
    </row>
    <row r="317" spans="1:14" s="60" customFormat="1" ht="15.6" hidden="1" outlineLevel="1">
      <c r="A317" s="51"/>
      <c r="B317" s="426"/>
      <c r="C317" s="419"/>
      <c r="D317" s="429"/>
      <c r="E317" s="101" t="s">
        <v>373</v>
      </c>
      <c r="F317" s="102"/>
      <c r="G317" s="103"/>
      <c r="H317" s="104" t="s">
        <v>373</v>
      </c>
      <c r="I317" s="101" t="s">
        <v>371</v>
      </c>
      <c r="J317" s="105"/>
      <c r="K317" s="106" t="str">
        <f t="shared" si="13"/>
        <v>CHF / …</v>
      </c>
      <c r="L317" s="101" t="s">
        <v>372</v>
      </c>
      <c r="M317" s="107">
        <f t="shared" si="12"/>
        <v>0</v>
      </c>
      <c r="N317" s="425"/>
    </row>
    <row r="318" spans="1:14" s="60" customFormat="1" ht="15.75" hidden="1" customHeight="1" outlineLevel="1">
      <c r="A318" s="51"/>
      <c r="B318" s="426" t="s">
        <v>788</v>
      </c>
      <c r="C318" s="417" t="s">
        <v>803</v>
      </c>
      <c r="D318" s="427" t="s">
        <v>790</v>
      </c>
      <c r="E318" s="87">
        <v>1</v>
      </c>
      <c r="F318" s="88"/>
      <c r="G318" s="89"/>
      <c r="H318" s="90" t="s">
        <v>810</v>
      </c>
      <c r="I318" s="87" t="s">
        <v>371</v>
      </c>
      <c r="J318" s="91"/>
      <c r="K318" s="92" t="str">
        <f t="shared" si="13"/>
        <v>CHF / Concentré</v>
      </c>
      <c r="L318" s="87" t="s">
        <v>372</v>
      </c>
      <c r="M318" s="93">
        <f t="shared" si="12"/>
        <v>0</v>
      </c>
      <c r="N318" s="423">
        <f>SUM(M318:M320)</f>
        <v>0</v>
      </c>
    </row>
    <row r="319" spans="1:14" s="60" customFormat="1" ht="15.6" hidden="1" outlineLevel="1">
      <c r="A319" s="51"/>
      <c r="B319" s="426"/>
      <c r="C319" s="418"/>
      <c r="D319" s="428"/>
      <c r="E319" s="94">
        <v>2</v>
      </c>
      <c r="F319" s="95"/>
      <c r="G319" s="96"/>
      <c r="H319" s="97" t="s">
        <v>810</v>
      </c>
      <c r="I319" s="94" t="s">
        <v>371</v>
      </c>
      <c r="J319" s="98"/>
      <c r="K319" s="99" t="str">
        <f t="shared" si="13"/>
        <v>CHF / Concentré</v>
      </c>
      <c r="L319" s="94" t="s">
        <v>372</v>
      </c>
      <c r="M319" s="100">
        <f t="shared" si="12"/>
        <v>0</v>
      </c>
      <c r="N319" s="424"/>
    </row>
    <row r="320" spans="1:14" s="60" customFormat="1" ht="15.6" hidden="1" outlineLevel="1">
      <c r="A320" s="51"/>
      <c r="B320" s="426"/>
      <c r="C320" s="418"/>
      <c r="D320" s="429"/>
      <c r="E320" s="101" t="s">
        <v>373</v>
      </c>
      <c r="F320" s="102"/>
      <c r="G320" s="103"/>
      <c r="H320" s="104" t="s">
        <v>810</v>
      </c>
      <c r="I320" s="101" t="s">
        <v>371</v>
      </c>
      <c r="J320" s="105"/>
      <c r="K320" s="106" t="str">
        <f t="shared" si="13"/>
        <v>CHF / Concentré</v>
      </c>
      <c r="L320" s="101" t="s">
        <v>372</v>
      </c>
      <c r="M320" s="107">
        <f t="shared" si="12"/>
        <v>0</v>
      </c>
      <c r="N320" s="425"/>
    </row>
    <row r="321" spans="1:14" s="60" customFormat="1" ht="15.6" hidden="1" outlineLevel="1">
      <c r="A321" s="51"/>
      <c r="B321" s="426"/>
      <c r="C321" s="418"/>
      <c r="D321" s="427" t="s">
        <v>791</v>
      </c>
      <c r="E321" s="87">
        <v>1</v>
      </c>
      <c r="F321" s="88"/>
      <c r="G321" s="89"/>
      <c r="H321" s="90" t="s">
        <v>833</v>
      </c>
      <c r="I321" s="87" t="s">
        <v>371</v>
      </c>
      <c r="J321" s="91"/>
      <c r="K321" s="92" t="str">
        <f t="shared" si="13"/>
        <v>CHF / Concentré</v>
      </c>
      <c r="L321" s="87" t="s">
        <v>372</v>
      </c>
      <c r="M321" s="93">
        <f t="shared" si="12"/>
        <v>0</v>
      </c>
      <c r="N321" s="423">
        <f>SUM(M321:M323)</f>
        <v>0</v>
      </c>
    </row>
    <row r="322" spans="1:14" s="60" customFormat="1" ht="15.6" hidden="1" outlineLevel="1">
      <c r="A322" s="51"/>
      <c r="B322" s="426"/>
      <c r="C322" s="418"/>
      <c r="D322" s="428"/>
      <c r="E322" s="94">
        <v>2</v>
      </c>
      <c r="F322" s="95"/>
      <c r="G322" s="96"/>
      <c r="H322" s="97" t="s">
        <v>833</v>
      </c>
      <c r="I322" s="94" t="s">
        <v>371</v>
      </c>
      <c r="J322" s="98"/>
      <c r="K322" s="99" t="str">
        <f t="shared" si="13"/>
        <v>CHF / Concentré</v>
      </c>
      <c r="L322" s="94" t="s">
        <v>372</v>
      </c>
      <c r="M322" s="100">
        <f t="shared" si="12"/>
        <v>0</v>
      </c>
      <c r="N322" s="424"/>
    </row>
    <row r="323" spans="1:14" s="60" customFormat="1" ht="15.6" hidden="1" outlineLevel="1">
      <c r="A323" s="51"/>
      <c r="B323" s="426"/>
      <c r="C323" s="419"/>
      <c r="D323" s="429"/>
      <c r="E323" s="101" t="s">
        <v>373</v>
      </c>
      <c r="F323" s="102"/>
      <c r="G323" s="103"/>
      <c r="H323" s="104" t="s">
        <v>833</v>
      </c>
      <c r="I323" s="101" t="s">
        <v>371</v>
      </c>
      <c r="J323" s="105"/>
      <c r="K323" s="106" t="str">
        <f t="shared" si="13"/>
        <v>CHF / Concentré</v>
      </c>
      <c r="L323" s="101" t="s">
        <v>372</v>
      </c>
      <c r="M323" s="107">
        <f t="shared" si="12"/>
        <v>0</v>
      </c>
      <c r="N323" s="425"/>
    </row>
    <row r="324" spans="1:14" s="60" customFormat="1" ht="15.75" hidden="1" customHeight="1" outlineLevel="1">
      <c r="A324" s="51"/>
      <c r="B324" s="416" t="s">
        <v>760</v>
      </c>
      <c r="C324" s="417" t="s">
        <v>804</v>
      </c>
      <c r="D324" s="430" t="s">
        <v>790</v>
      </c>
      <c r="E324" s="87">
        <v>1</v>
      </c>
      <c r="F324" s="88"/>
      <c r="G324" s="89"/>
      <c r="H324" s="90" t="s">
        <v>811</v>
      </c>
      <c r="I324" s="87" t="s">
        <v>371</v>
      </c>
      <c r="J324" s="91"/>
      <c r="K324" s="92" t="str">
        <f t="shared" si="13"/>
        <v>CHF / Pièce</v>
      </c>
      <c r="L324" s="87" t="s">
        <v>372</v>
      </c>
      <c r="M324" s="93">
        <f t="shared" si="12"/>
        <v>0</v>
      </c>
      <c r="N324" s="423">
        <f>SUM(M324:M326)</f>
        <v>0</v>
      </c>
    </row>
    <row r="325" spans="1:14" s="60" customFormat="1" ht="15.6" hidden="1" outlineLevel="1">
      <c r="A325" s="51"/>
      <c r="B325" s="416"/>
      <c r="C325" s="418"/>
      <c r="D325" s="431"/>
      <c r="E325" s="94">
        <v>2</v>
      </c>
      <c r="F325" s="95"/>
      <c r="G325" s="96"/>
      <c r="H325" s="97" t="s">
        <v>374</v>
      </c>
      <c r="I325" s="94" t="s">
        <v>371</v>
      </c>
      <c r="J325" s="98"/>
      <c r="K325" s="99" t="str">
        <f t="shared" si="13"/>
        <v>CHF / ..</v>
      </c>
      <c r="L325" s="94" t="s">
        <v>372</v>
      </c>
      <c r="M325" s="100">
        <f t="shared" si="12"/>
        <v>0</v>
      </c>
      <c r="N325" s="424"/>
    </row>
    <row r="326" spans="1:14" s="60" customFormat="1" ht="15.6" hidden="1" outlineLevel="1">
      <c r="A326" s="51"/>
      <c r="B326" s="416"/>
      <c r="C326" s="419"/>
      <c r="D326" s="432"/>
      <c r="E326" s="101" t="s">
        <v>373</v>
      </c>
      <c r="F326" s="102"/>
      <c r="G326" s="103"/>
      <c r="H326" s="104" t="s">
        <v>374</v>
      </c>
      <c r="I326" s="101" t="s">
        <v>371</v>
      </c>
      <c r="J326" s="105"/>
      <c r="K326" s="106" t="str">
        <f t="shared" si="13"/>
        <v>CHF / ..</v>
      </c>
      <c r="L326" s="101" t="s">
        <v>372</v>
      </c>
      <c r="M326" s="107">
        <f t="shared" si="12"/>
        <v>0</v>
      </c>
      <c r="N326" s="425"/>
    </row>
    <row r="327" spans="1:14" s="60" customFormat="1" ht="15.75" hidden="1" customHeight="1" outlineLevel="1">
      <c r="A327" s="51"/>
      <c r="B327" s="416" t="s">
        <v>808</v>
      </c>
      <c r="C327" s="417" t="s">
        <v>805</v>
      </c>
      <c r="D327" s="427" t="s">
        <v>790</v>
      </c>
      <c r="E327" s="87">
        <v>1</v>
      </c>
      <c r="F327" s="88"/>
      <c r="G327" s="89"/>
      <c r="H327" s="90" t="s">
        <v>811</v>
      </c>
      <c r="I327" s="87" t="s">
        <v>371</v>
      </c>
      <c r="J327" s="91"/>
      <c r="K327" s="92" t="str">
        <f t="shared" si="13"/>
        <v>CHF / Pièce</v>
      </c>
      <c r="L327" s="87" t="s">
        <v>372</v>
      </c>
      <c r="M327" s="93">
        <f t="shared" si="12"/>
        <v>0</v>
      </c>
      <c r="N327" s="423">
        <f>SUM(M327:M329)</f>
        <v>0</v>
      </c>
    </row>
    <row r="328" spans="1:14" s="60" customFormat="1" ht="15.6" hidden="1" outlineLevel="1">
      <c r="A328" s="51"/>
      <c r="B328" s="416"/>
      <c r="C328" s="418"/>
      <c r="D328" s="428"/>
      <c r="E328" s="94">
        <v>2</v>
      </c>
      <c r="F328" s="95"/>
      <c r="G328" s="96"/>
      <c r="H328" s="97" t="s">
        <v>374</v>
      </c>
      <c r="I328" s="94" t="s">
        <v>371</v>
      </c>
      <c r="J328" s="98"/>
      <c r="K328" s="99" t="str">
        <f t="shared" si="13"/>
        <v>CHF / ..</v>
      </c>
      <c r="L328" s="94" t="s">
        <v>372</v>
      </c>
      <c r="M328" s="100">
        <f t="shared" si="12"/>
        <v>0</v>
      </c>
      <c r="N328" s="424"/>
    </row>
    <row r="329" spans="1:14" s="60" customFormat="1" ht="15.6" hidden="1" outlineLevel="1">
      <c r="A329" s="51"/>
      <c r="B329" s="416"/>
      <c r="C329" s="418"/>
      <c r="D329" s="429"/>
      <c r="E329" s="101" t="s">
        <v>373</v>
      </c>
      <c r="F329" s="102"/>
      <c r="G329" s="103"/>
      <c r="H329" s="104" t="s">
        <v>374</v>
      </c>
      <c r="I329" s="101" t="s">
        <v>371</v>
      </c>
      <c r="J329" s="105"/>
      <c r="K329" s="106" t="str">
        <f t="shared" si="13"/>
        <v>CHF / ..</v>
      </c>
      <c r="L329" s="101" t="s">
        <v>372</v>
      </c>
      <c r="M329" s="107">
        <f t="shared" si="12"/>
        <v>0</v>
      </c>
      <c r="N329" s="425"/>
    </row>
    <row r="330" spans="1:14" s="60" customFormat="1" ht="15.6" hidden="1" outlineLevel="1">
      <c r="A330" s="51"/>
      <c r="B330" s="416"/>
      <c r="C330" s="418"/>
      <c r="D330" s="427" t="s">
        <v>791</v>
      </c>
      <c r="E330" s="87">
        <v>1</v>
      </c>
      <c r="F330" s="88"/>
      <c r="G330" s="89"/>
      <c r="H330" s="90" t="s">
        <v>834</v>
      </c>
      <c r="I330" s="87" t="s">
        <v>371</v>
      </c>
      <c r="J330" s="91"/>
      <c r="K330" s="92" t="str">
        <f t="shared" si="13"/>
        <v>CHF / Pièce</v>
      </c>
      <c r="L330" s="87" t="s">
        <v>372</v>
      </c>
      <c r="M330" s="93">
        <f t="shared" si="12"/>
        <v>0</v>
      </c>
      <c r="N330" s="423">
        <f>SUM(M330:M332)</f>
        <v>0</v>
      </c>
    </row>
    <row r="331" spans="1:14" s="60" customFormat="1" ht="15.6" hidden="1" outlineLevel="1">
      <c r="A331" s="51"/>
      <c r="B331" s="416"/>
      <c r="C331" s="418"/>
      <c r="D331" s="428"/>
      <c r="E331" s="94">
        <v>2</v>
      </c>
      <c r="F331" s="95"/>
      <c r="G331" s="96"/>
      <c r="H331" s="97" t="s">
        <v>834</v>
      </c>
      <c r="I331" s="94" t="s">
        <v>371</v>
      </c>
      <c r="J331" s="98"/>
      <c r="K331" s="99" t="str">
        <f t="shared" si="13"/>
        <v>CHF / Pièce</v>
      </c>
      <c r="L331" s="94" t="s">
        <v>372</v>
      </c>
      <c r="M331" s="100">
        <f t="shared" si="12"/>
        <v>0</v>
      </c>
      <c r="N331" s="424"/>
    </row>
    <row r="332" spans="1:14" s="60" customFormat="1" ht="15.6" hidden="1" outlineLevel="1">
      <c r="A332" s="51"/>
      <c r="B332" s="416"/>
      <c r="C332" s="419"/>
      <c r="D332" s="429"/>
      <c r="E332" s="101" t="s">
        <v>373</v>
      </c>
      <c r="F332" s="102"/>
      <c r="G332" s="103"/>
      <c r="H332" s="104" t="s">
        <v>834</v>
      </c>
      <c r="I332" s="101" t="s">
        <v>371</v>
      </c>
      <c r="J332" s="105"/>
      <c r="K332" s="106" t="str">
        <f t="shared" si="13"/>
        <v>CHF / Pièce</v>
      </c>
      <c r="L332" s="101" t="s">
        <v>372</v>
      </c>
      <c r="M332" s="107">
        <f t="shared" si="12"/>
        <v>0</v>
      </c>
      <c r="N332" s="425"/>
    </row>
    <row r="333" spans="1:14" s="60" customFormat="1" ht="15.75" hidden="1" customHeight="1" outlineLevel="1">
      <c r="A333" s="51"/>
      <c r="B333" s="416" t="s">
        <v>809</v>
      </c>
      <c r="C333" s="417" t="s">
        <v>806</v>
      </c>
      <c r="D333" s="420" t="s">
        <v>791</v>
      </c>
      <c r="E333" s="87">
        <v>1</v>
      </c>
      <c r="F333" s="88"/>
      <c r="G333" s="145">
        <v>1</v>
      </c>
      <c r="H333" s="148" t="s">
        <v>832</v>
      </c>
      <c r="I333" s="87" t="s">
        <v>371</v>
      </c>
      <c r="J333" s="91"/>
      <c r="K333" s="92" t="str">
        <f t="shared" si="13"/>
        <v>CHF / h</v>
      </c>
      <c r="L333" s="87" t="s">
        <v>372</v>
      </c>
      <c r="M333" s="93">
        <f t="shared" si="12"/>
        <v>0</v>
      </c>
      <c r="N333" s="423">
        <f>SUM(M333:M336)</f>
        <v>0</v>
      </c>
    </row>
    <row r="334" spans="1:14" s="60" customFormat="1" ht="15.6" hidden="1" outlineLevel="1">
      <c r="A334" s="51"/>
      <c r="B334" s="416"/>
      <c r="C334" s="418"/>
      <c r="D334" s="421"/>
      <c r="E334" s="94">
        <v>2</v>
      </c>
      <c r="F334" s="95"/>
      <c r="G334" s="146">
        <v>1</v>
      </c>
      <c r="H334" s="149" t="s">
        <v>832</v>
      </c>
      <c r="I334" s="94" t="s">
        <v>371</v>
      </c>
      <c r="J334" s="98"/>
      <c r="K334" s="99" t="str">
        <f t="shared" si="13"/>
        <v>CHF / h</v>
      </c>
      <c r="L334" s="94" t="s">
        <v>372</v>
      </c>
      <c r="M334" s="100">
        <f t="shared" si="12"/>
        <v>0</v>
      </c>
      <c r="N334" s="424"/>
    </row>
    <row r="335" spans="1:14" s="60" customFormat="1" ht="15.6" hidden="1" outlineLevel="1">
      <c r="A335" s="51"/>
      <c r="B335" s="416"/>
      <c r="C335" s="418"/>
      <c r="D335" s="421"/>
      <c r="E335" s="108">
        <v>3</v>
      </c>
      <c r="F335" s="109"/>
      <c r="G335" s="146">
        <v>1</v>
      </c>
      <c r="H335" s="149" t="s">
        <v>832</v>
      </c>
      <c r="I335" s="94" t="s">
        <v>371</v>
      </c>
      <c r="J335" s="98"/>
      <c r="K335" s="99" t="str">
        <f t="shared" si="13"/>
        <v>CHF / h</v>
      </c>
      <c r="L335" s="94" t="s">
        <v>372</v>
      </c>
      <c r="M335" s="100">
        <f t="shared" si="12"/>
        <v>0</v>
      </c>
      <c r="N335" s="424"/>
    </row>
    <row r="336" spans="1:14" s="60" customFormat="1" ht="15.6" hidden="1" outlineLevel="1">
      <c r="A336" s="51"/>
      <c r="B336" s="416"/>
      <c r="C336" s="419"/>
      <c r="D336" s="422"/>
      <c r="E336" s="101" t="s">
        <v>373</v>
      </c>
      <c r="F336" s="102"/>
      <c r="G336" s="147">
        <v>1</v>
      </c>
      <c r="H336" s="150" t="s">
        <v>832</v>
      </c>
      <c r="I336" s="101" t="s">
        <v>371</v>
      </c>
      <c r="J336" s="105"/>
      <c r="K336" s="106" t="str">
        <f t="shared" si="13"/>
        <v>CHF / h</v>
      </c>
      <c r="L336" s="101" t="s">
        <v>372</v>
      </c>
      <c r="M336" s="107">
        <f t="shared" si="12"/>
        <v>0</v>
      </c>
      <c r="N336" s="425"/>
    </row>
    <row r="337" spans="1:14" s="60" customFormat="1" ht="15.6" hidden="1" customHeight="1" outlineLevel="1">
      <c r="A337" s="51"/>
      <c r="B337" s="426" t="s">
        <v>789</v>
      </c>
      <c r="C337" s="417" t="s">
        <v>807</v>
      </c>
      <c r="D337" s="427" t="s">
        <v>790</v>
      </c>
      <c r="E337" s="87">
        <v>1</v>
      </c>
      <c r="F337" s="88"/>
      <c r="G337" s="89"/>
      <c r="H337" s="90" t="s">
        <v>374</v>
      </c>
      <c r="I337" s="87" t="s">
        <v>371</v>
      </c>
      <c r="J337" s="91"/>
      <c r="K337" s="92" t="str">
        <f t="shared" si="13"/>
        <v>CHF / ..</v>
      </c>
      <c r="L337" s="87" t="s">
        <v>372</v>
      </c>
      <c r="M337" s="93">
        <f t="shared" si="12"/>
        <v>0</v>
      </c>
      <c r="N337" s="423">
        <f>SUM(M337:M339)</f>
        <v>0</v>
      </c>
    </row>
    <row r="338" spans="1:14" s="60" customFormat="1" ht="15.6" hidden="1" outlineLevel="1">
      <c r="A338" s="51"/>
      <c r="B338" s="426"/>
      <c r="C338" s="418"/>
      <c r="D338" s="428"/>
      <c r="E338" s="94">
        <v>2</v>
      </c>
      <c r="F338" s="95"/>
      <c r="G338" s="96"/>
      <c r="H338" s="97" t="s">
        <v>374</v>
      </c>
      <c r="I338" s="94" t="s">
        <v>371</v>
      </c>
      <c r="J338" s="98"/>
      <c r="K338" s="99" t="str">
        <f t="shared" si="13"/>
        <v>CHF / ..</v>
      </c>
      <c r="L338" s="94" t="s">
        <v>372</v>
      </c>
      <c r="M338" s="100">
        <f t="shared" si="12"/>
        <v>0</v>
      </c>
      <c r="N338" s="424"/>
    </row>
    <row r="339" spans="1:14" s="60" customFormat="1" ht="15.6" hidden="1" outlineLevel="1">
      <c r="A339" s="51"/>
      <c r="B339" s="426"/>
      <c r="C339" s="418"/>
      <c r="D339" s="429"/>
      <c r="E339" s="101" t="s">
        <v>373</v>
      </c>
      <c r="F339" s="102"/>
      <c r="G339" s="103"/>
      <c r="H339" s="104" t="s">
        <v>374</v>
      </c>
      <c r="I339" s="101" t="s">
        <v>371</v>
      </c>
      <c r="J339" s="105"/>
      <c r="K339" s="106" t="str">
        <f t="shared" si="13"/>
        <v>CHF / ..</v>
      </c>
      <c r="L339" s="101" t="s">
        <v>372</v>
      </c>
      <c r="M339" s="107">
        <f t="shared" si="12"/>
        <v>0</v>
      </c>
      <c r="N339" s="425"/>
    </row>
    <row r="340" spans="1:14" s="60" customFormat="1" ht="15.6" hidden="1" outlineLevel="1">
      <c r="A340" s="51"/>
      <c r="B340" s="426"/>
      <c r="C340" s="418"/>
      <c r="D340" s="427" t="s">
        <v>791</v>
      </c>
      <c r="E340" s="87">
        <v>1</v>
      </c>
      <c r="F340" s="88"/>
      <c r="G340" s="89"/>
      <c r="H340" s="90" t="s">
        <v>812</v>
      </c>
      <c r="I340" s="87" t="s">
        <v>371</v>
      </c>
      <c r="J340" s="91"/>
      <c r="K340" s="92" t="str">
        <f t="shared" si="13"/>
        <v>CHF / ..</v>
      </c>
      <c r="L340" s="87" t="s">
        <v>372</v>
      </c>
      <c r="M340" s="93">
        <f t="shared" si="12"/>
        <v>0</v>
      </c>
      <c r="N340" s="423">
        <f>SUM(M340:M342)</f>
        <v>0</v>
      </c>
    </row>
    <row r="341" spans="1:14" s="60" customFormat="1" ht="15.6" hidden="1" outlineLevel="1">
      <c r="A341" s="51"/>
      <c r="B341" s="426"/>
      <c r="C341" s="418"/>
      <c r="D341" s="428"/>
      <c r="E341" s="94">
        <v>2</v>
      </c>
      <c r="F341" s="95"/>
      <c r="G341" s="96"/>
      <c r="H341" s="97" t="s">
        <v>813</v>
      </c>
      <c r="I341" s="94" t="s">
        <v>371</v>
      </c>
      <c r="J341" s="98"/>
      <c r="K341" s="99" t="str">
        <f t="shared" si="13"/>
        <v>CHF / ..</v>
      </c>
      <c r="L341" s="94" t="s">
        <v>372</v>
      </c>
      <c r="M341" s="100">
        <f t="shared" si="12"/>
        <v>0</v>
      </c>
      <c r="N341" s="424"/>
    </row>
    <row r="342" spans="1:14" s="60" customFormat="1" ht="15.6" hidden="1" outlineLevel="1">
      <c r="A342" s="51"/>
      <c r="B342" s="426"/>
      <c r="C342" s="419"/>
      <c r="D342" s="429"/>
      <c r="E342" s="101" t="s">
        <v>373</v>
      </c>
      <c r="F342" s="102"/>
      <c r="G342" s="103"/>
      <c r="H342" s="104" t="s">
        <v>813</v>
      </c>
      <c r="I342" s="101" t="s">
        <v>371</v>
      </c>
      <c r="J342" s="105"/>
      <c r="K342" s="106" t="str">
        <f t="shared" si="13"/>
        <v>CHF / ..</v>
      </c>
      <c r="L342" s="101" t="s">
        <v>372</v>
      </c>
      <c r="M342" s="107">
        <f t="shared" si="12"/>
        <v>0</v>
      </c>
      <c r="N342" s="425"/>
    </row>
    <row r="343" spans="1:14">
      <c r="A343"/>
    </row>
    <row r="344" spans="1:14" s="60" customFormat="1" collapsed="1">
      <c r="A344" s="51"/>
      <c r="B344" s="137" t="s">
        <v>305</v>
      </c>
      <c r="C344" s="28" t="str">
        <f>+VLOOKUP(B344&amp;"a",'Procédés onéreux-annexe'!B:D,3,FALSE)</f>
        <v>Durée de traitement avec un système d'assistance cardio-vasculaire et pulmonaire, avec pompe, avec oxygénateur (y compris élimination de CO2), extracorporel, veinoartériel ou veino-veino-artériel (ECMO)</v>
      </c>
      <c r="D344" s="51"/>
    </row>
    <row r="345" spans="1:14" s="60" customFormat="1" hidden="1" outlineLevel="1">
      <c r="A345" s="51"/>
      <c r="B345" s="140"/>
      <c r="C345" s="83" t="s">
        <v>793</v>
      </c>
      <c r="D345" s="84" t="s">
        <v>794</v>
      </c>
      <c r="E345" s="84" t="s">
        <v>368</v>
      </c>
      <c r="F345" s="84" t="s">
        <v>769</v>
      </c>
      <c r="G345" s="84" t="s">
        <v>795</v>
      </c>
      <c r="H345" s="84" t="s">
        <v>796</v>
      </c>
      <c r="I345" s="84"/>
      <c r="J345" s="85" t="s">
        <v>797</v>
      </c>
      <c r="K345" s="84" t="s">
        <v>796</v>
      </c>
      <c r="L345" s="84"/>
      <c r="M345" s="84" t="s">
        <v>798</v>
      </c>
      <c r="N345" s="86" t="s">
        <v>799</v>
      </c>
    </row>
    <row r="346" spans="1:14" s="60" customFormat="1" ht="15.75" hidden="1" customHeight="1" outlineLevel="1">
      <c r="A346" s="51"/>
      <c r="B346" s="438" t="s">
        <v>786</v>
      </c>
      <c r="C346" s="417" t="s">
        <v>800</v>
      </c>
      <c r="D346" s="427" t="s">
        <v>790</v>
      </c>
      <c r="E346" s="87">
        <v>1</v>
      </c>
      <c r="F346" s="88"/>
      <c r="G346" s="89"/>
      <c r="H346" s="90" t="s">
        <v>370</v>
      </c>
      <c r="I346" s="87" t="s">
        <v>371</v>
      </c>
      <c r="J346" s="91"/>
      <c r="K346" s="92" t="str">
        <f>+"CHF / "&amp;IFERROR(MID(H346,1,SEARCH("par h",H346)-2),H346)</f>
        <v>CHF / Min</v>
      </c>
      <c r="L346" s="87" t="s">
        <v>372</v>
      </c>
      <c r="M346" s="93">
        <f t="shared" ref="M346:M388" si="14">+G346*J346</f>
        <v>0</v>
      </c>
      <c r="N346" s="423">
        <f>SUM(M346:M348)</f>
        <v>0</v>
      </c>
    </row>
    <row r="347" spans="1:14" s="60" customFormat="1" ht="15.6" hidden="1" outlineLevel="1">
      <c r="A347" s="51"/>
      <c r="B347" s="439"/>
      <c r="C347" s="418"/>
      <c r="D347" s="428"/>
      <c r="E347" s="94">
        <v>2</v>
      </c>
      <c r="F347" s="95"/>
      <c r="G347" s="96"/>
      <c r="H347" s="97" t="s">
        <v>370</v>
      </c>
      <c r="I347" s="94" t="s">
        <v>371</v>
      </c>
      <c r="J347" s="98"/>
      <c r="K347" s="99" t="str">
        <f t="shared" ref="K347:K388" si="15">+"CHF / "&amp;IFERROR(MID(H347,1,SEARCH("par h",H347)-2),H347)</f>
        <v>CHF / Min</v>
      </c>
      <c r="L347" s="94" t="s">
        <v>372</v>
      </c>
      <c r="M347" s="100">
        <f t="shared" si="14"/>
        <v>0</v>
      </c>
      <c r="N347" s="424"/>
    </row>
    <row r="348" spans="1:14" s="60" customFormat="1" ht="15.6" hidden="1" outlineLevel="1">
      <c r="A348" s="51"/>
      <c r="B348" s="439"/>
      <c r="C348" s="418"/>
      <c r="D348" s="429"/>
      <c r="E348" s="101" t="s">
        <v>373</v>
      </c>
      <c r="F348" s="102"/>
      <c r="G348" s="103"/>
      <c r="H348" s="104" t="s">
        <v>370</v>
      </c>
      <c r="I348" s="101" t="s">
        <v>371</v>
      </c>
      <c r="J348" s="105"/>
      <c r="K348" s="106" t="str">
        <f t="shared" si="15"/>
        <v>CHF / Min</v>
      </c>
      <c r="L348" s="101" t="s">
        <v>372</v>
      </c>
      <c r="M348" s="107">
        <f t="shared" si="14"/>
        <v>0</v>
      </c>
      <c r="N348" s="425"/>
    </row>
    <row r="349" spans="1:14" s="60" customFormat="1" ht="15.6" hidden="1" outlineLevel="1">
      <c r="A349" s="51"/>
      <c r="B349" s="439"/>
      <c r="C349" s="418"/>
      <c r="D349" s="427" t="s">
        <v>791</v>
      </c>
      <c r="E349" s="87">
        <v>1</v>
      </c>
      <c r="F349" s="88"/>
      <c r="G349" s="89"/>
      <c r="H349" s="159" t="s">
        <v>831</v>
      </c>
      <c r="I349" s="87" t="s">
        <v>371</v>
      </c>
      <c r="J349" s="91"/>
      <c r="K349" s="92" t="str">
        <f t="shared" si="15"/>
        <v>CHF / Min</v>
      </c>
      <c r="L349" s="87" t="s">
        <v>372</v>
      </c>
      <c r="M349" s="93">
        <f t="shared" si="14"/>
        <v>0</v>
      </c>
      <c r="N349" s="423">
        <f>SUM(M349:M351)</f>
        <v>0</v>
      </c>
    </row>
    <row r="350" spans="1:14" s="60" customFormat="1" ht="15.6" hidden="1" outlineLevel="1">
      <c r="A350" s="51"/>
      <c r="B350" s="439"/>
      <c r="C350" s="418"/>
      <c r="D350" s="428"/>
      <c r="E350" s="94">
        <v>2</v>
      </c>
      <c r="F350" s="95"/>
      <c r="G350" s="96"/>
      <c r="H350" s="138" t="s">
        <v>831</v>
      </c>
      <c r="I350" s="94" t="s">
        <v>371</v>
      </c>
      <c r="J350" s="98"/>
      <c r="K350" s="99" t="str">
        <f t="shared" si="15"/>
        <v>CHF / Min</v>
      </c>
      <c r="L350" s="94" t="s">
        <v>372</v>
      </c>
      <c r="M350" s="100">
        <f t="shared" si="14"/>
        <v>0</v>
      </c>
      <c r="N350" s="424"/>
    </row>
    <row r="351" spans="1:14" s="60" customFormat="1" ht="15.6" hidden="1" outlineLevel="1">
      <c r="A351" s="51"/>
      <c r="B351" s="440"/>
      <c r="C351" s="419"/>
      <c r="D351" s="429"/>
      <c r="E351" s="101" t="s">
        <v>373</v>
      </c>
      <c r="F351" s="102"/>
      <c r="G351" s="103"/>
      <c r="H351" s="139" t="s">
        <v>831</v>
      </c>
      <c r="I351" s="101" t="s">
        <v>371</v>
      </c>
      <c r="J351" s="105"/>
      <c r="K351" s="106" t="str">
        <f t="shared" si="15"/>
        <v>CHF / Min</v>
      </c>
      <c r="L351" s="101" t="s">
        <v>372</v>
      </c>
      <c r="M351" s="107">
        <f t="shared" si="14"/>
        <v>0</v>
      </c>
      <c r="N351" s="425"/>
    </row>
    <row r="352" spans="1:14" s="60" customFormat="1" ht="15.75" hidden="1" customHeight="1" outlineLevel="1">
      <c r="A352" s="51"/>
      <c r="B352" s="426" t="s">
        <v>787</v>
      </c>
      <c r="C352" s="417" t="s">
        <v>801</v>
      </c>
      <c r="D352" s="427" t="s">
        <v>790</v>
      </c>
      <c r="E352" s="87">
        <v>1</v>
      </c>
      <c r="F352" s="88"/>
      <c r="G352" s="89"/>
      <c r="H352" s="90" t="s">
        <v>370</v>
      </c>
      <c r="I352" s="87" t="s">
        <v>371</v>
      </c>
      <c r="J352" s="91"/>
      <c r="K352" s="92" t="str">
        <f t="shared" si="15"/>
        <v>CHF / Min</v>
      </c>
      <c r="L352" s="87" t="s">
        <v>372</v>
      </c>
      <c r="M352" s="93">
        <f t="shared" si="14"/>
        <v>0</v>
      </c>
      <c r="N352" s="423">
        <f>SUM(M352:M354)</f>
        <v>0</v>
      </c>
    </row>
    <row r="353" spans="1:14" s="60" customFormat="1" ht="15.6" hidden="1" outlineLevel="1">
      <c r="A353" s="51"/>
      <c r="B353" s="426"/>
      <c r="C353" s="418"/>
      <c r="D353" s="428"/>
      <c r="E353" s="94">
        <v>2</v>
      </c>
      <c r="F353" s="95"/>
      <c r="G353" s="96"/>
      <c r="H353" s="97" t="s">
        <v>370</v>
      </c>
      <c r="I353" s="94" t="s">
        <v>371</v>
      </c>
      <c r="J353" s="98"/>
      <c r="K353" s="99" t="str">
        <f t="shared" si="15"/>
        <v>CHF / Min</v>
      </c>
      <c r="L353" s="94" t="s">
        <v>372</v>
      </c>
      <c r="M353" s="100">
        <f t="shared" si="14"/>
        <v>0</v>
      </c>
      <c r="N353" s="424"/>
    </row>
    <row r="354" spans="1:14" s="60" customFormat="1" ht="15.6" hidden="1" outlineLevel="1">
      <c r="A354" s="51"/>
      <c r="B354" s="426"/>
      <c r="C354" s="418"/>
      <c r="D354" s="429"/>
      <c r="E354" s="101" t="s">
        <v>373</v>
      </c>
      <c r="F354" s="102"/>
      <c r="G354" s="103"/>
      <c r="H354" s="104" t="s">
        <v>370</v>
      </c>
      <c r="I354" s="101" t="s">
        <v>371</v>
      </c>
      <c r="J354" s="105"/>
      <c r="K354" s="106" t="str">
        <f t="shared" si="15"/>
        <v>CHF / Min</v>
      </c>
      <c r="L354" s="101" t="s">
        <v>372</v>
      </c>
      <c r="M354" s="107">
        <f t="shared" si="14"/>
        <v>0</v>
      </c>
      <c r="N354" s="425"/>
    </row>
    <row r="355" spans="1:14" s="60" customFormat="1" ht="15.6" hidden="1" outlineLevel="1">
      <c r="A355" s="51"/>
      <c r="B355" s="426"/>
      <c r="C355" s="418"/>
      <c r="D355" s="427" t="s">
        <v>791</v>
      </c>
      <c r="E355" s="87">
        <v>1</v>
      </c>
      <c r="F355" s="88"/>
      <c r="G355" s="89"/>
      <c r="H355" s="148" t="s">
        <v>831</v>
      </c>
      <c r="I355" s="87" t="s">
        <v>371</v>
      </c>
      <c r="J355" s="91"/>
      <c r="K355" s="92" t="str">
        <f t="shared" si="15"/>
        <v>CHF / Min</v>
      </c>
      <c r="L355" s="87" t="s">
        <v>372</v>
      </c>
      <c r="M355" s="93">
        <f t="shared" si="14"/>
        <v>0</v>
      </c>
      <c r="N355" s="423">
        <f>SUM(M355:M357)</f>
        <v>0</v>
      </c>
    </row>
    <row r="356" spans="1:14" s="60" customFormat="1" ht="15.6" hidden="1" outlineLevel="1">
      <c r="A356" s="51"/>
      <c r="B356" s="426"/>
      <c r="C356" s="418"/>
      <c r="D356" s="428"/>
      <c r="E356" s="94">
        <v>2</v>
      </c>
      <c r="F356" s="95"/>
      <c r="G356" s="96"/>
      <c r="H356" s="149" t="s">
        <v>831</v>
      </c>
      <c r="I356" s="94" t="s">
        <v>371</v>
      </c>
      <c r="J356" s="98"/>
      <c r="K356" s="99" t="str">
        <f t="shared" si="15"/>
        <v>CHF / Min</v>
      </c>
      <c r="L356" s="94" t="s">
        <v>372</v>
      </c>
      <c r="M356" s="100">
        <f t="shared" si="14"/>
        <v>0</v>
      </c>
      <c r="N356" s="424"/>
    </row>
    <row r="357" spans="1:14" s="60" customFormat="1" ht="15.6" hidden="1" outlineLevel="1">
      <c r="A357" s="51"/>
      <c r="B357" s="426"/>
      <c r="C357" s="419"/>
      <c r="D357" s="429"/>
      <c r="E357" s="101" t="s">
        <v>373</v>
      </c>
      <c r="F357" s="102"/>
      <c r="G357" s="103"/>
      <c r="H357" s="150" t="s">
        <v>831</v>
      </c>
      <c r="I357" s="101" t="s">
        <v>371</v>
      </c>
      <c r="J357" s="105"/>
      <c r="K357" s="106" t="str">
        <f t="shared" si="15"/>
        <v>CHF / Min</v>
      </c>
      <c r="L357" s="101" t="s">
        <v>372</v>
      </c>
      <c r="M357" s="107">
        <f t="shared" si="14"/>
        <v>0</v>
      </c>
      <c r="N357" s="425"/>
    </row>
    <row r="358" spans="1:14" s="60" customFormat="1" ht="15.75" hidden="1" customHeight="1" outlineLevel="1">
      <c r="A358" s="51"/>
      <c r="B358" s="426" t="s">
        <v>746</v>
      </c>
      <c r="C358" s="417" t="s">
        <v>802</v>
      </c>
      <c r="D358" s="427" t="s">
        <v>790</v>
      </c>
      <c r="E358" s="87">
        <v>1</v>
      </c>
      <c r="F358" s="88"/>
      <c r="G358" s="89"/>
      <c r="H358" s="90" t="s">
        <v>15</v>
      </c>
      <c r="I358" s="87" t="s">
        <v>371</v>
      </c>
      <c r="J358" s="91"/>
      <c r="K358" s="92" t="str">
        <f t="shared" si="15"/>
        <v>CHF / mg</v>
      </c>
      <c r="L358" s="87" t="s">
        <v>372</v>
      </c>
      <c r="M358" s="93">
        <f t="shared" si="14"/>
        <v>0</v>
      </c>
      <c r="N358" s="423">
        <f>SUM(M358:M360)</f>
        <v>0</v>
      </c>
    </row>
    <row r="359" spans="1:14" s="60" customFormat="1" ht="15.6" hidden="1" outlineLevel="1">
      <c r="A359" s="51"/>
      <c r="B359" s="426"/>
      <c r="C359" s="418"/>
      <c r="D359" s="428"/>
      <c r="E359" s="94">
        <v>2</v>
      </c>
      <c r="F359" s="95"/>
      <c r="G359" s="96"/>
      <c r="H359" s="97" t="s">
        <v>16</v>
      </c>
      <c r="I359" s="94" t="s">
        <v>371</v>
      </c>
      <c r="J359" s="98"/>
      <c r="K359" s="99" t="str">
        <f t="shared" si="15"/>
        <v>CHF / U</v>
      </c>
      <c r="L359" s="94" t="s">
        <v>372</v>
      </c>
      <c r="M359" s="100">
        <f t="shared" si="14"/>
        <v>0</v>
      </c>
      <c r="N359" s="424"/>
    </row>
    <row r="360" spans="1:14" s="60" customFormat="1" ht="15.6" hidden="1" outlineLevel="1">
      <c r="A360" s="51"/>
      <c r="B360" s="426"/>
      <c r="C360" s="418"/>
      <c r="D360" s="429"/>
      <c r="E360" s="101" t="s">
        <v>373</v>
      </c>
      <c r="F360" s="102"/>
      <c r="G360" s="103"/>
      <c r="H360" s="104" t="s">
        <v>373</v>
      </c>
      <c r="I360" s="101" t="s">
        <v>371</v>
      </c>
      <c r="J360" s="105"/>
      <c r="K360" s="106" t="str">
        <f t="shared" si="15"/>
        <v>CHF / …</v>
      </c>
      <c r="L360" s="101" t="s">
        <v>372</v>
      </c>
      <c r="M360" s="107">
        <f t="shared" si="14"/>
        <v>0</v>
      </c>
      <c r="N360" s="425"/>
    </row>
    <row r="361" spans="1:14" s="60" customFormat="1" ht="15.6" hidden="1" outlineLevel="1">
      <c r="A361" s="51"/>
      <c r="B361" s="426"/>
      <c r="C361" s="418"/>
      <c r="D361" s="427" t="s">
        <v>791</v>
      </c>
      <c r="E361" s="87">
        <v>1</v>
      </c>
      <c r="F361" s="88"/>
      <c r="G361" s="89"/>
      <c r="H361" s="90" t="s">
        <v>814</v>
      </c>
      <c r="I361" s="87" t="s">
        <v>371</v>
      </c>
      <c r="J361" s="91"/>
      <c r="K361" s="92" t="str">
        <f t="shared" si="15"/>
        <v>CHF / mg</v>
      </c>
      <c r="L361" s="87" t="s">
        <v>372</v>
      </c>
      <c r="M361" s="93">
        <f t="shared" si="14"/>
        <v>0</v>
      </c>
      <c r="N361" s="423">
        <f>SUM(M361:M363)</f>
        <v>0</v>
      </c>
    </row>
    <row r="362" spans="1:14" s="60" customFormat="1" ht="15.6" hidden="1" outlineLevel="1">
      <c r="A362" s="51"/>
      <c r="B362" s="426"/>
      <c r="C362" s="418"/>
      <c r="D362" s="428"/>
      <c r="E362" s="94">
        <v>2</v>
      </c>
      <c r="F362" s="95"/>
      <c r="G362" s="96"/>
      <c r="H362" s="97" t="s">
        <v>815</v>
      </c>
      <c r="I362" s="94" t="s">
        <v>371</v>
      </c>
      <c r="J362" s="98"/>
      <c r="K362" s="99" t="str">
        <f t="shared" si="15"/>
        <v>CHF / U</v>
      </c>
      <c r="L362" s="94" t="s">
        <v>372</v>
      </c>
      <c r="M362" s="100">
        <f t="shared" si="14"/>
        <v>0</v>
      </c>
      <c r="N362" s="424"/>
    </row>
    <row r="363" spans="1:14" s="60" customFormat="1" ht="15.6" hidden="1" outlineLevel="1">
      <c r="A363" s="51"/>
      <c r="B363" s="426"/>
      <c r="C363" s="419"/>
      <c r="D363" s="429"/>
      <c r="E363" s="101" t="s">
        <v>373</v>
      </c>
      <c r="F363" s="102"/>
      <c r="G363" s="103"/>
      <c r="H363" s="104" t="s">
        <v>373</v>
      </c>
      <c r="I363" s="101" t="s">
        <v>371</v>
      </c>
      <c r="J363" s="105"/>
      <c r="K363" s="106" t="str">
        <f t="shared" si="15"/>
        <v>CHF / …</v>
      </c>
      <c r="L363" s="101" t="s">
        <v>372</v>
      </c>
      <c r="M363" s="107">
        <f t="shared" si="14"/>
        <v>0</v>
      </c>
      <c r="N363" s="425"/>
    </row>
    <row r="364" spans="1:14" s="60" customFormat="1" ht="15.75" hidden="1" customHeight="1" outlineLevel="1">
      <c r="A364" s="51"/>
      <c r="B364" s="426" t="s">
        <v>788</v>
      </c>
      <c r="C364" s="417" t="s">
        <v>803</v>
      </c>
      <c r="D364" s="427" t="s">
        <v>790</v>
      </c>
      <c r="E364" s="87">
        <v>1</v>
      </c>
      <c r="F364" s="88"/>
      <c r="G364" s="89"/>
      <c r="H364" s="90" t="s">
        <v>810</v>
      </c>
      <c r="I364" s="87" t="s">
        <v>371</v>
      </c>
      <c r="J364" s="91"/>
      <c r="K364" s="92" t="str">
        <f t="shared" si="15"/>
        <v>CHF / Concentré</v>
      </c>
      <c r="L364" s="87" t="s">
        <v>372</v>
      </c>
      <c r="M364" s="93">
        <f t="shared" si="14"/>
        <v>0</v>
      </c>
      <c r="N364" s="423">
        <f>SUM(M364:M366)</f>
        <v>0</v>
      </c>
    </row>
    <row r="365" spans="1:14" s="60" customFormat="1" ht="15.6" hidden="1" outlineLevel="1">
      <c r="A365" s="51"/>
      <c r="B365" s="426"/>
      <c r="C365" s="418"/>
      <c r="D365" s="428"/>
      <c r="E365" s="94">
        <v>2</v>
      </c>
      <c r="F365" s="95"/>
      <c r="G365" s="96"/>
      <c r="H365" s="97" t="s">
        <v>810</v>
      </c>
      <c r="I365" s="94" t="s">
        <v>371</v>
      </c>
      <c r="J365" s="98"/>
      <c r="K365" s="99" t="str">
        <f t="shared" si="15"/>
        <v>CHF / Concentré</v>
      </c>
      <c r="L365" s="94" t="s">
        <v>372</v>
      </c>
      <c r="M365" s="100">
        <f t="shared" si="14"/>
        <v>0</v>
      </c>
      <c r="N365" s="424"/>
    </row>
    <row r="366" spans="1:14" s="60" customFormat="1" ht="15.6" hidden="1" outlineLevel="1">
      <c r="A366" s="51"/>
      <c r="B366" s="426"/>
      <c r="C366" s="418"/>
      <c r="D366" s="429"/>
      <c r="E366" s="101" t="s">
        <v>373</v>
      </c>
      <c r="F366" s="102"/>
      <c r="G366" s="103"/>
      <c r="H366" s="104" t="s">
        <v>810</v>
      </c>
      <c r="I366" s="101" t="s">
        <v>371</v>
      </c>
      <c r="J366" s="105"/>
      <c r="K366" s="106" t="str">
        <f t="shared" si="15"/>
        <v>CHF / Concentré</v>
      </c>
      <c r="L366" s="101" t="s">
        <v>372</v>
      </c>
      <c r="M366" s="107">
        <f t="shared" si="14"/>
        <v>0</v>
      </c>
      <c r="N366" s="425"/>
    </row>
    <row r="367" spans="1:14" s="60" customFormat="1" ht="15.6" hidden="1" outlineLevel="1">
      <c r="A367" s="51"/>
      <c r="B367" s="426"/>
      <c r="C367" s="418"/>
      <c r="D367" s="427" t="s">
        <v>791</v>
      </c>
      <c r="E367" s="87">
        <v>1</v>
      </c>
      <c r="F367" s="88"/>
      <c r="G367" s="89"/>
      <c r="H367" s="90" t="s">
        <v>833</v>
      </c>
      <c r="I367" s="87" t="s">
        <v>371</v>
      </c>
      <c r="J367" s="91"/>
      <c r="K367" s="92" t="str">
        <f t="shared" si="15"/>
        <v>CHF / Concentré</v>
      </c>
      <c r="L367" s="87" t="s">
        <v>372</v>
      </c>
      <c r="M367" s="93">
        <f t="shared" si="14"/>
        <v>0</v>
      </c>
      <c r="N367" s="423">
        <f>SUM(M367:M369)</f>
        <v>0</v>
      </c>
    </row>
    <row r="368" spans="1:14" s="60" customFormat="1" ht="15.6" hidden="1" outlineLevel="1">
      <c r="A368" s="51"/>
      <c r="B368" s="426"/>
      <c r="C368" s="418"/>
      <c r="D368" s="428"/>
      <c r="E368" s="94">
        <v>2</v>
      </c>
      <c r="F368" s="95"/>
      <c r="G368" s="96"/>
      <c r="H368" s="97" t="s">
        <v>833</v>
      </c>
      <c r="I368" s="94" t="s">
        <v>371</v>
      </c>
      <c r="J368" s="98"/>
      <c r="K368" s="99" t="str">
        <f t="shared" si="15"/>
        <v>CHF / Concentré</v>
      </c>
      <c r="L368" s="94" t="s">
        <v>372</v>
      </c>
      <c r="M368" s="100">
        <f t="shared" si="14"/>
        <v>0</v>
      </c>
      <c r="N368" s="424"/>
    </row>
    <row r="369" spans="1:14" s="60" customFormat="1" ht="15.6" hidden="1" outlineLevel="1">
      <c r="A369" s="51"/>
      <c r="B369" s="426"/>
      <c r="C369" s="419"/>
      <c r="D369" s="429"/>
      <c r="E369" s="101" t="s">
        <v>373</v>
      </c>
      <c r="F369" s="102"/>
      <c r="G369" s="103"/>
      <c r="H369" s="104" t="s">
        <v>833</v>
      </c>
      <c r="I369" s="101" t="s">
        <v>371</v>
      </c>
      <c r="J369" s="105"/>
      <c r="K369" s="106" t="str">
        <f t="shared" si="15"/>
        <v>CHF / Concentré</v>
      </c>
      <c r="L369" s="101" t="s">
        <v>372</v>
      </c>
      <c r="M369" s="107">
        <f t="shared" si="14"/>
        <v>0</v>
      </c>
      <c r="N369" s="425"/>
    </row>
    <row r="370" spans="1:14" s="60" customFormat="1" ht="15.75" hidden="1" customHeight="1" outlineLevel="1">
      <c r="A370" s="51"/>
      <c r="B370" s="416" t="s">
        <v>760</v>
      </c>
      <c r="C370" s="417" t="s">
        <v>804</v>
      </c>
      <c r="D370" s="430" t="s">
        <v>790</v>
      </c>
      <c r="E370" s="87">
        <v>1</v>
      </c>
      <c r="F370" s="88"/>
      <c r="G370" s="89"/>
      <c r="H370" s="90" t="s">
        <v>811</v>
      </c>
      <c r="I370" s="87" t="s">
        <v>371</v>
      </c>
      <c r="J370" s="91"/>
      <c r="K370" s="92" t="str">
        <f t="shared" si="15"/>
        <v>CHF / Pièce</v>
      </c>
      <c r="L370" s="87" t="s">
        <v>372</v>
      </c>
      <c r="M370" s="93">
        <f t="shared" si="14"/>
        <v>0</v>
      </c>
      <c r="N370" s="423">
        <f>SUM(M370:M372)</f>
        <v>0</v>
      </c>
    </row>
    <row r="371" spans="1:14" s="60" customFormat="1" ht="15.6" hidden="1" outlineLevel="1">
      <c r="A371" s="51"/>
      <c r="B371" s="416"/>
      <c r="C371" s="418"/>
      <c r="D371" s="431"/>
      <c r="E371" s="94">
        <v>2</v>
      </c>
      <c r="F371" s="95"/>
      <c r="G371" s="96"/>
      <c r="H371" s="97" t="s">
        <v>374</v>
      </c>
      <c r="I371" s="94" t="s">
        <v>371</v>
      </c>
      <c r="J371" s="98"/>
      <c r="K371" s="99" t="str">
        <f t="shared" si="15"/>
        <v>CHF / ..</v>
      </c>
      <c r="L371" s="94" t="s">
        <v>372</v>
      </c>
      <c r="M371" s="100">
        <f t="shared" si="14"/>
        <v>0</v>
      </c>
      <c r="N371" s="424"/>
    </row>
    <row r="372" spans="1:14" s="60" customFormat="1" ht="15.6" hidden="1" outlineLevel="1">
      <c r="A372" s="51"/>
      <c r="B372" s="416"/>
      <c r="C372" s="419"/>
      <c r="D372" s="432"/>
      <c r="E372" s="101" t="s">
        <v>373</v>
      </c>
      <c r="F372" s="102"/>
      <c r="G372" s="103"/>
      <c r="H372" s="104" t="s">
        <v>374</v>
      </c>
      <c r="I372" s="101" t="s">
        <v>371</v>
      </c>
      <c r="J372" s="105"/>
      <c r="K372" s="106" t="str">
        <f t="shared" si="15"/>
        <v>CHF / ..</v>
      </c>
      <c r="L372" s="101" t="s">
        <v>372</v>
      </c>
      <c r="M372" s="107">
        <f t="shared" si="14"/>
        <v>0</v>
      </c>
      <c r="N372" s="425"/>
    </row>
    <row r="373" spans="1:14" s="60" customFormat="1" ht="15.75" hidden="1" customHeight="1" outlineLevel="1">
      <c r="A373" s="51"/>
      <c r="B373" s="416" t="s">
        <v>808</v>
      </c>
      <c r="C373" s="417" t="s">
        <v>805</v>
      </c>
      <c r="D373" s="427" t="s">
        <v>790</v>
      </c>
      <c r="E373" s="87">
        <v>1</v>
      </c>
      <c r="F373" s="88"/>
      <c r="G373" s="89"/>
      <c r="H373" s="90" t="s">
        <v>811</v>
      </c>
      <c r="I373" s="87" t="s">
        <v>371</v>
      </c>
      <c r="J373" s="91"/>
      <c r="K373" s="92" t="str">
        <f t="shared" si="15"/>
        <v>CHF / Pièce</v>
      </c>
      <c r="L373" s="87" t="s">
        <v>372</v>
      </c>
      <c r="M373" s="93">
        <f t="shared" si="14"/>
        <v>0</v>
      </c>
      <c r="N373" s="423">
        <f>SUM(M373:M375)</f>
        <v>0</v>
      </c>
    </row>
    <row r="374" spans="1:14" s="60" customFormat="1" ht="15.6" hidden="1" outlineLevel="1">
      <c r="A374" s="51"/>
      <c r="B374" s="416"/>
      <c r="C374" s="418"/>
      <c r="D374" s="428"/>
      <c r="E374" s="94">
        <v>2</v>
      </c>
      <c r="F374" s="95"/>
      <c r="G374" s="96"/>
      <c r="H374" s="97" t="s">
        <v>374</v>
      </c>
      <c r="I374" s="94" t="s">
        <v>371</v>
      </c>
      <c r="J374" s="98"/>
      <c r="K374" s="99" t="str">
        <f t="shared" si="15"/>
        <v>CHF / ..</v>
      </c>
      <c r="L374" s="94" t="s">
        <v>372</v>
      </c>
      <c r="M374" s="100">
        <f t="shared" si="14"/>
        <v>0</v>
      </c>
      <c r="N374" s="424"/>
    </row>
    <row r="375" spans="1:14" s="60" customFormat="1" ht="15.6" hidden="1" outlineLevel="1">
      <c r="A375" s="51"/>
      <c r="B375" s="416"/>
      <c r="C375" s="418"/>
      <c r="D375" s="429"/>
      <c r="E375" s="101" t="s">
        <v>373</v>
      </c>
      <c r="F375" s="102"/>
      <c r="G375" s="103"/>
      <c r="H375" s="104" t="s">
        <v>374</v>
      </c>
      <c r="I375" s="101" t="s">
        <v>371</v>
      </c>
      <c r="J375" s="105"/>
      <c r="K375" s="106" t="str">
        <f t="shared" si="15"/>
        <v>CHF / ..</v>
      </c>
      <c r="L375" s="101" t="s">
        <v>372</v>
      </c>
      <c r="M375" s="107">
        <f t="shared" si="14"/>
        <v>0</v>
      </c>
      <c r="N375" s="425"/>
    </row>
    <row r="376" spans="1:14" s="60" customFormat="1" ht="15.6" hidden="1" outlineLevel="1">
      <c r="A376" s="51"/>
      <c r="B376" s="416"/>
      <c r="C376" s="418"/>
      <c r="D376" s="427" t="s">
        <v>791</v>
      </c>
      <c r="E376" s="87">
        <v>1</v>
      </c>
      <c r="F376" s="88"/>
      <c r="G376" s="89"/>
      <c r="H376" s="90" t="s">
        <v>834</v>
      </c>
      <c r="I376" s="87" t="s">
        <v>371</v>
      </c>
      <c r="J376" s="91"/>
      <c r="K376" s="92" t="str">
        <f t="shared" si="15"/>
        <v>CHF / Pièce</v>
      </c>
      <c r="L376" s="87" t="s">
        <v>372</v>
      </c>
      <c r="M376" s="93">
        <f t="shared" si="14"/>
        <v>0</v>
      </c>
      <c r="N376" s="423">
        <f>SUM(M376:M378)</f>
        <v>0</v>
      </c>
    </row>
    <row r="377" spans="1:14" s="60" customFormat="1" ht="15.6" hidden="1" outlineLevel="1">
      <c r="A377" s="51"/>
      <c r="B377" s="416"/>
      <c r="C377" s="418"/>
      <c r="D377" s="428"/>
      <c r="E377" s="94">
        <v>2</v>
      </c>
      <c r="F377" s="95"/>
      <c r="G377" s="96"/>
      <c r="H377" s="97" t="s">
        <v>834</v>
      </c>
      <c r="I377" s="94" t="s">
        <v>371</v>
      </c>
      <c r="J377" s="98"/>
      <c r="K377" s="99" t="str">
        <f t="shared" si="15"/>
        <v>CHF / Pièce</v>
      </c>
      <c r="L377" s="94" t="s">
        <v>372</v>
      </c>
      <c r="M377" s="100">
        <f t="shared" si="14"/>
        <v>0</v>
      </c>
      <c r="N377" s="424"/>
    </row>
    <row r="378" spans="1:14" s="60" customFormat="1" ht="15.6" hidden="1" outlineLevel="1">
      <c r="A378" s="51"/>
      <c r="B378" s="416"/>
      <c r="C378" s="419"/>
      <c r="D378" s="429"/>
      <c r="E378" s="101" t="s">
        <v>373</v>
      </c>
      <c r="F378" s="102"/>
      <c r="G378" s="103"/>
      <c r="H378" s="104" t="s">
        <v>834</v>
      </c>
      <c r="I378" s="101" t="s">
        <v>371</v>
      </c>
      <c r="J378" s="105"/>
      <c r="K378" s="106" t="str">
        <f t="shared" si="15"/>
        <v>CHF / Pièce</v>
      </c>
      <c r="L378" s="101" t="s">
        <v>372</v>
      </c>
      <c r="M378" s="107">
        <f t="shared" si="14"/>
        <v>0</v>
      </c>
      <c r="N378" s="425"/>
    </row>
    <row r="379" spans="1:14" s="60" customFormat="1" ht="15.75" hidden="1" customHeight="1" outlineLevel="1">
      <c r="A379" s="51"/>
      <c r="B379" s="416" t="s">
        <v>809</v>
      </c>
      <c r="C379" s="417" t="s">
        <v>806</v>
      </c>
      <c r="D379" s="420" t="s">
        <v>791</v>
      </c>
      <c r="E379" s="87">
        <v>1</v>
      </c>
      <c r="F379" s="88"/>
      <c r="G379" s="145">
        <v>1</v>
      </c>
      <c r="H379" s="148" t="s">
        <v>832</v>
      </c>
      <c r="I379" s="87" t="s">
        <v>371</v>
      </c>
      <c r="J379" s="91"/>
      <c r="K379" s="92" t="str">
        <f t="shared" si="15"/>
        <v>CHF / h</v>
      </c>
      <c r="L379" s="87" t="s">
        <v>372</v>
      </c>
      <c r="M379" s="93">
        <f t="shared" si="14"/>
        <v>0</v>
      </c>
      <c r="N379" s="423">
        <f>SUM(M379:M382)</f>
        <v>0</v>
      </c>
    </row>
    <row r="380" spans="1:14" s="60" customFormat="1" ht="15.6" hidden="1" outlineLevel="1">
      <c r="A380" s="51"/>
      <c r="B380" s="416"/>
      <c r="C380" s="418"/>
      <c r="D380" s="421"/>
      <c r="E380" s="94">
        <v>2</v>
      </c>
      <c r="F380" s="95"/>
      <c r="G380" s="146">
        <v>1</v>
      </c>
      <c r="H380" s="149" t="s">
        <v>832</v>
      </c>
      <c r="I380" s="94" t="s">
        <v>371</v>
      </c>
      <c r="J380" s="98"/>
      <c r="K380" s="99" t="str">
        <f t="shared" si="15"/>
        <v>CHF / h</v>
      </c>
      <c r="L380" s="94" t="s">
        <v>372</v>
      </c>
      <c r="M380" s="100">
        <f t="shared" si="14"/>
        <v>0</v>
      </c>
      <c r="N380" s="424"/>
    </row>
    <row r="381" spans="1:14" s="60" customFormat="1" ht="15.6" hidden="1" outlineLevel="1">
      <c r="A381" s="51"/>
      <c r="B381" s="416"/>
      <c r="C381" s="418"/>
      <c r="D381" s="421"/>
      <c r="E381" s="108">
        <v>3</v>
      </c>
      <c r="F381" s="109"/>
      <c r="G381" s="146">
        <v>1</v>
      </c>
      <c r="H381" s="149" t="s">
        <v>832</v>
      </c>
      <c r="I381" s="94" t="s">
        <v>371</v>
      </c>
      <c r="J381" s="98"/>
      <c r="K381" s="99" t="str">
        <f t="shared" si="15"/>
        <v>CHF / h</v>
      </c>
      <c r="L381" s="94" t="s">
        <v>372</v>
      </c>
      <c r="M381" s="100">
        <f t="shared" si="14"/>
        <v>0</v>
      </c>
      <c r="N381" s="424"/>
    </row>
    <row r="382" spans="1:14" s="60" customFormat="1" ht="15.6" hidden="1" outlineLevel="1">
      <c r="A382" s="51"/>
      <c r="B382" s="416"/>
      <c r="C382" s="419"/>
      <c r="D382" s="422"/>
      <c r="E382" s="101" t="s">
        <v>373</v>
      </c>
      <c r="F382" s="102"/>
      <c r="G382" s="147">
        <v>1</v>
      </c>
      <c r="H382" s="150" t="s">
        <v>832</v>
      </c>
      <c r="I382" s="101" t="s">
        <v>371</v>
      </c>
      <c r="J382" s="105"/>
      <c r="K382" s="106" t="str">
        <f t="shared" si="15"/>
        <v>CHF / h</v>
      </c>
      <c r="L382" s="101" t="s">
        <v>372</v>
      </c>
      <c r="M382" s="107">
        <f t="shared" si="14"/>
        <v>0</v>
      </c>
      <c r="N382" s="425"/>
    </row>
    <row r="383" spans="1:14" s="60" customFormat="1" ht="15.6" hidden="1" customHeight="1" outlineLevel="1">
      <c r="A383" s="51"/>
      <c r="B383" s="426" t="s">
        <v>789</v>
      </c>
      <c r="C383" s="417" t="s">
        <v>807</v>
      </c>
      <c r="D383" s="427" t="s">
        <v>790</v>
      </c>
      <c r="E383" s="87">
        <v>1</v>
      </c>
      <c r="F383" s="88"/>
      <c r="G383" s="89"/>
      <c r="H383" s="90" t="s">
        <v>374</v>
      </c>
      <c r="I383" s="87" t="s">
        <v>371</v>
      </c>
      <c r="J383" s="91"/>
      <c r="K383" s="92" t="str">
        <f t="shared" si="15"/>
        <v>CHF / ..</v>
      </c>
      <c r="L383" s="87" t="s">
        <v>372</v>
      </c>
      <c r="M383" s="93">
        <f t="shared" si="14"/>
        <v>0</v>
      </c>
      <c r="N383" s="423">
        <f>SUM(M383:M385)</f>
        <v>0</v>
      </c>
    </row>
    <row r="384" spans="1:14" s="60" customFormat="1" ht="15.6" hidden="1" outlineLevel="1">
      <c r="A384" s="51"/>
      <c r="B384" s="426"/>
      <c r="C384" s="418"/>
      <c r="D384" s="428"/>
      <c r="E384" s="94">
        <v>2</v>
      </c>
      <c r="F384" s="95"/>
      <c r="G384" s="96"/>
      <c r="H384" s="97" t="s">
        <v>374</v>
      </c>
      <c r="I384" s="94" t="s">
        <v>371</v>
      </c>
      <c r="J384" s="98"/>
      <c r="K384" s="99" t="str">
        <f t="shared" si="15"/>
        <v>CHF / ..</v>
      </c>
      <c r="L384" s="94" t="s">
        <v>372</v>
      </c>
      <c r="M384" s="100">
        <f t="shared" si="14"/>
        <v>0</v>
      </c>
      <c r="N384" s="424"/>
    </row>
    <row r="385" spans="1:14" s="60" customFormat="1" ht="15.6" hidden="1" outlineLevel="1">
      <c r="A385" s="51"/>
      <c r="B385" s="426"/>
      <c r="C385" s="418"/>
      <c r="D385" s="429"/>
      <c r="E385" s="101" t="s">
        <v>373</v>
      </c>
      <c r="F385" s="102"/>
      <c r="G385" s="103"/>
      <c r="H385" s="104" t="s">
        <v>374</v>
      </c>
      <c r="I385" s="101" t="s">
        <v>371</v>
      </c>
      <c r="J385" s="105"/>
      <c r="K385" s="106" t="str">
        <f t="shared" si="15"/>
        <v>CHF / ..</v>
      </c>
      <c r="L385" s="101" t="s">
        <v>372</v>
      </c>
      <c r="M385" s="107">
        <f t="shared" si="14"/>
        <v>0</v>
      </c>
      <c r="N385" s="425"/>
    </row>
    <row r="386" spans="1:14" s="60" customFormat="1" ht="15.6" hidden="1" outlineLevel="1">
      <c r="A386" s="51"/>
      <c r="B386" s="426"/>
      <c r="C386" s="418"/>
      <c r="D386" s="427" t="s">
        <v>791</v>
      </c>
      <c r="E386" s="87">
        <v>1</v>
      </c>
      <c r="F386" s="88"/>
      <c r="G386" s="89"/>
      <c r="H386" s="90" t="s">
        <v>812</v>
      </c>
      <c r="I386" s="87" t="s">
        <v>371</v>
      </c>
      <c r="J386" s="91"/>
      <c r="K386" s="92" t="str">
        <f t="shared" si="15"/>
        <v>CHF / ..</v>
      </c>
      <c r="L386" s="87" t="s">
        <v>372</v>
      </c>
      <c r="M386" s="93">
        <f t="shared" si="14"/>
        <v>0</v>
      </c>
      <c r="N386" s="423">
        <f>SUM(M386:M388)</f>
        <v>0</v>
      </c>
    </row>
    <row r="387" spans="1:14" s="60" customFormat="1" ht="15.6" hidden="1" outlineLevel="1">
      <c r="A387" s="51"/>
      <c r="B387" s="426"/>
      <c r="C387" s="418"/>
      <c r="D387" s="428"/>
      <c r="E387" s="94">
        <v>2</v>
      </c>
      <c r="F387" s="95"/>
      <c r="G387" s="96"/>
      <c r="H387" s="97" t="s">
        <v>813</v>
      </c>
      <c r="I387" s="94" t="s">
        <v>371</v>
      </c>
      <c r="J387" s="98"/>
      <c r="K387" s="99" t="str">
        <f t="shared" si="15"/>
        <v>CHF / ..</v>
      </c>
      <c r="L387" s="94" t="s">
        <v>372</v>
      </c>
      <c r="M387" s="100">
        <f t="shared" si="14"/>
        <v>0</v>
      </c>
      <c r="N387" s="424"/>
    </row>
    <row r="388" spans="1:14" s="60" customFormat="1" ht="15.6" hidden="1" outlineLevel="1">
      <c r="A388" s="51"/>
      <c r="B388" s="426"/>
      <c r="C388" s="419"/>
      <c r="D388" s="429"/>
      <c r="E388" s="101" t="s">
        <v>373</v>
      </c>
      <c r="F388" s="102"/>
      <c r="G388" s="103"/>
      <c r="H388" s="104" t="s">
        <v>813</v>
      </c>
      <c r="I388" s="101" t="s">
        <v>371</v>
      </c>
      <c r="J388" s="105"/>
      <c r="K388" s="106" t="str">
        <f t="shared" si="15"/>
        <v>CHF / ..</v>
      </c>
      <c r="L388" s="101" t="s">
        <v>372</v>
      </c>
      <c r="M388" s="107">
        <f t="shared" si="14"/>
        <v>0</v>
      </c>
      <c r="N388" s="425"/>
    </row>
    <row r="389" spans="1:14">
      <c r="A389"/>
    </row>
    <row r="390" spans="1:14" s="60" customFormat="1" collapsed="1">
      <c r="A390" s="51"/>
      <c r="B390" s="137" t="s">
        <v>306</v>
      </c>
      <c r="C390" s="28" t="str">
        <f>+VLOOKUP(B390&amp;"a",'Procédés onéreux-annexe'!B:D,3,FALSE)</f>
        <v>Durée de traitement avec un système d'assistance cardio-vasculaire et pulmonaire, sans pompe, avec élimination de CO2, moins de 24 heures (ECLA)</v>
      </c>
      <c r="D390" s="51"/>
    </row>
    <row r="391" spans="1:14" s="60" customFormat="1" hidden="1" outlineLevel="1">
      <c r="A391" s="51"/>
      <c r="B391" s="140"/>
      <c r="C391" s="83" t="s">
        <v>793</v>
      </c>
      <c r="D391" s="84" t="s">
        <v>794</v>
      </c>
      <c r="E391" s="84" t="s">
        <v>368</v>
      </c>
      <c r="F391" s="84" t="s">
        <v>769</v>
      </c>
      <c r="G391" s="84" t="s">
        <v>795</v>
      </c>
      <c r="H391" s="84" t="s">
        <v>796</v>
      </c>
      <c r="I391" s="84"/>
      <c r="J391" s="85" t="s">
        <v>797</v>
      </c>
      <c r="K391" s="84" t="s">
        <v>796</v>
      </c>
      <c r="L391" s="84"/>
      <c r="M391" s="84" t="s">
        <v>798</v>
      </c>
      <c r="N391" s="86" t="s">
        <v>799</v>
      </c>
    </row>
    <row r="392" spans="1:14" s="60" customFormat="1" ht="15.75" hidden="1" customHeight="1" outlineLevel="1">
      <c r="A392" s="51"/>
      <c r="B392" s="438" t="s">
        <v>786</v>
      </c>
      <c r="C392" s="417" t="s">
        <v>800</v>
      </c>
      <c r="D392" s="427" t="s">
        <v>790</v>
      </c>
      <c r="E392" s="87">
        <v>1</v>
      </c>
      <c r="F392" s="88"/>
      <c r="G392" s="89"/>
      <c r="H392" s="90" t="s">
        <v>370</v>
      </c>
      <c r="I392" s="87" t="s">
        <v>371</v>
      </c>
      <c r="J392" s="91"/>
      <c r="K392" s="92" t="str">
        <f>+"CHF / "&amp;IFERROR(MID(H392,1,SEARCH("par h",H392)-2),H392)</f>
        <v>CHF / Min</v>
      </c>
      <c r="L392" s="87" t="s">
        <v>372</v>
      </c>
      <c r="M392" s="93">
        <f t="shared" ref="M392:M434" si="16">+G392*J392</f>
        <v>0</v>
      </c>
      <c r="N392" s="423">
        <f>SUM(M392:M394)</f>
        <v>0</v>
      </c>
    </row>
    <row r="393" spans="1:14" s="60" customFormat="1" ht="15.6" hidden="1" outlineLevel="1">
      <c r="A393" s="51"/>
      <c r="B393" s="439"/>
      <c r="C393" s="418"/>
      <c r="D393" s="428"/>
      <c r="E393" s="94">
        <v>2</v>
      </c>
      <c r="F393" s="95"/>
      <c r="G393" s="96"/>
      <c r="H393" s="97" t="s">
        <v>370</v>
      </c>
      <c r="I393" s="94" t="s">
        <v>371</v>
      </c>
      <c r="J393" s="98"/>
      <c r="K393" s="99" t="str">
        <f t="shared" ref="K393:K434" si="17">+"CHF / "&amp;IFERROR(MID(H393,1,SEARCH("par h",H393)-2),H393)</f>
        <v>CHF / Min</v>
      </c>
      <c r="L393" s="94" t="s">
        <v>372</v>
      </c>
      <c r="M393" s="100">
        <f t="shared" si="16"/>
        <v>0</v>
      </c>
      <c r="N393" s="424"/>
    </row>
    <row r="394" spans="1:14" s="60" customFormat="1" ht="15.6" hidden="1" outlineLevel="1">
      <c r="A394" s="51"/>
      <c r="B394" s="439"/>
      <c r="C394" s="418"/>
      <c r="D394" s="429"/>
      <c r="E394" s="101" t="s">
        <v>373</v>
      </c>
      <c r="F394" s="102"/>
      <c r="G394" s="103"/>
      <c r="H394" s="104" t="s">
        <v>370</v>
      </c>
      <c r="I394" s="101" t="s">
        <v>371</v>
      </c>
      <c r="J394" s="105"/>
      <c r="K394" s="106" t="str">
        <f t="shared" si="17"/>
        <v>CHF / Min</v>
      </c>
      <c r="L394" s="101" t="s">
        <v>372</v>
      </c>
      <c r="M394" s="107">
        <f t="shared" si="16"/>
        <v>0</v>
      </c>
      <c r="N394" s="425"/>
    </row>
    <row r="395" spans="1:14" s="60" customFormat="1" ht="15.6" hidden="1" outlineLevel="1">
      <c r="A395" s="51"/>
      <c r="B395" s="439"/>
      <c r="C395" s="418"/>
      <c r="D395" s="427" t="s">
        <v>791</v>
      </c>
      <c r="E395" s="87">
        <v>1</v>
      </c>
      <c r="F395" s="88"/>
      <c r="G395" s="89"/>
      <c r="H395" s="159" t="s">
        <v>831</v>
      </c>
      <c r="I395" s="87" t="s">
        <v>371</v>
      </c>
      <c r="J395" s="91"/>
      <c r="K395" s="92" t="str">
        <f t="shared" si="17"/>
        <v>CHF / Min</v>
      </c>
      <c r="L395" s="87" t="s">
        <v>372</v>
      </c>
      <c r="M395" s="93">
        <f t="shared" si="16"/>
        <v>0</v>
      </c>
      <c r="N395" s="423">
        <f>SUM(M395:M397)</f>
        <v>0</v>
      </c>
    </row>
    <row r="396" spans="1:14" s="60" customFormat="1" ht="15.6" hidden="1" outlineLevel="1">
      <c r="A396" s="51"/>
      <c r="B396" s="439"/>
      <c r="C396" s="418"/>
      <c r="D396" s="428"/>
      <c r="E396" s="94">
        <v>2</v>
      </c>
      <c r="F396" s="95"/>
      <c r="G396" s="96"/>
      <c r="H396" s="138" t="s">
        <v>831</v>
      </c>
      <c r="I396" s="94" t="s">
        <v>371</v>
      </c>
      <c r="J396" s="98"/>
      <c r="K396" s="99" t="str">
        <f t="shared" si="17"/>
        <v>CHF / Min</v>
      </c>
      <c r="L396" s="94" t="s">
        <v>372</v>
      </c>
      <c r="M396" s="100">
        <f t="shared" si="16"/>
        <v>0</v>
      </c>
      <c r="N396" s="424"/>
    </row>
    <row r="397" spans="1:14" s="60" customFormat="1" ht="15.6" hidden="1" outlineLevel="1">
      <c r="A397" s="51"/>
      <c r="B397" s="440"/>
      <c r="C397" s="419"/>
      <c r="D397" s="429"/>
      <c r="E397" s="101" t="s">
        <v>373</v>
      </c>
      <c r="F397" s="102"/>
      <c r="G397" s="103"/>
      <c r="H397" s="139" t="s">
        <v>831</v>
      </c>
      <c r="I397" s="101" t="s">
        <v>371</v>
      </c>
      <c r="J397" s="105"/>
      <c r="K397" s="106" t="str">
        <f t="shared" si="17"/>
        <v>CHF / Min</v>
      </c>
      <c r="L397" s="101" t="s">
        <v>372</v>
      </c>
      <c r="M397" s="107">
        <f t="shared" si="16"/>
        <v>0</v>
      </c>
      <c r="N397" s="425"/>
    </row>
    <row r="398" spans="1:14" s="60" customFormat="1" ht="15.75" hidden="1" customHeight="1" outlineLevel="1">
      <c r="A398" s="51"/>
      <c r="B398" s="426" t="s">
        <v>787</v>
      </c>
      <c r="C398" s="417" t="s">
        <v>801</v>
      </c>
      <c r="D398" s="427" t="s">
        <v>790</v>
      </c>
      <c r="E398" s="87">
        <v>1</v>
      </c>
      <c r="F398" s="88"/>
      <c r="G398" s="89"/>
      <c r="H398" s="90" t="s">
        <v>370</v>
      </c>
      <c r="I398" s="87" t="s">
        <v>371</v>
      </c>
      <c r="J398" s="91"/>
      <c r="K398" s="92" t="str">
        <f t="shared" si="17"/>
        <v>CHF / Min</v>
      </c>
      <c r="L398" s="87" t="s">
        <v>372</v>
      </c>
      <c r="M398" s="93">
        <f t="shared" si="16"/>
        <v>0</v>
      </c>
      <c r="N398" s="423">
        <f>SUM(M398:M400)</f>
        <v>0</v>
      </c>
    </row>
    <row r="399" spans="1:14" s="60" customFormat="1" ht="15.6" hidden="1" outlineLevel="1">
      <c r="A399" s="51"/>
      <c r="B399" s="426"/>
      <c r="C399" s="418"/>
      <c r="D399" s="428"/>
      <c r="E399" s="94">
        <v>2</v>
      </c>
      <c r="F399" s="95"/>
      <c r="G399" s="96"/>
      <c r="H399" s="97" t="s">
        <v>370</v>
      </c>
      <c r="I399" s="94" t="s">
        <v>371</v>
      </c>
      <c r="J399" s="98"/>
      <c r="K399" s="99" t="str">
        <f t="shared" si="17"/>
        <v>CHF / Min</v>
      </c>
      <c r="L399" s="94" t="s">
        <v>372</v>
      </c>
      <c r="M399" s="100">
        <f t="shared" si="16"/>
        <v>0</v>
      </c>
      <c r="N399" s="424"/>
    </row>
    <row r="400" spans="1:14" s="60" customFormat="1" ht="15.6" hidden="1" outlineLevel="1">
      <c r="A400" s="51"/>
      <c r="B400" s="426"/>
      <c r="C400" s="418"/>
      <c r="D400" s="429"/>
      <c r="E400" s="101" t="s">
        <v>373</v>
      </c>
      <c r="F400" s="102"/>
      <c r="G400" s="103"/>
      <c r="H400" s="104" t="s">
        <v>370</v>
      </c>
      <c r="I400" s="101" t="s">
        <v>371</v>
      </c>
      <c r="J400" s="105"/>
      <c r="K400" s="106" t="str">
        <f t="shared" si="17"/>
        <v>CHF / Min</v>
      </c>
      <c r="L400" s="101" t="s">
        <v>372</v>
      </c>
      <c r="M400" s="107">
        <f t="shared" si="16"/>
        <v>0</v>
      </c>
      <c r="N400" s="425"/>
    </row>
    <row r="401" spans="1:14" s="60" customFormat="1" ht="15.6" hidden="1" outlineLevel="1">
      <c r="A401" s="51"/>
      <c r="B401" s="426"/>
      <c r="C401" s="418"/>
      <c r="D401" s="427" t="s">
        <v>791</v>
      </c>
      <c r="E401" s="87">
        <v>1</v>
      </c>
      <c r="F401" s="88"/>
      <c r="G401" s="89"/>
      <c r="H401" s="148" t="s">
        <v>831</v>
      </c>
      <c r="I401" s="87" t="s">
        <v>371</v>
      </c>
      <c r="J401" s="91"/>
      <c r="K401" s="92" t="str">
        <f t="shared" si="17"/>
        <v>CHF / Min</v>
      </c>
      <c r="L401" s="87" t="s">
        <v>372</v>
      </c>
      <c r="M401" s="93">
        <f t="shared" si="16"/>
        <v>0</v>
      </c>
      <c r="N401" s="423">
        <f>SUM(M401:M403)</f>
        <v>0</v>
      </c>
    </row>
    <row r="402" spans="1:14" s="60" customFormat="1" ht="15.6" hidden="1" outlineLevel="1">
      <c r="A402" s="51"/>
      <c r="B402" s="426"/>
      <c r="C402" s="418"/>
      <c r="D402" s="428"/>
      <c r="E402" s="94">
        <v>2</v>
      </c>
      <c r="F402" s="95"/>
      <c r="G402" s="96"/>
      <c r="H402" s="149" t="s">
        <v>831</v>
      </c>
      <c r="I402" s="94" t="s">
        <v>371</v>
      </c>
      <c r="J402" s="98"/>
      <c r="K402" s="99" t="str">
        <f t="shared" si="17"/>
        <v>CHF / Min</v>
      </c>
      <c r="L402" s="94" t="s">
        <v>372</v>
      </c>
      <c r="M402" s="100">
        <f t="shared" si="16"/>
        <v>0</v>
      </c>
      <c r="N402" s="424"/>
    </row>
    <row r="403" spans="1:14" s="60" customFormat="1" ht="15.6" hidden="1" outlineLevel="1">
      <c r="A403" s="51"/>
      <c r="B403" s="426"/>
      <c r="C403" s="419"/>
      <c r="D403" s="429"/>
      <c r="E403" s="101" t="s">
        <v>373</v>
      </c>
      <c r="F403" s="102"/>
      <c r="G403" s="103"/>
      <c r="H403" s="150" t="s">
        <v>831</v>
      </c>
      <c r="I403" s="101" t="s">
        <v>371</v>
      </c>
      <c r="J403" s="105"/>
      <c r="K403" s="106" t="str">
        <f t="shared" si="17"/>
        <v>CHF / Min</v>
      </c>
      <c r="L403" s="101" t="s">
        <v>372</v>
      </c>
      <c r="M403" s="107">
        <f t="shared" si="16"/>
        <v>0</v>
      </c>
      <c r="N403" s="425"/>
    </row>
    <row r="404" spans="1:14" s="60" customFormat="1" ht="15.75" hidden="1" customHeight="1" outlineLevel="1">
      <c r="A404" s="51"/>
      <c r="B404" s="426" t="s">
        <v>746</v>
      </c>
      <c r="C404" s="417" t="s">
        <v>802</v>
      </c>
      <c r="D404" s="427" t="s">
        <v>790</v>
      </c>
      <c r="E404" s="87">
        <v>1</v>
      </c>
      <c r="F404" s="88"/>
      <c r="G404" s="89"/>
      <c r="H404" s="90" t="s">
        <v>15</v>
      </c>
      <c r="I404" s="87" t="s">
        <v>371</v>
      </c>
      <c r="J404" s="91"/>
      <c r="K404" s="92" t="str">
        <f t="shared" si="17"/>
        <v>CHF / mg</v>
      </c>
      <c r="L404" s="87" t="s">
        <v>372</v>
      </c>
      <c r="M404" s="93">
        <f t="shared" si="16"/>
        <v>0</v>
      </c>
      <c r="N404" s="423">
        <f>SUM(M404:M406)</f>
        <v>0</v>
      </c>
    </row>
    <row r="405" spans="1:14" s="60" customFormat="1" ht="15.6" hidden="1" outlineLevel="1">
      <c r="A405" s="51"/>
      <c r="B405" s="426"/>
      <c r="C405" s="418"/>
      <c r="D405" s="428"/>
      <c r="E405" s="94">
        <v>2</v>
      </c>
      <c r="F405" s="95"/>
      <c r="G405" s="96"/>
      <c r="H405" s="97" t="s">
        <v>16</v>
      </c>
      <c r="I405" s="94" t="s">
        <v>371</v>
      </c>
      <c r="J405" s="98"/>
      <c r="K405" s="99" t="str">
        <f t="shared" si="17"/>
        <v>CHF / U</v>
      </c>
      <c r="L405" s="94" t="s">
        <v>372</v>
      </c>
      <c r="M405" s="100">
        <f t="shared" si="16"/>
        <v>0</v>
      </c>
      <c r="N405" s="424"/>
    </row>
    <row r="406" spans="1:14" s="60" customFormat="1" ht="15.6" hidden="1" outlineLevel="1">
      <c r="A406" s="51"/>
      <c r="B406" s="426"/>
      <c r="C406" s="418"/>
      <c r="D406" s="429"/>
      <c r="E406" s="101" t="s">
        <v>373</v>
      </c>
      <c r="F406" s="102"/>
      <c r="G406" s="103"/>
      <c r="H406" s="104" t="s">
        <v>373</v>
      </c>
      <c r="I406" s="101" t="s">
        <v>371</v>
      </c>
      <c r="J406" s="105"/>
      <c r="K406" s="106" t="str">
        <f t="shared" si="17"/>
        <v>CHF / …</v>
      </c>
      <c r="L406" s="101" t="s">
        <v>372</v>
      </c>
      <c r="M406" s="107">
        <f t="shared" si="16"/>
        <v>0</v>
      </c>
      <c r="N406" s="425"/>
    </row>
    <row r="407" spans="1:14" s="60" customFormat="1" ht="15.6" hidden="1" outlineLevel="1">
      <c r="A407" s="51"/>
      <c r="B407" s="426"/>
      <c r="C407" s="418"/>
      <c r="D407" s="427" t="s">
        <v>791</v>
      </c>
      <c r="E407" s="87">
        <v>1</v>
      </c>
      <c r="F407" s="88"/>
      <c r="G407" s="89"/>
      <c r="H407" s="90" t="s">
        <v>814</v>
      </c>
      <c r="I407" s="87" t="s">
        <v>371</v>
      </c>
      <c r="J407" s="91"/>
      <c r="K407" s="92" t="str">
        <f t="shared" si="17"/>
        <v>CHF / mg</v>
      </c>
      <c r="L407" s="87" t="s">
        <v>372</v>
      </c>
      <c r="M407" s="93">
        <f t="shared" si="16"/>
        <v>0</v>
      </c>
      <c r="N407" s="423">
        <f>SUM(M407:M409)</f>
        <v>0</v>
      </c>
    </row>
    <row r="408" spans="1:14" s="60" customFormat="1" ht="15.6" hidden="1" outlineLevel="1">
      <c r="A408" s="51"/>
      <c r="B408" s="426"/>
      <c r="C408" s="418"/>
      <c r="D408" s="428"/>
      <c r="E408" s="94">
        <v>2</v>
      </c>
      <c r="F408" s="95"/>
      <c r="G408" s="96"/>
      <c r="H408" s="97" t="s">
        <v>815</v>
      </c>
      <c r="I408" s="94" t="s">
        <v>371</v>
      </c>
      <c r="J408" s="98"/>
      <c r="K408" s="99" t="str">
        <f t="shared" si="17"/>
        <v>CHF / U</v>
      </c>
      <c r="L408" s="94" t="s">
        <v>372</v>
      </c>
      <c r="M408" s="100">
        <f t="shared" si="16"/>
        <v>0</v>
      </c>
      <c r="N408" s="424"/>
    </row>
    <row r="409" spans="1:14" s="60" customFormat="1" ht="15.6" hidden="1" outlineLevel="1">
      <c r="A409" s="51"/>
      <c r="B409" s="426"/>
      <c r="C409" s="419"/>
      <c r="D409" s="429"/>
      <c r="E409" s="101" t="s">
        <v>373</v>
      </c>
      <c r="F409" s="102"/>
      <c r="G409" s="103"/>
      <c r="H409" s="104" t="s">
        <v>373</v>
      </c>
      <c r="I409" s="101" t="s">
        <v>371</v>
      </c>
      <c r="J409" s="105"/>
      <c r="K409" s="106" t="str">
        <f t="shared" si="17"/>
        <v>CHF / …</v>
      </c>
      <c r="L409" s="101" t="s">
        <v>372</v>
      </c>
      <c r="M409" s="107">
        <f t="shared" si="16"/>
        <v>0</v>
      </c>
      <c r="N409" s="425"/>
    </row>
    <row r="410" spans="1:14" s="60" customFormat="1" ht="15.75" hidden="1" customHeight="1" outlineLevel="1">
      <c r="A410" s="51"/>
      <c r="B410" s="426" t="s">
        <v>788</v>
      </c>
      <c r="C410" s="417" t="s">
        <v>803</v>
      </c>
      <c r="D410" s="427" t="s">
        <v>790</v>
      </c>
      <c r="E410" s="87">
        <v>1</v>
      </c>
      <c r="F410" s="88"/>
      <c r="G410" s="89"/>
      <c r="H410" s="90" t="s">
        <v>810</v>
      </c>
      <c r="I410" s="87" t="s">
        <v>371</v>
      </c>
      <c r="J410" s="91"/>
      <c r="K410" s="92" t="str">
        <f t="shared" si="17"/>
        <v>CHF / Concentré</v>
      </c>
      <c r="L410" s="87" t="s">
        <v>372</v>
      </c>
      <c r="M410" s="93">
        <f t="shared" si="16"/>
        <v>0</v>
      </c>
      <c r="N410" s="423">
        <f>SUM(M410:M412)</f>
        <v>0</v>
      </c>
    </row>
    <row r="411" spans="1:14" s="60" customFormat="1" ht="15.6" hidden="1" outlineLevel="1">
      <c r="A411" s="51"/>
      <c r="B411" s="426"/>
      <c r="C411" s="418"/>
      <c r="D411" s="428"/>
      <c r="E411" s="94">
        <v>2</v>
      </c>
      <c r="F411" s="95"/>
      <c r="G411" s="96"/>
      <c r="H411" s="97" t="s">
        <v>810</v>
      </c>
      <c r="I411" s="94" t="s">
        <v>371</v>
      </c>
      <c r="J411" s="98"/>
      <c r="K411" s="99" t="str">
        <f t="shared" si="17"/>
        <v>CHF / Concentré</v>
      </c>
      <c r="L411" s="94" t="s">
        <v>372</v>
      </c>
      <c r="M411" s="100">
        <f t="shared" si="16"/>
        <v>0</v>
      </c>
      <c r="N411" s="424"/>
    </row>
    <row r="412" spans="1:14" s="60" customFormat="1" ht="15.6" hidden="1" outlineLevel="1">
      <c r="A412" s="51"/>
      <c r="B412" s="426"/>
      <c r="C412" s="418"/>
      <c r="D412" s="429"/>
      <c r="E412" s="101" t="s">
        <v>373</v>
      </c>
      <c r="F412" s="102"/>
      <c r="G412" s="103"/>
      <c r="H412" s="104" t="s">
        <v>810</v>
      </c>
      <c r="I412" s="101" t="s">
        <v>371</v>
      </c>
      <c r="J412" s="105"/>
      <c r="K412" s="106" t="str">
        <f t="shared" si="17"/>
        <v>CHF / Concentré</v>
      </c>
      <c r="L412" s="101" t="s">
        <v>372</v>
      </c>
      <c r="M412" s="107">
        <f t="shared" si="16"/>
        <v>0</v>
      </c>
      <c r="N412" s="425"/>
    </row>
    <row r="413" spans="1:14" s="60" customFormat="1" ht="15.6" hidden="1" outlineLevel="1">
      <c r="A413" s="51"/>
      <c r="B413" s="426"/>
      <c r="C413" s="418"/>
      <c r="D413" s="427" t="s">
        <v>791</v>
      </c>
      <c r="E413" s="87">
        <v>1</v>
      </c>
      <c r="F413" s="88"/>
      <c r="G413" s="89"/>
      <c r="H413" s="90" t="s">
        <v>833</v>
      </c>
      <c r="I413" s="87" t="s">
        <v>371</v>
      </c>
      <c r="J413" s="91"/>
      <c r="K413" s="92" t="str">
        <f t="shared" si="17"/>
        <v>CHF / Concentré</v>
      </c>
      <c r="L413" s="87" t="s">
        <v>372</v>
      </c>
      <c r="M413" s="93">
        <f t="shared" si="16"/>
        <v>0</v>
      </c>
      <c r="N413" s="423">
        <f>SUM(M413:M415)</f>
        <v>0</v>
      </c>
    </row>
    <row r="414" spans="1:14" s="60" customFormat="1" ht="15.6" hidden="1" outlineLevel="1">
      <c r="A414" s="51"/>
      <c r="B414" s="426"/>
      <c r="C414" s="418"/>
      <c r="D414" s="428"/>
      <c r="E414" s="94">
        <v>2</v>
      </c>
      <c r="F414" s="95"/>
      <c r="G414" s="96"/>
      <c r="H414" s="97" t="s">
        <v>833</v>
      </c>
      <c r="I414" s="94" t="s">
        <v>371</v>
      </c>
      <c r="J414" s="98"/>
      <c r="K414" s="99" t="str">
        <f t="shared" si="17"/>
        <v>CHF / Concentré</v>
      </c>
      <c r="L414" s="94" t="s">
        <v>372</v>
      </c>
      <c r="M414" s="100">
        <f t="shared" si="16"/>
        <v>0</v>
      </c>
      <c r="N414" s="424"/>
    </row>
    <row r="415" spans="1:14" s="60" customFormat="1" ht="15.6" hidden="1" outlineLevel="1">
      <c r="A415" s="51"/>
      <c r="B415" s="426"/>
      <c r="C415" s="419"/>
      <c r="D415" s="429"/>
      <c r="E415" s="101" t="s">
        <v>373</v>
      </c>
      <c r="F415" s="102"/>
      <c r="G415" s="103"/>
      <c r="H415" s="104" t="s">
        <v>833</v>
      </c>
      <c r="I415" s="101" t="s">
        <v>371</v>
      </c>
      <c r="J415" s="105"/>
      <c r="K415" s="106" t="str">
        <f t="shared" si="17"/>
        <v>CHF / Concentré</v>
      </c>
      <c r="L415" s="101" t="s">
        <v>372</v>
      </c>
      <c r="M415" s="107">
        <f t="shared" si="16"/>
        <v>0</v>
      </c>
      <c r="N415" s="425"/>
    </row>
    <row r="416" spans="1:14" s="60" customFormat="1" ht="15.75" hidden="1" customHeight="1" outlineLevel="1">
      <c r="A416" s="51"/>
      <c r="B416" s="416" t="s">
        <v>760</v>
      </c>
      <c r="C416" s="417" t="s">
        <v>804</v>
      </c>
      <c r="D416" s="430" t="s">
        <v>790</v>
      </c>
      <c r="E416" s="87">
        <v>1</v>
      </c>
      <c r="F416" s="88"/>
      <c r="G416" s="89"/>
      <c r="H416" s="90" t="s">
        <v>811</v>
      </c>
      <c r="I416" s="87" t="s">
        <v>371</v>
      </c>
      <c r="J416" s="91"/>
      <c r="K416" s="92" t="str">
        <f t="shared" si="17"/>
        <v>CHF / Pièce</v>
      </c>
      <c r="L416" s="87" t="s">
        <v>372</v>
      </c>
      <c r="M416" s="93">
        <f t="shared" si="16"/>
        <v>0</v>
      </c>
      <c r="N416" s="423">
        <f>SUM(M416:M418)</f>
        <v>0</v>
      </c>
    </row>
    <row r="417" spans="1:14" s="60" customFormat="1" ht="15.6" hidden="1" outlineLevel="1">
      <c r="A417" s="51"/>
      <c r="B417" s="416"/>
      <c r="C417" s="418"/>
      <c r="D417" s="431"/>
      <c r="E417" s="94">
        <v>2</v>
      </c>
      <c r="F417" s="95"/>
      <c r="G417" s="96"/>
      <c r="H417" s="97" t="s">
        <v>374</v>
      </c>
      <c r="I417" s="94" t="s">
        <v>371</v>
      </c>
      <c r="J417" s="98"/>
      <c r="K417" s="99" t="str">
        <f t="shared" si="17"/>
        <v>CHF / ..</v>
      </c>
      <c r="L417" s="94" t="s">
        <v>372</v>
      </c>
      <c r="M417" s="100">
        <f t="shared" si="16"/>
        <v>0</v>
      </c>
      <c r="N417" s="424"/>
    </row>
    <row r="418" spans="1:14" s="60" customFormat="1" ht="15.6" hidden="1" outlineLevel="1">
      <c r="A418" s="51"/>
      <c r="B418" s="416"/>
      <c r="C418" s="419"/>
      <c r="D418" s="432"/>
      <c r="E418" s="101" t="s">
        <v>373</v>
      </c>
      <c r="F418" s="102"/>
      <c r="G418" s="103"/>
      <c r="H418" s="104" t="s">
        <v>374</v>
      </c>
      <c r="I418" s="101" t="s">
        <v>371</v>
      </c>
      <c r="J418" s="105"/>
      <c r="K418" s="106" t="str">
        <f t="shared" si="17"/>
        <v>CHF / ..</v>
      </c>
      <c r="L418" s="101" t="s">
        <v>372</v>
      </c>
      <c r="M418" s="107">
        <f t="shared" si="16"/>
        <v>0</v>
      </c>
      <c r="N418" s="425"/>
    </row>
    <row r="419" spans="1:14" s="60" customFormat="1" ht="15.75" hidden="1" customHeight="1" outlineLevel="1">
      <c r="A419" s="51"/>
      <c r="B419" s="416" t="s">
        <v>808</v>
      </c>
      <c r="C419" s="417" t="s">
        <v>805</v>
      </c>
      <c r="D419" s="427" t="s">
        <v>790</v>
      </c>
      <c r="E419" s="87">
        <v>1</v>
      </c>
      <c r="F419" s="88"/>
      <c r="G419" s="89"/>
      <c r="H419" s="90" t="s">
        <v>811</v>
      </c>
      <c r="I419" s="87" t="s">
        <v>371</v>
      </c>
      <c r="J419" s="91"/>
      <c r="K419" s="92" t="str">
        <f t="shared" si="17"/>
        <v>CHF / Pièce</v>
      </c>
      <c r="L419" s="87" t="s">
        <v>372</v>
      </c>
      <c r="M419" s="93">
        <f t="shared" si="16"/>
        <v>0</v>
      </c>
      <c r="N419" s="423">
        <f>SUM(M419:M421)</f>
        <v>0</v>
      </c>
    </row>
    <row r="420" spans="1:14" s="60" customFormat="1" ht="15.6" hidden="1" outlineLevel="1">
      <c r="A420" s="51"/>
      <c r="B420" s="416"/>
      <c r="C420" s="418"/>
      <c r="D420" s="428"/>
      <c r="E420" s="94">
        <v>2</v>
      </c>
      <c r="F420" s="95"/>
      <c r="G420" s="96"/>
      <c r="H420" s="97" t="s">
        <v>374</v>
      </c>
      <c r="I420" s="94" t="s">
        <v>371</v>
      </c>
      <c r="J420" s="98"/>
      <c r="K420" s="99" t="str">
        <f t="shared" si="17"/>
        <v>CHF / ..</v>
      </c>
      <c r="L420" s="94" t="s">
        <v>372</v>
      </c>
      <c r="M420" s="100">
        <f t="shared" si="16"/>
        <v>0</v>
      </c>
      <c r="N420" s="424"/>
    </row>
    <row r="421" spans="1:14" s="60" customFormat="1" ht="15.6" hidden="1" outlineLevel="1">
      <c r="A421" s="51"/>
      <c r="B421" s="416"/>
      <c r="C421" s="418"/>
      <c r="D421" s="429"/>
      <c r="E421" s="101" t="s">
        <v>373</v>
      </c>
      <c r="F421" s="102"/>
      <c r="G421" s="103"/>
      <c r="H421" s="104" t="s">
        <v>374</v>
      </c>
      <c r="I421" s="101" t="s">
        <v>371</v>
      </c>
      <c r="J421" s="105"/>
      <c r="K421" s="106" t="str">
        <f t="shared" si="17"/>
        <v>CHF / ..</v>
      </c>
      <c r="L421" s="101" t="s">
        <v>372</v>
      </c>
      <c r="M421" s="107">
        <f t="shared" si="16"/>
        <v>0</v>
      </c>
      <c r="N421" s="425"/>
    </row>
    <row r="422" spans="1:14" s="60" customFormat="1" ht="15.6" hidden="1" outlineLevel="1">
      <c r="A422" s="51"/>
      <c r="B422" s="416"/>
      <c r="C422" s="418"/>
      <c r="D422" s="427" t="s">
        <v>791</v>
      </c>
      <c r="E422" s="87">
        <v>1</v>
      </c>
      <c r="F422" s="88"/>
      <c r="G422" s="89"/>
      <c r="H422" s="90" t="s">
        <v>834</v>
      </c>
      <c r="I422" s="87" t="s">
        <v>371</v>
      </c>
      <c r="J422" s="91"/>
      <c r="K422" s="92" t="str">
        <f t="shared" si="17"/>
        <v>CHF / Pièce</v>
      </c>
      <c r="L422" s="87" t="s">
        <v>372</v>
      </c>
      <c r="M422" s="93">
        <f t="shared" si="16"/>
        <v>0</v>
      </c>
      <c r="N422" s="423">
        <f>SUM(M422:M424)</f>
        <v>0</v>
      </c>
    </row>
    <row r="423" spans="1:14" s="60" customFormat="1" ht="15.6" hidden="1" outlineLevel="1">
      <c r="A423" s="51"/>
      <c r="B423" s="416"/>
      <c r="C423" s="418"/>
      <c r="D423" s="428"/>
      <c r="E423" s="94">
        <v>2</v>
      </c>
      <c r="F423" s="95"/>
      <c r="G423" s="96"/>
      <c r="H423" s="97" t="s">
        <v>834</v>
      </c>
      <c r="I423" s="94" t="s">
        <v>371</v>
      </c>
      <c r="J423" s="98"/>
      <c r="K423" s="99" t="str">
        <f t="shared" si="17"/>
        <v>CHF / Pièce</v>
      </c>
      <c r="L423" s="94" t="s">
        <v>372</v>
      </c>
      <c r="M423" s="100">
        <f t="shared" si="16"/>
        <v>0</v>
      </c>
      <c r="N423" s="424"/>
    </row>
    <row r="424" spans="1:14" s="60" customFormat="1" ht="15.6" hidden="1" outlineLevel="1">
      <c r="A424" s="51"/>
      <c r="B424" s="416"/>
      <c r="C424" s="419"/>
      <c r="D424" s="429"/>
      <c r="E424" s="101" t="s">
        <v>373</v>
      </c>
      <c r="F424" s="102"/>
      <c r="G424" s="103"/>
      <c r="H424" s="104" t="s">
        <v>834</v>
      </c>
      <c r="I424" s="101" t="s">
        <v>371</v>
      </c>
      <c r="J424" s="105"/>
      <c r="K424" s="106" t="str">
        <f t="shared" si="17"/>
        <v>CHF / Pièce</v>
      </c>
      <c r="L424" s="101" t="s">
        <v>372</v>
      </c>
      <c r="M424" s="107">
        <f t="shared" si="16"/>
        <v>0</v>
      </c>
      <c r="N424" s="425"/>
    </row>
    <row r="425" spans="1:14" s="60" customFormat="1" ht="15.75" hidden="1" customHeight="1" outlineLevel="1">
      <c r="A425" s="51"/>
      <c r="B425" s="416" t="s">
        <v>809</v>
      </c>
      <c r="C425" s="417" t="s">
        <v>806</v>
      </c>
      <c r="D425" s="420" t="s">
        <v>791</v>
      </c>
      <c r="E425" s="87">
        <v>1</v>
      </c>
      <c r="F425" s="88"/>
      <c r="G425" s="145">
        <v>1</v>
      </c>
      <c r="H425" s="148" t="s">
        <v>832</v>
      </c>
      <c r="I425" s="87" t="s">
        <v>371</v>
      </c>
      <c r="J425" s="91"/>
      <c r="K425" s="92" t="str">
        <f t="shared" si="17"/>
        <v>CHF / h</v>
      </c>
      <c r="L425" s="87" t="s">
        <v>372</v>
      </c>
      <c r="M425" s="93">
        <f t="shared" si="16"/>
        <v>0</v>
      </c>
      <c r="N425" s="423">
        <f>SUM(M425:M428)</f>
        <v>0</v>
      </c>
    </row>
    <row r="426" spans="1:14" s="60" customFormat="1" ht="15.6" hidden="1" outlineLevel="1">
      <c r="A426" s="51"/>
      <c r="B426" s="416"/>
      <c r="C426" s="418"/>
      <c r="D426" s="421"/>
      <c r="E426" s="94">
        <v>2</v>
      </c>
      <c r="F426" s="95"/>
      <c r="G426" s="146">
        <v>1</v>
      </c>
      <c r="H426" s="149" t="s">
        <v>832</v>
      </c>
      <c r="I426" s="94" t="s">
        <v>371</v>
      </c>
      <c r="J426" s="98"/>
      <c r="K426" s="99" t="str">
        <f t="shared" si="17"/>
        <v>CHF / h</v>
      </c>
      <c r="L426" s="94" t="s">
        <v>372</v>
      </c>
      <c r="M426" s="100">
        <f t="shared" si="16"/>
        <v>0</v>
      </c>
      <c r="N426" s="424"/>
    </row>
    <row r="427" spans="1:14" s="60" customFormat="1" ht="15.6" hidden="1" outlineLevel="1">
      <c r="A427" s="51"/>
      <c r="B427" s="416"/>
      <c r="C427" s="418"/>
      <c r="D427" s="421"/>
      <c r="E427" s="108">
        <v>3</v>
      </c>
      <c r="F427" s="109"/>
      <c r="G427" s="146">
        <v>1</v>
      </c>
      <c r="H427" s="149" t="s">
        <v>832</v>
      </c>
      <c r="I427" s="94" t="s">
        <v>371</v>
      </c>
      <c r="J427" s="98"/>
      <c r="K427" s="99" t="str">
        <f t="shared" si="17"/>
        <v>CHF / h</v>
      </c>
      <c r="L427" s="94" t="s">
        <v>372</v>
      </c>
      <c r="M427" s="100">
        <f t="shared" si="16"/>
        <v>0</v>
      </c>
      <c r="N427" s="424"/>
    </row>
    <row r="428" spans="1:14" s="60" customFormat="1" ht="15.6" hidden="1" outlineLevel="1">
      <c r="A428" s="51"/>
      <c r="B428" s="416"/>
      <c r="C428" s="419"/>
      <c r="D428" s="422"/>
      <c r="E428" s="101" t="s">
        <v>373</v>
      </c>
      <c r="F428" s="102"/>
      <c r="G428" s="147">
        <v>1</v>
      </c>
      <c r="H428" s="150" t="s">
        <v>832</v>
      </c>
      <c r="I428" s="101" t="s">
        <v>371</v>
      </c>
      <c r="J428" s="105"/>
      <c r="K428" s="106" t="str">
        <f t="shared" si="17"/>
        <v>CHF / h</v>
      </c>
      <c r="L428" s="101" t="s">
        <v>372</v>
      </c>
      <c r="M428" s="107">
        <f t="shared" si="16"/>
        <v>0</v>
      </c>
      <c r="N428" s="425"/>
    </row>
    <row r="429" spans="1:14" s="60" customFormat="1" ht="15.6" hidden="1" customHeight="1" outlineLevel="1">
      <c r="A429" s="51"/>
      <c r="B429" s="426" t="s">
        <v>789</v>
      </c>
      <c r="C429" s="417" t="s">
        <v>807</v>
      </c>
      <c r="D429" s="427" t="s">
        <v>790</v>
      </c>
      <c r="E429" s="87">
        <v>1</v>
      </c>
      <c r="F429" s="88"/>
      <c r="G429" s="89"/>
      <c r="H429" s="90" t="s">
        <v>374</v>
      </c>
      <c r="I429" s="87" t="s">
        <v>371</v>
      </c>
      <c r="J429" s="91"/>
      <c r="K429" s="92" t="str">
        <f t="shared" si="17"/>
        <v>CHF / ..</v>
      </c>
      <c r="L429" s="87" t="s">
        <v>372</v>
      </c>
      <c r="M429" s="93">
        <f t="shared" si="16"/>
        <v>0</v>
      </c>
      <c r="N429" s="423">
        <f>SUM(M429:M431)</f>
        <v>0</v>
      </c>
    </row>
    <row r="430" spans="1:14" s="60" customFormat="1" ht="15.6" hidden="1" outlineLevel="1">
      <c r="A430" s="51"/>
      <c r="B430" s="426"/>
      <c r="C430" s="418"/>
      <c r="D430" s="428"/>
      <c r="E430" s="94">
        <v>2</v>
      </c>
      <c r="F430" s="95"/>
      <c r="G430" s="96"/>
      <c r="H430" s="97" t="s">
        <v>374</v>
      </c>
      <c r="I430" s="94" t="s">
        <v>371</v>
      </c>
      <c r="J430" s="98"/>
      <c r="K430" s="99" t="str">
        <f t="shared" si="17"/>
        <v>CHF / ..</v>
      </c>
      <c r="L430" s="94" t="s">
        <v>372</v>
      </c>
      <c r="M430" s="100">
        <f t="shared" si="16"/>
        <v>0</v>
      </c>
      <c r="N430" s="424"/>
    </row>
    <row r="431" spans="1:14" s="60" customFormat="1" ht="15.6" hidden="1" outlineLevel="1">
      <c r="A431" s="51"/>
      <c r="B431" s="426"/>
      <c r="C431" s="418"/>
      <c r="D431" s="429"/>
      <c r="E431" s="101" t="s">
        <v>373</v>
      </c>
      <c r="F431" s="102"/>
      <c r="G431" s="103"/>
      <c r="H431" s="104" t="s">
        <v>374</v>
      </c>
      <c r="I431" s="101" t="s">
        <v>371</v>
      </c>
      <c r="J431" s="105"/>
      <c r="K431" s="106" t="str">
        <f t="shared" si="17"/>
        <v>CHF / ..</v>
      </c>
      <c r="L431" s="101" t="s">
        <v>372</v>
      </c>
      <c r="M431" s="107">
        <f t="shared" si="16"/>
        <v>0</v>
      </c>
      <c r="N431" s="425"/>
    </row>
    <row r="432" spans="1:14" s="60" customFormat="1" ht="15.6" hidden="1" outlineLevel="1">
      <c r="A432" s="51"/>
      <c r="B432" s="426"/>
      <c r="C432" s="418"/>
      <c r="D432" s="427" t="s">
        <v>791</v>
      </c>
      <c r="E432" s="87">
        <v>1</v>
      </c>
      <c r="F432" s="88"/>
      <c r="G432" s="89"/>
      <c r="H432" s="90" t="s">
        <v>812</v>
      </c>
      <c r="I432" s="87" t="s">
        <v>371</v>
      </c>
      <c r="J432" s="91"/>
      <c r="K432" s="92" t="str">
        <f t="shared" si="17"/>
        <v>CHF / ..</v>
      </c>
      <c r="L432" s="87" t="s">
        <v>372</v>
      </c>
      <c r="M432" s="93">
        <f t="shared" si="16"/>
        <v>0</v>
      </c>
      <c r="N432" s="423">
        <f>SUM(M432:M434)</f>
        <v>0</v>
      </c>
    </row>
    <row r="433" spans="1:14" s="60" customFormat="1" ht="15.6" hidden="1" outlineLevel="1">
      <c r="A433" s="51"/>
      <c r="B433" s="426"/>
      <c r="C433" s="418"/>
      <c r="D433" s="428"/>
      <c r="E433" s="94">
        <v>2</v>
      </c>
      <c r="F433" s="95"/>
      <c r="G433" s="96"/>
      <c r="H433" s="97" t="s">
        <v>813</v>
      </c>
      <c r="I433" s="94" t="s">
        <v>371</v>
      </c>
      <c r="J433" s="98"/>
      <c r="K433" s="99" t="str">
        <f t="shared" si="17"/>
        <v>CHF / ..</v>
      </c>
      <c r="L433" s="94" t="s">
        <v>372</v>
      </c>
      <c r="M433" s="100">
        <f t="shared" si="16"/>
        <v>0</v>
      </c>
      <c r="N433" s="424"/>
    </row>
    <row r="434" spans="1:14" s="60" customFormat="1" ht="15.6" hidden="1" outlineLevel="1">
      <c r="A434" s="51"/>
      <c r="B434" s="426"/>
      <c r="C434" s="419"/>
      <c r="D434" s="429"/>
      <c r="E434" s="101" t="s">
        <v>373</v>
      </c>
      <c r="F434" s="102"/>
      <c r="G434" s="103"/>
      <c r="H434" s="104" t="s">
        <v>813</v>
      </c>
      <c r="I434" s="101" t="s">
        <v>371</v>
      </c>
      <c r="J434" s="105"/>
      <c r="K434" s="106" t="str">
        <f t="shared" si="17"/>
        <v>CHF / ..</v>
      </c>
      <c r="L434" s="101" t="s">
        <v>372</v>
      </c>
      <c r="M434" s="107">
        <f t="shared" si="16"/>
        <v>0</v>
      </c>
      <c r="N434" s="425"/>
    </row>
    <row r="435" spans="1:14">
      <c r="A435"/>
    </row>
    <row r="436" spans="1:14" collapsed="1">
      <c r="B436" s="137" t="s">
        <v>307</v>
      </c>
      <c r="C436" s="28" t="str">
        <f>+VLOOKUP(B436,'Procédés onéreux-annexe'!B:D,3,FALSE)</f>
        <v>Hémodialyse intermittente,
Hémofiltration intermittente,
Hémodiafiltration intermittente,</v>
      </c>
    </row>
    <row r="437" spans="1:14" hidden="1" outlineLevel="1">
      <c r="C437" s="436" t="s">
        <v>793</v>
      </c>
      <c r="D437" s="437"/>
      <c r="E437" s="144" t="s">
        <v>368</v>
      </c>
      <c r="F437" s="84" t="s">
        <v>769</v>
      </c>
      <c r="G437" s="84" t="s">
        <v>795</v>
      </c>
      <c r="H437" s="84" t="s">
        <v>796</v>
      </c>
      <c r="I437" s="84"/>
      <c r="J437" s="85" t="s">
        <v>797</v>
      </c>
      <c r="K437" s="84" t="s">
        <v>796</v>
      </c>
      <c r="L437" s="84"/>
      <c r="M437" s="84" t="s">
        <v>798</v>
      </c>
      <c r="N437" s="86" t="s">
        <v>799</v>
      </c>
    </row>
    <row r="438" spans="1:14" ht="15" hidden="1" customHeight="1" outlineLevel="1">
      <c r="B438" s="438" t="s">
        <v>786</v>
      </c>
      <c r="C438" s="420" t="s">
        <v>800</v>
      </c>
      <c r="D438" s="433"/>
      <c r="E438" s="87">
        <v>1</v>
      </c>
      <c r="F438" s="91"/>
      <c r="G438" s="111"/>
      <c r="H438" s="90" t="s">
        <v>370</v>
      </c>
      <c r="I438" s="87" t="s">
        <v>371</v>
      </c>
      <c r="J438" s="91"/>
      <c r="K438" s="92" t="str">
        <f t="shared" ref="K438:K465" si="18">+"CHF / "&amp;H438</f>
        <v>CHF / Min</v>
      </c>
      <c r="L438" s="87" t="s">
        <v>372</v>
      </c>
      <c r="M438" s="93">
        <f t="shared" ref="M438:M465" si="19">+G438*J438</f>
        <v>0</v>
      </c>
      <c r="N438" s="423">
        <f>SUM(M438:M441)</f>
        <v>0</v>
      </c>
    </row>
    <row r="439" spans="1:14" hidden="1" outlineLevel="1">
      <c r="B439" s="439"/>
      <c r="C439" s="421"/>
      <c r="D439" s="434"/>
      <c r="E439" s="94">
        <v>2</v>
      </c>
      <c r="F439" s="98"/>
      <c r="G439" s="112"/>
      <c r="H439" s="97" t="s">
        <v>370</v>
      </c>
      <c r="I439" s="94" t="s">
        <v>371</v>
      </c>
      <c r="J439" s="98"/>
      <c r="K439" s="99" t="str">
        <f t="shared" si="18"/>
        <v>CHF / Min</v>
      </c>
      <c r="L439" s="94" t="s">
        <v>372</v>
      </c>
      <c r="M439" s="100">
        <f t="shared" si="19"/>
        <v>0</v>
      </c>
      <c r="N439" s="424"/>
    </row>
    <row r="440" spans="1:14" ht="15.6" hidden="1" outlineLevel="1">
      <c r="B440" s="439"/>
      <c r="C440" s="421"/>
      <c r="D440" s="434"/>
      <c r="E440" s="113">
        <v>3</v>
      </c>
      <c r="F440" s="95"/>
      <c r="G440" s="96"/>
      <c r="H440" s="97" t="s">
        <v>370</v>
      </c>
      <c r="I440" s="94" t="s">
        <v>371</v>
      </c>
      <c r="J440" s="98"/>
      <c r="K440" s="99" t="str">
        <f t="shared" si="18"/>
        <v>CHF / Min</v>
      </c>
      <c r="L440" s="94" t="s">
        <v>372</v>
      </c>
      <c r="M440" s="100">
        <f t="shared" si="19"/>
        <v>0</v>
      </c>
      <c r="N440" s="424"/>
    </row>
    <row r="441" spans="1:14" ht="15.6" hidden="1" outlineLevel="1">
      <c r="B441" s="439"/>
      <c r="C441" s="422"/>
      <c r="D441" s="435"/>
      <c r="E441" s="114" t="s">
        <v>373</v>
      </c>
      <c r="F441" s="115"/>
      <c r="G441" s="116"/>
      <c r="H441" s="117" t="s">
        <v>370</v>
      </c>
      <c r="I441" s="114" t="s">
        <v>371</v>
      </c>
      <c r="J441" s="118"/>
      <c r="K441" s="119" t="str">
        <f t="shared" si="18"/>
        <v>CHF / Min</v>
      </c>
      <c r="L441" s="114" t="s">
        <v>372</v>
      </c>
      <c r="M441" s="120">
        <f t="shared" si="19"/>
        <v>0</v>
      </c>
      <c r="N441" s="425"/>
    </row>
    <row r="442" spans="1:14" ht="15.75" hidden="1" customHeight="1" outlineLevel="1">
      <c r="B442" s="426" t="s">
        <v>787</v>
      </c>
      <c r="C442" s="420" t="s">
        <v>816</v>
      </c>
      <c r="D442" s="433"/>
      <c r="E442" s="87">
        <v>1</v>
      </c>
      <c r="F442" s="88"/>
      <c r="G442" s="89"/>
      <c r="H442" s="90" t="s">
        <v>370</v>
      </c>
      <c r="I442" s="87" t="s">
        <v>371</v>
      </c>
      <c r="J442" s="91"/>
      <c r="K442" s="92" t="str">
        <f t="shared" si="18"/>
        <v>CHF / Min</v>
      </c>
      <c r="L442" s="87" t="s">
        <v>372</v>
      </c>
      <c r="M442" s="93">
        <f t="shared" si="19"/>
        <v>0</v>
      </c>
      <c r="N442" s="423">
        <f>SUM(M442:M445)</f>
        <v>0</v>
      </c>
    </row>
    <row r="443" spans="1:14" ht="15.6" hidden="1" outlineLevel="1">
      <c r="B443" s="426"/>
      <c r="C443" s="421"/>
      <c r="D443" s="434"/>
      <c r="E443" s="94">
        <v>2</v>
      </c>
      <c r="F443" s="95"/>
      <c r="G443" s="96"/>
      <c r="H443" s="97" t="s">
        <v>370</v>
      </c>
      <c r="I443" s="94" t="s">
        <v>371</v>
      </c>
      <c r="J443" s="98"/>
      <c r="K443" s="99" t="str">
        <f t="shared" si="18"/>
        <v>CHF / Min</v>
      </c>
      <c r="L443" s="94" t="s">
        <v>372</v>
      </c>
      <c r="M443" s="100">
        <f t="shared" si="19"/>
        <v>0</v>
      </c>
      <c r="N443" s="424"/>
    </row>
    <row r="444" spans="1:14" ht="15.6" hidden="1" outlineLevel="1">
      <c r="B444" s="426"/>
      <c r="C444" s="421"/>
      <c r="D444" s="434"/>
      <c r="E444" s="113">
        <v>3</v>
      </c>
      <c r="F444" s="95"/>
      <c r="G444" s="96"/>
      <c r="H444" s="97" t="s">
        <v>370</v>
      </c>
      <c r="I444" s="94" t="s">
        <v>371</v>
      </c>
      <c r="J444" s="98"/>
      <c r="K444" s="99" t="str">
        <f t="shared" si="18"/>
        <v>CHF / Min</v>
      </c>
      <c r="L444" s="94" t="s">
        <v>372</v>
      </c>
      <c r="M444" s="100">
        <f t="shared" si="19"/>
        <v>0</v>
      </c>
      <c r="N444" s="424"/>
    </row>
    <row r="445" spans="1:14" ht="15.6" hidden="1" outlineLevel="1">
      <c r="B445" s="426"/>
      <c r="C445" s="422"/>
      <c r="D445" s="435"/>
      <c r="E445" s="114" t="s">
        <v>373</v>
      </c>
      <c r="F445" s="115"/>
      <c r="G445" s="116"/>
      <c r="H445" s="117" t="s">
        <v>370</v>
      </c>
      <c r="I445" s="114" t="s">
        <v>371</v>
      </c>
      <c r="J445" s="118"/>
      <c r="K445" s="119" t="str">
        <f t="shared" si="18"/>
        <v>CHF / Min</v>
      </c>
      <c r="L445" s="114" t="s">
        <v>372</v>
      </c>
      <c r="M445" s="120">
        <f t="shared" si="19"/>
        <v>0</v>
      </c>
      <c r="N445" s="425">
        <f>SUM(M445:M445)</f>
        <v>0</v>
      </c>
    </row>
    <row r="446" spans="1:14" ht="15.75" hidden="1" customHeight="1" outlineLevel="1">
      <c r="B446" s="426" t="s">
        <v>817</v>
      </c>
      <c r="C446" s="420" t="s">
        <v>802</v>
      </c>
      <c r="D446" s="433"/>
      <c r="E446" s="87">
        <v>1</v>
      </c>
      <c r="F446" s="88"/>
      <c r="G446" s="89"/>
      <c r="H446" s="90" t="s">
        <v>15</v>
      </c>
      <c r="I446" s="87" t="s">
        <v>371</v>
      </c>
      <c r="J446" s="91"/>
      <c r="K446" s="92" t="str">
        <f t="shared" si="18"/>
        <v>CHF / mg</v>
      </c>
      <c r="L446" s="87" t="s">
        <v>372</v>
      </c>
      <c r="M446" s="93">
        <f t="shared" si="19"/>
        <v>0</v>
      </c>
      <c r="N446" s="423">
        <f>SUM(M446:M449)</f>
        <v>0</v>
      </c>
    </row>
    <row r="447" spans="1:14" ht="15.6" hidden="1" outlineLevel="1">
      <c r="B447" s="426"/>
      <c r="C447" s="421"/>
      <c r="D447" s="434"/>
      <c r="E447" s="94">
        <v>2</v>
      </c>
      <c r="F447" s="95"/>
      <c r="G447" s="96"/>
      <c r="H447" s="97" t="s">
        <v>16</v>
      </c>
      <c r="I447" s="94" t="s">
        <v>371</v>
      </c>
      <c r="J447" s="98"/>
      <c r="K447" s="99" t="str">
        <f t="shared" si="18"/>
        <v>CHF / U</v>
      </c>
      <c r="L447" s="94" t="s">
        <v>372</v>
      </c>
      <c r="M447" s="100">
        <f t="shared" si="19"/>
        <v>0</v>
      </c>
      <c r="N447" s="424"/>
    </row>
    <row r="448" spans="1:14" ht="15.6" hidden="1" outlineLevel="1">
      <c r="B448" s="426"/>
      <c r="C448" s="421"/>
      <c r="D448" s="434"/>
      <c r="E448" s="113">
        <v>3</v>
      </c>
      <c r="F448" s="95"/>
      <c r="G448" s="96"/>
      <c r="H448" s="97" t="s">
        <v>185</v>
      </c>
      <c r="I448" s="94" t="s">
        <v>371</v>
      </c>
      <c r="J448" s="98"/>
      <c r="K448" s="99" t="str">
        <f t="shared" si="18"/>
        <v>CHF / ml</v>
      </c>
      <c r="L448" s="94" t="s">
        <v>372</v>
      </c>
      <c r="M448" s="100">
        <f t="shared" si="19"/>
        <v>0</v>
      </c>
      <c r="N448" s="424"/>
    </row>
    <row r="449" spans="2:14" ht="15.6" hidden="1" outlineLevel="1">
      <c r="B449" s="426"/>
      <c r="C449" s="422"/>
      <c r="D449" s="435"/>
      <c r="E449" s="114" t="s">
        <v>373</v>
      </c>
      <c r="F449" s="115"/>
      <c r="G449" s="116"/>
      <c r="H449" s="104" t="s">
        <v>373</v>
      </c>
      <c r="I449" s="114" t="s">
        <v>371</v>
      </c>
      <c r="J449" s="118"/>
      <c r="K449" s="119" t="str">
        <f t="shared" si="18"/>
        <v>CHF / …</v>
      </c>
      <c r="L449" s="114" t="s">
        <v>372</v>
      </c>
      <c r="M449" s="120">
        <f t="shared" si="19"/>
        <v>0</v>
      </c>
      <c r="N449" s="425">
        <f>SUM(M449:M449)</f>
        <v>0</v>
      </c>
    </row>
    <row r="450" spans="2:14" ht="15.75" hidden="1" customHeight="1" outlineLevel="1">
      <c r="B450" s="426" t="s">
        <v>788</v>
      </c>
      <c r="C450" s="420" t="s">
        <v>803</v>
      </c>
      <c r="D450" s="433"/>
      <c r="E450" s="87">
        <v>1</v>
      </c>
      <c r="F450" s="88"/>
      <c r="G450" s="89"/>
      <c r="H450" s="117" t="s">
        <v>810</v>
      </c>
      <c r="I450" s="87" t="s">
        <v>371</v>
      </c>
      <c r="J450" s="91"/>
      <c r="K450" s="92" t="str">
        <f t="shared" si="18"/>
        <v>CHF / Concentré</v>
      </c>
      <c r="L450" s="87" t="s">
        <v>372</v>
      </c>
      <c r="M450" s="93">
        <f t="shared" si="19"/>
        <v>0</v>
      </c>
      <c r="N450" s="423">
        <f>SUM(M450:M453)</f>
        <v>0</v>
      </c>
    </row>
    <row r="451" spans="2:14" ht="15.6" hidden="1" outlineLevel="1">
      <c r="B451" s="426"/>
      <c r="C451" s="421"/>
      <c r="D451" s="434"/>
      <c r="E451" s="94">
        <v>2</v>
      </c>
      <c r="F451" s="95"/>
      <c r="G451" s="96"/>
      <c r="H451" s="117" t="s">
        <v>810</v>
      </c>
      <c r="I451" s="94" t="s">
        <v>371</v>
      </c>
      <c r="J451" s="98"/>
      <c r="K451" s="99" t="str">
        <f t="shared" si="18"/>
        <v>CHF / Concentré</v>
      </c>
      <c r="L451" s="94" t="s">
        <v>372</v>
      </c>
      <c r="M451" s="100">
        <f t="shared" si="19"/>
        <v>0</v>
      </c>
      <c r="N451" s="424"/>
    </row>
    <row r="452" spans="2:14" ht="15.6" hidden="1" outlineLevel="1">
      <c r="B452" s="426"/>
      <c r="C452" s="421"/>
      <c r="D452" s="434"/>
      <c r="E452" s="113">
        <v>3</v>
      </c>
      <c r="F452" s="95"/>
      <c r="G452" s="96"/>
      <c r="H452" s="117" t="s">
        <v>810</v>
      </c>
      <c r="I452" s="94" t="s">
        <v>371</v>
      </c>
      <c r="J452" s="98"/>
      <c r="K452" s="99" t="str">
        <f t="shared" si="18"/>
        <v>CHF / Concentré</v>
      </c>
      <c r="L452" s="94" t="s">
        <v>372</v>
      </c>
      <c r="M452" s="100">
        <f t="shared" si="19"/>
        <v>0</v>
      </c>
      <c r="N452" s="424"/>
    </row>
    <row r="453" spans="2:14" ht="15.6" hidden="1" outlineLevel="1">
      <c r="B453" s="426"/>
      <c r="C453" s="422"/>
      <c r="D453" s="435"/>
      <c r="E453" s="114" t="s">
        <v>373</v>
      </c>
      <c r="F453" s="115"/>
      <c r="G453" s="116"/>
      <c r="H453" s="117" t="s">
        <v>810</v>
      </c>
      <c r="I453" s="114" t="s">
        <v>371</v>
      </c>
      <c r="J453" s="118"/>
      <c r="K453" s="119" t="str">
        <f t="shared" si="18"/>
        <v>CHF / Concentré</v>
      </c>
      <c r="L453" s="114" t="s">
        <v>372</v>
      </c>
      <c r="M453" s="120">
        <f t="shared" si="19"/>
        <v>0</v>
      </c>
      <c r="N453" s="425">
        <f>SUM(M453:M453)</f>
        <v>0</v>
      </c>
    </row>
    <row r="454" spans="2:14" ht="15.75" hidden="1" customHeight="1" outlineLevel="1">
      <c r="B454" s="438" t="s">
        <v>760</v>
      </c>
      <c r="C454" s="420" t="s">
        <v>804</v>
      </c>
      <c r="D454" s="433"/>
      <c r="E454" s="87">
        <v>1</v>
      </c>
      <c r="F454" s="88"/>
      <c r="G454" s="89"/>
      <c r="H454" s="90" t="s">
        <v>811</v>
      </c>
      <c r="I454" s="87" t="s">
        <v>371</v>
      </c>
      <c r="J454" s="91"/>
      <c r="K454" s="92" t="str">
        <f t="shared" si="18"/>
        <v>CHF / Pièce</v>
      </c>
      <c r="L454" s="87" t="s">
        <v>372</v>
      </c>
      <c r="M454" s="93">
        <f t="shared" si="19"/>
        <v>0</v>
      </c>
      <c r="N454" s="423">
        <f>SUM(M454:M457)</f>
        <v>0</v>
      </c>
    </row>
    <row r="455" spans="2:14" ht="15.6" hidden="1" outlineLevel="1">
      <c r="B455" s="439"/>
      <c r="C455" s="421"/>
      <c r="D455" s="434"/>
      <c r="E455" s="94">
        <v>2</v>
      </c>
      <c r="F455" s="95"/>
      <c r="G455" s="96"/>
      <c r="H455" s="97" t="s">
        <v>374</v>
      </c>
      <c r="I455" s="94" t="s">
        <v>371</v>
      </c>
      <c r="J455" s="98"/>
      <c r="K455" s="99" t="str">
        <f t="shared" si="18"/>
        <v>CHF / ..</v>
      </c>
      <c r="L455" s="94" t="s">
        <v>372</v>
      </c>
      <c r="M455" s="100">
        <f t="shared" si="19"/>
        <v>0</v>
      </c>
      <c r="N455" s="424"/>
    </row>
    <row r="456" spans="2:14" ht="15.6" hidden="1" outlineLevel="1">
      <c r="B456" s="439"/>
      <c r="C456" s="421"/>
      <c r="D456" s="434"/>
      <c r="E456" s="113">
        <v>3</v>
      </c>
      <c r="F456" s="95"/>
      <c r="G456" s="96"/>
      <c r="H456" s="97" t="s">
        <v>374</v>
      </c>
      <c r="I456" s="94" t="s">
        <v>371</v>
      </c>
      <c r="J456" s="98"/>
      <c r="K456" s="99" t="str">
        <f t="shared" si="18"/>
        <v>CHF / ..</v>
      </c>
      <c r="L456" s="94" t="s">
        <v>372</v>
      </c>
      <c r="M456" s="100">
        <f t="shared" si="19"/>
        <v>0</v>
      </c>
      <c r="N456" s="424"/>
    </row>
    <row r="457" spans="2:14" ht="15.6" hidden="1" outlineLevel="1">
      <c r="B457" s="440"/>
      <c r="C457" s="422"/>
      <c r="D457" s="435"/>
      <c r="E457" s="114" t="s">
        <v>373</v>
      </c>
      <c r="F457" s="115"/>
      <c r="G457" s="116"/>
      <c r="H457" s="117" t="s">
        <v>374</v>
      </c>
      <c r="I457" s="114" t="s">
        <v>371</v>
      </c>
      <c r="J457" s="118"/>
      <c r="K457" s="119" t="str">
        <f t="shared" si="18"/>
        <v>CHF / ..</v>
      </c>
      <c r="L457" s="114" t="s">
        <v>372</v>
      </c>
      <c r="M457" s="120">
        <f t="shared" si="19"/>
        <v>0</v>
      </c>
      <c r="N457" s="425"/>
    </row>
    <row r="458" spans="2:14" ht="15.75" hidden="1" customHeight="1" outlineLevel="1">
      <c r="B458" s="426" t="s">
        <v>808</v>
      </c>
      <c r="C458" s="420" t="s">
        <v>805</v>
      </c>
      <c r="D458" s="433"/>
      <c r="E458" s="87">
        <v>1</v>
      </c>
      <c r="F458" s="88"/>
      <c r="G458" s="89"/>
      <c r="H458" s="90" t="s">
        <v>811</v>
      </c>
      <c r="I458" s="87" t="s">
        <v>371</v>
      </c>
      <c r="J458" s="91"/>
      <c r="K458" s="92" t="str">
        <f t="shared" si="18"/>
        <v>CHF / Pièce</v>
      </c>
      <c r="L458" s="87" t="s">
        <v>372</v>
      </c>
      <c r="M458" s="93">
        <f t="shared" si="19"/>
        <v>0</v>
      </c>
      <c r="N458" s="423">
        <f>SUM(M458:M461)</f>
        <v>0</v>
      </c>
    </row>
    <row r="459" spans="2:14" ht="15.6" hidden="1" outlineLevel="1">
      <c r="B459" s="426"/>
      <c r="C459" s="421"/>
      <c r="D459" s="434"/>
      <c r="E459" s="94">
        <v>2</v>
      </c>
      <c r="F459" s="95"/>
      <c r="G459" s="96"/>
      <c r="H459" s="97" t="s">
        <v>374</v>
      </c>
      <c r="I459" s="94" t="s">
        <v>371</v>
      </c>
      <c r="J459" s="98"/>
      <c r="K459" s="99" t="str">
        <f t="shared" si="18"/>
        <v>CHF / ..</v>
      </c>
      <c r="L459" s="94" t="s">
        <v>372</v>
      </c>
      <c r="M459" s="100">
        <f t="shared" si="19"/>
        <v>0</v>
      </c>
      <c r="N459" s="424"/>
    </row>
    <row r="460" spans="2:14" ht="15.6" hidden="1" outlineLevel="1">
      <c r="B460" s="426"/>
      <c r="C460" s="421"/>
      <c r="D460" s="434"/>
      <c r="E460" s="113">
        <v>3</v>
      </c>
      <c r="F460" s="95"/>
      <c r="G460" s="96"/>
      <c r="H460" s="97" t="s">
        <v>374</v>
      </c>
      <c r="I460" s="94" t="s">
        <v>371</v>
      </c>
      <c r="J460" s="98"/>
      <c r="K460" s="99" t="str">
        <f t="shared" si="18"/>
        <v>CHF / ..</v>
      </c>
      <c r="L460" s="94" t="s">
        <v>372</v>
      </c>
      <c r="M460" s="100">
        <f t="shared" si="19"/>
        <v>0</v>
      </c>
      <c r="N460" s="424"/>
    </row>
    <row r="461" spans="2:14" ht="15.6" hidden="1" outlineLevel="1">
      <c r="B461" s="426"/>
      <c r="C461" s="422"/>
      <c r="D461" s="435"/>
      <c r="E461" s="114" t="s">
        <v>373</v>
      </c>
      <c r="F461" s="115"/>
      <c r="G461" s="116"/>
      <c r="H461" s="97" t="s">
        <v>374</v>
      </c>
      <c r="I461" s="114" t="s">
        <v>371</v>
      </c>
      <c r="J461" s="118"/>
      <c r="K461" s="119" t="str">
        <f t="shared" si="18"/>
        <v>CHF / ..</v>
      </c>
      <c r="L461" s="114" t="s">
        <v>372</v>
      </c>
      <c r="M461" s="120">
        <f t="shared" si="19"/>
        <v>0</v>
      </c>
      <c r="N461" s="425">
        <f>SUM(M461:M461)</f>
        <v>0</v>
      </c>
    </row>
    <row r="462" spans="2:14" ht="15.75" hidden="1" customHeight="1" outlineLevel="1">
      <c r="B462" s="426" t="s">
        <v>809</v>
      </c>
      <c r="C462" s="420" t="s">
        <v>806</v>
      </c>
      <c r="D462" s="433"/>
      <c r="E462" s="87">
        <v>1</v>
      </c>
      <c r="F462" s="88"/>
      <c r="G462" s="89"/>
      <c r="H462" s="90" t="s">
        <v>370</v>
      </c>
      <c r="I462" s="87" t="s">
        <v>371</v>
      </c>
      <c r="J462" s="91"/>
      <c r="K462" s="92" t="str">
        <f t="shared" si="18"/>
        <v>CHF / Min</v>
      </c>
      <c r="L462" s="87" t="s">
        <v>372</v>
      </c>
      <c r="M462" s="93">
        <f t="shared" si="19"/>
        <v>0</v>
      </c>
      <c r="N462" s="423">
        <f>SUM(M462:M465)</f>
        <v>0</v>
      </c>
    </row>
    <row r="463" spans="2:14" ht="15.6" hidden="1" outlineLevel="1">
      <c r="B463" s="426"/>
      <c r="C463" s="421"/>
      <c r="D463" s="434"/>
      <c r="E463" s="94">
        <v>2</v>
      </c>
      <c r="F463" s="95"/>
      <c r="G463" s="96"/>
      <c r="H463" s="97" t="s">
        <v>370</v>
      </c>
      <c r="I463" s="94" t="s">
        <v>371</v>
      </c>
      <c r="J463" s="98"/>
      <c r="K463" s="99" t="str">
        <f t="shared" si="18"/>
        <v>CHF / Min</v>
      </c>
      <c r="L463" s="94" t="s">
        <v>372</v>
      </c>
      <c r="M463" s="100">
        <f t="shared" si="19"/>
        <v>0</v>
      </c>
      <c r="N463" s="424"/>
    </row>
    <row r="464" spans="2:14" ht="15.6" hidden="1" outlineLevel="1">
      <c r="B464" s="426"/>
      <c r="C464" s="421"/>
      <c r="D464" s="434"/>
      <c r="E464" s="108">
        <v>3</v>
      </c>
      <c r="F464" s="109"/>
      <c r="G464" s="110"/>
      <c r="H464" s="97" t="s">
        <v>370</v>
      </c>
      <c r="I464" s="94" t="s">
        <v>371</v>
      </c>
      <c r="J464" s="98"/>
      <c r="K464" s="99" t="str">
        <f t="shared" si="18"/>
        <v>CHF / Min</v>
      </c>
      <c r="L464" s="94" t="s">
        <v>372</v>
      </c>
      <c r="M464" s="100">
        <f t="shared" si="19"/>
        <v>0</v>
      </c>
      <c r="N464" s="424"/>
    </row>
    <row r="465" spans="1:14" ht="15.6" hidden="1" outlineLevel="1">
      <c r="B465" s="426"/>
      <c r="C465" s="422"/>
      <c r="D465" s="435"/>
      <c r="E465" s="101" t="s">
        <v>373</v>
      </c>
      <c r="F465" s="102"/>
      <c r="G465" s="103"/>
      <c r="H465" s="104" t="s">
        <v>370</v>
      </c>
      <c r="I465" s="101" t="s">
        <v>371</v>
      </c>
      <c r="J465" s="105"/>
      <c r="K465" s="106" t="str">
        <f t="shared" si="18"/>
        <v>CHF / Min</v>
      </c>
      <c r="L465" s="101" t="s">
        <v>372</v>
      </c>
      <c r="M465" s="107">
        <f t="shared" si="19"/>
        <v>0</v>
      </c>
      <c r="N465" s="425"/>
    </row>
    <row r="466" spans="1:14" s="60" customFormat="1" ht="15.6" hidden="1" outlineLevel="1">
      <c r="A466" s="51"/>
      <c r="B466" s="426" t="s">
        <v>789</v>
      </c>
      <c r="C466" s="420" t="s">
        <v>807</v>
      </c>
      <c r="D466" s="433"/>
      <c r="E466" s="87">
        <v>1</v>
      </c>
      <c r="F466" s="88"/>
      <c r="G466" s="89"/>
      <c r="H466" s="90" t="s">
        <v>374</v>
      </c>
      <c r="I466" s="87" t="s">
        <v>371</v>
      </c>
      <c r="J466" s="91"/>
      <c r="K466" s="92" t="str">
        <f>+"CHF / "&amp;H466</f>
        <v>CHF / ..</v>
      </c>
      <c r="L466" s="87" t="s">
        <v>372</v>
      </c>
      <c r="M466" s="93">
        <f>+G466*J466</f>
        <v>0</v>
      </c>
      <c r="N466" s="423">
        <f>SUM(M466:M469)</f>
        <v>0</v>
      </c>
    </row>
    <row r="467" spans="1:14" s="60" customFormat="1" ht="15.6" hidden="1" customHeight="1" outlineLevel="1">
      <c r="A467" s="51"/>
      <c r="B467" s="426"/>
      <c r="C467" s="421"/>
      <c r="D467" s="434"/>
      <c r="E467" s="94">
        <v>2</v>
      </c>
      <c r="F467" s="95"/>
      <c r="G467" s="96"/>
      <c r="H467" s="97" t="s">
        <v>374</v>
      </c>
      <c r="I467" s="94" t="s">
        <v>371</v>
      </c>
      <c r="J467" s="98"/>
      <c r="K467" s="99" t="str">
        <f>+"CHF / "&amp;H467</f>
        <v>CHF / ..</v>
      </c>
      <c r="L467" s="94" t="s">
        <v>372</v>
      </c>
      <c r="M467" s="100">
        <f>+G467*J467</f>
        <v>0</v>
      </c>
      <c r="N467" s="424"/>
    </row>
    <row r="468" spans="1:14" s="60" customFormat="1" ht="15.6" hidden="1" outlineLevel="1">
      <c r="A468" s="51"/>
      <c r="B468" s="426"/>
      <c r="C468" s="421"/>
      <c r="D468" s="434"/>
      <c r="E468" s="108">
        <v>3</v>
      </c>
      <c r="F468" s="109"/>
      <c r="G468" s="110"/>
      <c r="H468" s="97" t="s">
        <v>374</v>
      </c>
      <c r="I468" s="94" t="s">
        <v>371</v>
      </c>
      <c r="J468" s="98"/>
      <c r="K468" s="99" t="str">
        <f>+"CHF / "&amp;H468</f>
        <v>CHF / ..</v>
      </c>
      <c r="L468" s="94" t="s">
        <v>372</v>
      </c>
      <c r="M468" s="100">
        <f>+G468*J468</f>
        <v>0</v>
      </c>
      <c r="N468" s="424"/>
    </row>
    <row r="469" spans="1:14" s="60" customFormat="1" ht="15.6" hidden="1" outlineLevel="1">
      <c r="A469" s="51"/>
      <c r="B469" s="426"/>
      <c r="C469" s="422"/>
      <c r="D469" s="435"/>
      <c r="E469" s="101" t="s">
        <v>373</v>
      </c>
      <c r="F469" s="102"/>
      <c r="G469" s="103"/>
      <c r="H469" s="104" t="s">
        <v>374</v>
      </c>
      <c r="I469" s="101" t="s">
        <v>371</v>
      </c>
      <c r="J469" s="105"/>
      <c r="K469" s="106" t="str">
        <f>+"CHF / "&amp;H469</f>
        <v>CHF / ..</v>
      </c>
      <c r="L469" s="101" t="s">
        <v>372</v>
      </c>
      <c r="M469" s="107">
        <f>+G469*J469</f>
        <v>0</v>
      </c>
      <c r="N469" s="425"/>
    </row>
    <row r="470" spans="1:14">
      <c r="C470" s="28"/>
    </row>
    <row r="471" spans="1:14" collapsed="1">
      <c r="B471" s="137" t="s">
        <v>308</v>
      </c>
      <c r="C471" s="28" t="str">
        <f>+VLOOKUP(B471,'Procédés onéreux-annexe'!B:D,3,FALSE)</f>
        <v>Hémodialyse pour l'élimination de protéines de
masse moléculaire jusquà 60000, intermittente prolongée</v>
      </c>
      <c r="D471" s="60"/>
      <c r="E471" s="60"/>
      <c r="F471" s="60"/>
      <c r="G471" s="60"/>
      <c r="H471" s="60"/>
      <c r="I471" s="60"/>
      <c r="J471" s="60"/>
      <c r="K471" s="60"/>
      <c r="L471" s="60"/>
      <c r="M471" s="60"/>
      <c r="N471" s="60"/>
    </row>
    <row r="472" spans="1:14" hidden="1" outlineLevel="1">
      <c r="B472" s="155"/>
      <c r="C472" s="436" t="s">
        <v>793</v>
      </c>
      <c r="D472" s="437"/>
      <c r="E472" s="144" t="s">
        <v>368</v>
      </c>
      <c r="F472" s="84" t="s">
        <v>769</v>
      </c>
      <c r="G472" s="84" t="s">
        <v>795</v>
      </c>
      <c r="H472" s="84" t="s">
        <v>796</v>
      </c>
      <c r="I472" s="84"/>
      <c r="J472" s="85" t="s">
        <v>797</v>
      </c>
      <c r="K472" s="84" t="s">
        <v>796</v>
      </c>
      <c r="L472" s="84"/>
      <c r="M472" s="84" t="s">
        <v>798</v>
      </c>
      <c r="N472" s="86" t="s">
        <v>799</v>
      </c>
    </row>
    <row r="473" spans="1:14" ht="14.4" hidden="1" customHeight="1" outlineLevel="1">
      <c r="B473" s="438" t="s">
        <v>786</v>
      </c>
      <c r="C473" s="420" t="s">
        <v>800</v>
      </c>
      <c r="D473" s="433"/>
      <c r="E473" s="87">
        <v>1</v>
      </c>
      <c r="F473" s="91"/>
      <c r="G473" s="111"/>
      <c r="H473" s="90" t="s">
        <v>370</v>
      </c>
      <c r="I473" s="87" t="s">
        <v>371</v>
      </c>
      <c r="J473" s="91"/>
      <c r="K473" s="92" t="str">
        <f t="shared" ref="K473:K504" si="20">+"CHF / "&amp;H473</f>
        <v>CHF / Min</v>
      </c>
      <c r="L473" s="87" t="s">
        <v>372</v>
      </c>
      <c r="M473" s="93">
        <f t="shared" ref="M473:M504" si="21">+G473*J473</f>
        <v>0</v>
      </c>
      <c r="N473" s="423">
        <f>SUM(M473:M476)</f>
        <v>0</v>
      </c>
    </row>
    <row r="474" spans="1:14" hidden="1" outlineLevel="1">
      <c r="B474" s="439"/>
      <c r="C474" s="421"/>
      <c r="D474" s="434"/>
      <c r="E474" s="94">
        <v>2</v>
      </c>
      <c r="F474" s="98"/>
      <c r="G474" s="112"/>
      <c r="H474" s="97" t="s">
        <v>370</v>
      </c>
      <c r="I474" s="94" t="s">
        <v>371</v>
      </c>
      <c r="J474" s="98"/>
      <c r="K474" s="99" t="str">
        <f t="shared" si="20"/>
        <v>CHF / Min</v>
      </c>
      <c r="L474" s="94" t="s">
        <v>372</v>
      </c>
      <c r="M474" s="100">
        <f t="shared" si="21"/>
        <v>0</v>
      </c>
      <c r="N474" s="424"/>
    </row>
    <row r="475" spans="1:14" ht="15.6" hidden="1" outlineLevel="1">
      <c r="B475" s="439"/>
      <c r="C475" s="421"/>
      <c r="D475" s="434"/>
      <c r="E475" s="113">
        <v>3</v>
      </c>
      <c r="F475" s="95"/>
      <c r="G475" s="96"/>
      <c r="H475" s="97" t="s">
        <v>370</v>
      </c>
      <c r="I475" s="94" t="s">
        <v>371</v>
      </c>
      <c r="J475" s="98"/>
      <c r="K475" s="99" t="str">
        <f t="shared" si="20"/>
        <v>CHF / Min</v>
      </c>
      <c r="L475" s="94" t="s">
        <v>372</v>
      </c>
      <c r="M475" s="100">
        <f t="shared" si="21"/>
        <v>0</v>
      </c>
      <c r="N475" s="424"/>
    </row>
    <row r="476" spans="1:14" ht="15.6" hidden="1" outlineLevel="1">
      <c r="B476" s="439"/>
      <c r="C476" s="422"/>
      <c r="D476" s="435"/>
      <c r="E476" s="114" t="s">
        <v>373</v>
      </c>
      <c r="F476" s="115"/>
      <c r="G476" s="116"/>
      <c r="H476" s="117" t="s">
        <v>370</v>
      </c>
      <c r="I476" s="114" t="s">
        <v>371</v>
      </c>
      <c r="J476" s="118"/>
      <c r="K476" s="119" t="str">
        <f t="shared" si="20"/>
        <v>CHF / Min</v>
      </c>
      <c r="L476" s="114" t="s">
        <v>372</v>
      </c>
      <c r="M476" s="120">
        <f t="shared" si="21"/>
        <v>0</v>
      </c>
      <c r="N476" s="425"/>
    </row>
    <row r="477" spans="1:14" ht="15.6" hidden="1" customHeight="1" outlineLevel="1">
      <c r="B477" s="426" t="s">
        <v>787</v>
      </c>
      <c r="C477" s="420" t="s">
        <v>816</v>
      </c>
      <c r="D477" s="433"/>
      <c r="E477" s="87">
        <v>1</v>
      </c>
      <c r="F477" s="88"/>
      <c r="G477" s="89"/>
      <c r="H477" s="90" t="s">
        <v>370</v>
      </c>
      <c r="I477" s="87" t="s">
        <v>371</v>
      </c>
      <c r="J477" s="91"/>
      <c r="K477" s="92" t="str">
        <f t="shared" si="20"/>
        <v>CHF / Min</v>
      </c>
      <c r="L477" s="87" t="s">
        <v>372</v>
      </c>
      <c r="M477" s="93">
        <f t="shared" si="21"/>
        <v>0</v>
      </c>
      <c r="N477" s="423">
        <f>SUM(M477:M480)</f>
        <v>0</v>
      </c>
    </row>
    <row r="478" spans="1:14" ht="15.6" hidden="1" outlineLevel="1">
      <c r="B478" s="426"/>
      <c r="C478" s="421"/>
      <c r="D478" s="434"/>
      <c r="E478" s="94">
        <v>2</v>
      </c>
      <c r="F478" s="95"/>
      <c r="G478" s="96"/>
      <c r="H478" s="97" t="s">
        <v>370</v>
      </c>
      <c r="I478" s="94" t="s">
        <v>371</v>
      </c>
      <c r="J478" s="98"/>
      <c r="K478" s="99" t="str">
        <f t="shared" si="20"/>
        <v>CHF / Min</v>
      </c>
      <c r="L478" s="94" t="s">
        <v>372</v>
      </c>
      <c r="M478" s="100">
        <f t="shared" si="21"/>
        <v>0</v>
      </c>
      <c r="N478" s="424"/>
    </row>
    <row r="479" spans="1:14" ht="15.6" hidden="1" outlineLevel="1">
      <c r="B479" s="426"/>
      <c r="C479" s="421"/>
      <c r="D479" s="434"/>
      <c r="E479" s="113">
        <v>3</v>
      </c>
      <c r="F479" s="95"/>
      <c r="G479" s="96"/>
      <c r="H479" s="97" t="s">
        <v>370</v>
      </c>
      <c r="I479" s="94" t="s">
        <v>371</v>
      </c>
      <c r="J479" s="98"/>
      <c r="K479" s="99" t="str">
        <f t="shared" si="20"/>
        <v>CHF / Min</v>
      </c>
      <c r="L479" s="94" t="s">
        <v>372</v>
      </c>
      <c r="M479" s="100">
        <f t="shared" si="21"/>
        <v>0</v>
      </c>
      <c r="N479" s="424"/>
    </row>
    <row r="480" spans="1:14" ht="15.6" hidden="1" outlineLevel="1">
      <c r="B480" s="426"/>
      <c r="C480" s="422"/>
      <c r="D480" s="435"/>
      <c r="E480" s="114" t="s">
        <v>373</v>
      </c>
      <c r="F480" s="115"/>
      <c r="G480" s="116"/>
      <c r="H480" s="117" t="s">
        <v>370</v>
      </c>
      <c r="I480" s="114" t="s">
        <v>371</v>
      </c>
      <c r="J480" s="118"/>
      <c r="K480" s="119" t="str">
        <f t="shared" si="20"/>
        <v>CHF / Min</v>
      </c>
      <c r="L480" s="114" t="s">
        <v>372</v>
      </c>
      <c r="M480" s="120">
        <f t="shared" si="21"/>
        <v>0</v>
      </c>
      <c r="N480" s="425">
        <f>SUM(M480:M480)</f>
        <v>0</v>
      </c>
    </row>
    <row r="481" spans="2:14" ht="15.6" hidden="1" customHeight="1" outlineLevel="1">
      <c r="B481" s="426" t="s">
        <v>817</v>
      </c>
      <c r="C481" s="420" t="s">
        <v>802</v>
      </c>
      <c r="D481" s="433"/>
      <c r="E481" s="87">
        <v>1</v>
      </c>
      <c r="F481" s="88"/>
      <c r="G481" s="89"/>
      <c r="H481" s="90" t="s">
        <v>15</v>
      </c>
      <c r="I481" s="87" t="s">
        <v>371</v>
      </c>
      <c r="J481" s="91"/>
      <c r="K481" s="92" t="str">
        <f t="shared" si="20"/>
        <v>CHF / mg</v>
      </c>
      <c r="L481" s="87" t="s">
        <v>372</v>
      </c>
      <c r="M481" s="93">
        <f t="shared" si="21"/>
        <v>0</v>
      </c>
      <c r="N481" s="423">
        <f>SUM(M481:M484)</f>
        <v>0</v>
      </c>
    </row>
    <row r="482" spans="2:14" ht="15.6" hidden="1" outlineLevel="1">
      <c r="B482" s="426"/>
      <c r="C482" s="421"/>
      <c r="D482" s="434"/>
      <c r="E482" s="94">
        <v>2</v>
      </c>
      <c r="F482" s="95"/>
      <c r="G482" s="96"/>
      <c r="H482" s="97" t="s">
        <v>16</v>
      </c>
      <c r="I482" s="94" t="s">
        <v>371</v>
      </c>
      <c r="J482" s="98"/>
      <c r="K482" s="99" t="str">
        <f t="shared" si="20"/>
        <v>CHF / U</v>
      </c>
      <c r="L482" s="94" t="s">
        <v>372</v>
      </c>
      <c r="M482" s="100">
        <f t="shared" si="21"/>
        <v>0</v>
      </c>
      <c r="N482" s="424"/>
    </row>
    <row r="483" spans="2:14" ht="15.6" hidden="1" outlineLevel="1">
      <c r="B483" s="426"/>
      <c r="C483" s="421"/>
      <c r="D483" s="434"/>
      <c r="E483" s="113">
        <v>3</v>
      </c>
      <c r="F483" s="95"/>
      <c r="G483" s="96"/>
      <c r="H483" s="97" t="s">
        <v>185</v>
      </c>
      <c r="I483" s="94" t="s">
        <v>371</v>
      </c>
      <c r="J483" s="98"/>
      <c r="K483" s="99" t="str">
        <f t="shared" si="20"/>
        <v>CHF / ml</v>
      </c>
      <c r="L483" s="94" t="s">
        <v>372</v>
      </c>
      <c r="M483" s="100">
        <f t="shared" si="21"/>
        <v>0</v>
      </c>
      <c r="N483" s="424"/>
    </row>
    <row r="484" spans="2:14" ht="15.6" hidden="1" outlineLevel="1">
      <c r="B484" s="426"/>
      <c r="C484" s="422"/>
      <c r="D484" s="435"/>
      <c r="E484" s="114" t="s">
        <v>373</v>
      </c>
      <c r="F484" s="115"/>
      <c r="G484" s="116"/>
      <c r="H484" s="104" t="s">
        <v>373</v>
      </c>
      <c r="I484" s="114" t="s">
        <v>371</v>
      </c>
      <c r="J484" s="118"/>
      <c r="K484" s="119" t="str">
        <f t="shared" si="20"/>
        <v>CHF / …</v>
      </c>
      <c r="L484" s="114" t="s">
        <v>372</v>
      </c>
      <c r="M484" s="120">
        <f t="shared" si="21"/>
        <v>0</v>
      </c>
      <c r="N484" s="425">
        <f>SUM(M484:M484)</f>
        <v>0</v>
      </c>
    </row>
    <row r="485" spans="2:14" ht="15.6" hidden="1" customHeight="1" outlineLevel="1">
      <c r="B485" s="426" t="s">
        <v>788</v>
      </c>
      <c r="C485" s="420" t="s">
        <v>803</v>
      </c>
      <c r="D485" s="433"/>
      <c r="E485" s="87">
        <v>1</v>
      </c>
      <c r="F485" s="88"/>
      <c r="G485" s="89"/>
      <c r="H485" s="117" t="s">
        <v>810</v>
      </c>
      <c r="I485" s="87" t="s">
        <v>371</v>
      </c>
      <c r="J485" s="91"/>
      <c r="K485" s="92" t="str">
        <f t="shared" si="20"/>
        <v>CHF / Concentré</v>
      </c>
      <c r="L485" s="87" t="s">
        <v>372</v>
      </c>
      <c r="M485" s="93">
        <f t="shared" si="21"/>
        <v>0</v>
      </c>
      <c r="N485" s="423">
        <f>SUM(M485:M488)</f>
        <v>0</v>
      </c>
    </row>
    <row r="486" spans="2:14" ht="15.6" hidden="1" outlineLevel="1">
      <c r="B486" s="426"/>
      <c r="C486" s="421"/>
      <c r="D486" s="434"/>
      <c r="E486" s="94">
        <v>2</v>
      </c>
      <c r="F486" s="95"/>
      <c r="G486" s="96"/>
      <c r="H486" s="117" t="s">
        <v>810</v>
      </c>
      <c r="I486" s="94" t="s">
        <v>371</v>
      </c>
      <c r="J486" s="98"/>
      <c r="K486" s="99" t="str">
        <f t="shared" si="20"/>
        <v>CHF / Concentré</v>
      </c>
      <c r="L486" s="94" t="s">
        <v>372</v>
      </c>
      <c r="M486" s="100">
        <f t="shared" si="21"/>
        <v>0</v>
      </c>
      <c r="N486" s="424"/>
    </row>
    <row r="487" spans="2:14" ht="15.6" hidden="1" outlineLevel="1">
      <c r="B487" s="426"/>
      <c r="C487" s="421"/>
      <c r="D487" s="434"/>
      <c r="E487" s="113">
        <v>3</v>
      </c>
      <c r="F487" s="95"/>
      <c r="G487" s="96"/>
      <c r="H487" s="117" t="s">
        <v>810</v>
      </c>
      <c r="I487" s="94" t="s">
        <v>371</v>
      </c>
      <c r="J487" s="98"/>
      <c r="K487" s="99" t="str">
        <f t="shared" si="20"/>
        <v>CHF / Concentré</v>
      </c>
      <c r="L487" s="94" t="s">
        <v>372</v>
      </c>
      <c r="M487" s="100">
        <f t="shared" si="21"/>
        <v>0</v>
      </c>
      <c r="N487" s="424"/>
    </row>
    <row r="488" spans="2:14" ht="15.6" hidden="1" outlineLevel="1">
      <c r="B488" s="426"/>
      <c r="C488" s="422"/>
      <c r="D488" s="435"/>
      <c r="E488" s="114" t="s">
        <v>373</v>
      </c>
      <c r="F488" s="115"/>
      <c r="G488" s="116"/>
      <c r="H488" s="117" t="s">
        <v>810</v>
      </c>
      <c r="I488" s="114" t="s">
        <v>371</v>
      </c>
      <c r="J488" s="118"/>
      <c r="K488" s="119" t="str">
        <f t="shared" si="20"/>
        <v>CHF / Concentré</v>
      </c>
      <c r="L488" s="114" t="s">
        <v>372</v>
      </c>
      <c r="M488" s="120">
        <f t="shared" si="21"/>
        <v>0</v>
      </c>
      <c r="N488" s="425">
        <f>SUM(M488:M488)</f>
        <v>0</v>
      </c>
    </row>
    <row r="489" spans="2:14" ht="15.6" hidden="1" customHeight="1" outlineLevel="1">
      <c r="B489" s="438" t="s">
        <v>760</v>
      </c>
      <c r="C489" s="420" t="s">
        <v>804</v>
      </c>
      <c r="D489" s="433"/>
      <c r="E489" s="87">
        <v>1</v>
      </c>
      <c r="F489" s="88"/>
      <c r="G489" s="89"/>
      <c r="H489" s="90" t="s">
        <v>811</v>
      </c>
      <c r="I489" s="87" t="s">
        <v>371</v>
      </c>
      <c r="J489" s="91"/>
      <c r="K489" s="92" t="str">
        <f t="shared" si="20"/>
        <v>CHF / Pièce</v>
      </c>
      <c r="L489" s="87" t="s">
        <v>372</v>
      </c>
      <c r="M489" s="93">
        <f t="shared" si="21"/>
        <v>0</v>
      </c>
      <c r="N489" s="423">
        <f>SUM(M489:M492)</f>
        <v>0</v>
      </c>
    </row>
    <row r="490" spans="2:14" ht="15.6" hidden="1" outlineLevel="1">
      <c r="B490" s="439"/>
      <c r="C490" s="421"/>
      <c r="D490" s="434"/>
      <c r="E490" s="94">
        <v>2</v>
      </c>
      <c r="F490" s="95"/>
      <c r="G490" s="96"/>
      <c r="H490" s="97" t="s">
        <v>374</v>
      </c>
      <c r="I490" s="94" t="s">
        <v>371</v>
      </c>
      <c r="J490" s="98"/>
      <c r="K490" s="99" t="str">
        <f t="shared" si="20"/>
        <v>CHF / ..</v>
      </c>
      <c r="L490" s="94" t="s">
        <v>372</v>
      </c>
      <c r="M490" s="100">
        <f t="shared" si="21"/>
        <v>0</v>
      </c>
      <c r="N490" s="424"/>
    </row>
    <row r="491" spans="2:14" ht="15.6" hidden="1" outlineLevel="1">
      <c r="B491" s="439"/>
      <c r="C491" s="421"/>
      <c r="D491" s="434"/>
      <c r="E491" s="113">
        <v>3</v>
      </c>
      <c r="F491" s="95"/>
      <c r="G491" s="96"/>
      <c r="H491" s="97" t="s">
        <v>374</v>
      </c>
      <c r="I491" s="94" t="s">
        <v>371</v>
      </c>
      <c r="J491" s="98"/>
      <c r="K491" s="99" t="str">
        <f t="shared" si="20"/>
        <v>CHF / ..</v>
      </c>
      <c r="L491" s="94" t="s">
        <v>372</v>
      </c>
      <c r="M491" s="100">
        <f t="shared" si="21"/>
        <v>0</v>
      </c>
      <c r="N491" s="424"/>
    </row>
    <row r="492" spans="2:14" ht="15.6" hidden="1" outlineLevel="1">
      <c r="B492" s="440"/>
      <c r="C492" s="422"/>
      <c r="D492" s="435"/>
      <c r="E492" s="114" t="s">
        <v>373</v>
      </c>
      <c r="F492" s="115"/>
      <c r="G492" s="116"/>
      <c r="H492" s="117" t="s">
        <v>374</v>
      </c>
      <c r="I492" s="114" t="s">
        <v>371</v>
      </c>
      <c r="J492" s="118"/>
      <c r="K492" s="119" t="str">
        <f t="shared" si="20"/>
        <v>CHF / ..</v>
      </c>
      <c r="L492" s="114" t="s">
        <v>372</v>
      </c>
      <c r="M492" s="120">
        <f t="shared" si="21"/>
        <v>0</v>
      </c>
      <c r="N492" s="425"/>
    </row>
    <row r="493" spans="2:14" ht="15.6" hidden="1" customHeight="1" outlineLevel="1">
      <c r="B493" s="426" t="s">
        <v>808</v>
      </c>
      <c r="C493" s="420" t="s">
        <v>805</v>
      </c>
      <c r="D493" s="433"/>
      <c r="E493" s="87">
        <v>1</v>
      </c>
      <c r="F493" s="88"/>
      <c r="G493" s="89"/>
      <c r="H493" s="90" t="s">
        <v>811</v>
      </c>
      <c r="I493" s="87" t="s">
        <v>371</v>
      </c>
      <c r="J493" s="91"/>
      <c r="K493" s="92" t="str">
        <f t="shared" si="20"/>
        <v>CHF / Pièce</v>
      </c>
      <c r="L493" s="87" t="s">
        <v>372</v>
      </c>
      <c r="M493" s="93">
        <f t="shared" si="21"/>
        <v>0</v>
      </c>
      <c r="N493" s="423">
        <f>SUM(M493:M496)</f>
        <v>0</v>
      </c>
    </row>
    <row r="494" spans="2:14" ht="15.6" hidden="1" outlineLevel="1">
      <c r="B494" s="426"/>
      <c r="C494" s="421"/>
      <c r="D494" s="434"/>
      <c r="E494" s="94">
        <v>2</v>
      </c>
      <c r="F494" s="95"/>
      <c r="G494" s="96"/>
      <c r="H494" s="97" t="s">
        <v>374</v>
      </c>
      <c r="I494" s="94" t="s">
        <v>371</v>
      </c>
      <c r="J494" s="98"/>
      <c r="K494" s="99" t="str">
        <f t="shared" si="20"/>
        <v>CHF / ..</v>
      </c>
      <c r="L494" s="94" t="s">
        <v>372</v>
      </c>
      <c r="M494" s="100">
        <f t="shared" si="21"/>
        <v>0</v>
      </c>
      <c r="N494" s="424"/>
    </row>
    <row r="495" spans="2:14" ht="15.6" hidden="1" outlineLevel="1">
      <c r="B495" s="426"/>
      <c r="C495" s="421"/>
      <c r="D495" s="434"/>
      <c r="E495" s="113">
        <v>3</v>
      </c>
      <c r="F495" s="95"/>
      <c r="G495" s="96"/>
      <c r="H495" s="97" t="s">
        <v>374</v>
      </c>
      <c r="I495" s="94" t="s">
        <v>371</v>
      </c>
      <c r="J495" s="98"/>
      <c r="K495" s="99" t="str">
        <f t="shared" si="20"/>
        <v>CHF / ..</v>
      </c>
      <c r="L495" s="94" t="s">
        <v>372</v>
      </c>
      <c r="M495" s="100">
        <f t="shared" si="21"/>
        <v>0</v>
      </c>
      <c r="N495" s="424"/>
    </row>
    <row r="496" spans="2:14" ht="15.6" hidden="1" outlineLevel="1">
      <c r="B496" s="426"/>
      <c r="C496" s="422"/>
      <c r="D496" s="435"/>
      <c r="E496" s="114" t="s">
        <v>373</v>
      </c>
      <c r="F496" s="115"/>
      <c r="G496" s="116"/>
      <c r="H496" s="97" t="s">
        <v>374</v>
      </c>
      <c r="I496" s="114" t="s">
        <v>371</v>
      </c>
      <c r="J496" s="118"/>
      <c r="K496" s="119" t="str">
        <f t="shared" si="20"/>
        <v>CHF / ..</v>
      </c>
      <c r="L496" s="114" t="s">
        <v>372</v>
      </c>
      <c r="M496" s="120">
        <f t="shared" si="21"/>
        <v>0</v>
      </c>
      <c r="N496" s="425">
        <f>SUM(M496:M496)</f>
        <v>0</v>
      </c>
    </row>
    <row r="497" spans="1:14" ht="15.6" hidden="1" customHeight="1" outlineLevel="1">
      <c r="B497" s="426" t="s">
        <v>809</v>
      </c>
      <c r="C497" s="420" t="s">
        <v>806</v>
      </c>
      <c r="D497" s="433"/>
      <c r="E497" s="87">
        <v>1</v>
      </c>
      <c r="F497" s="88"/>
      <c r="G497" s="89"/>
      <c r="H497" s="90" t="s">
        <v>370</v>
      </c>
      <c r="I497" s="87" t="s">
        <v>371</v>
      </c>
      <c r="J497" s="91"/>
      <c r="K497" s="92" t="str">
        <f t="shared" si="20"/>
        <v>CHF / Min</v>
      </c>
      <c r="L497" s="87" t="s">
        <v>372</v>
      </c>
      <c r="M497" s="93">
        <f t="shared" si="21"/>
        <v>0</v>
      </c>
      <c r="N497" s="423">
        <f>SUM(M497:M500)</f>
        <v>0</v>
      </c>
    </row>
    <row r="498" spans="1:14" ht="15.6" hidden="1" outlineLevel="1">
      <c r="B498" s="426"/>
      <c r="C498" s="421"/>
      <c r="D498" s="434"/>
      <c r="E498" s="94">
        <v>2</v>
      </c>
      <c r="F498" s="95"/>
      <c r="G498" s="96"/>
      <c r="H498" s="97" t="s">
        <v>370</v>
      </c>
      <c r="I498" s="94" t="s">
        <v>371</v>
      </c>
      <c r="J498" s="98"/>
      <c r="K498" s="99" t="str">
        <f t="shared" si="20"/>
        <v>CHF / Min</v>
      </c>
      <c r="L498" s="94" t="s">
        <v>372</v>
      </c>
      <c r="M498" s="100">
        <f t="shared" si="21"/>
        <v>0</v>
      </c>
      <c r="N498" s="424"/>
    </row>
    <row r="499" spans="1:14" ht="15.6" hidden="1" outlineLevel="1">
      <c r="B499" s="426"/>
      <c r="C499" s="421"/>
      <c r="D499" s="434"/>
      <c r="E499" s="108">
        <v>3</v>
      </c>
      <c r="F499" s="109"/>
      <c r="G499" s="110"/>
      <c r="H499" s="97" t="s">
        <v>370</v>
      </c>
      <c r="I499" s="94" t="s">
        <v>371</v>
      </c>
      <c r="J499" s="98"/>
      <c r="K499" s="99" t="str">
        <f t="shared" si="20"/>
        <v>CHF / Min</v>
      </c>
      <c r="L499" s="94" t="s">
        <v>372</v>
      </c>
      <c r="M499" s="100">
        <f t="shared" si="21"/>
        <v>0</v>
      </c>
      <c r="N499" s="424"/>
    </row>
    <row r="500" spans="1:14" ht="15.6" hidden="1" outlineLevel="1">
      <c r="B500" s="426"/>
      <c r="C500" s="422"/>
      <c r="D500" s="435"/>
      <c r="E500" s="101" t="s">
        <v>373</v>
      </c>
      <c r="F500" s="102"/>
      <c r="G500" s="103"/>
      <c r="H500" s="104" t="s">
        <v>370</v>
      </c>
      <c r="I500" s="101" t="s">
        <v>371</v>
      </c>
      <c r="J500" s="105"/>
      <c r="K500" s="106" t="str">
        <f t="shared" si="20"/>
        <v>CHF / Min</v>
      </c>
      <c r="L500" s="101" t="s">
        <v>372</v>
      </c>
      <c r="M500" s="107">
        <f t="shared" si="21"/>
        <v>0</v>
      </c>
      <c r="N500" s="425"/>
    </row>
    <row r="501" spans="1:14" s="60" customFormat="1" ht="15.6" hidden="1" customHeight="1" outlineLevel="1">
      <c r="A501" s="51"/>
      <c r="B501" s="426" t="s">
        <v>789</v>
      </c>
      <c r="C501" s="420" t="s">
        <v>807</v>
      </c>
      <c r="D501" s="433"/>
      <c r="E501" s="87">
        <v>1</v>
      </c>
      <c r="F501" s="88"/>
      <c r="G501" s="89"/>
      <c r="H501" s="90" t="s">
        <v>374</v>
      </c>
      <c r="I501" s="87" t="s">
        <v>371</v>
      </c>
      <c r="J501" s="91"/>
      <c r="K501" s="92" t="str">
        <f t="shared" si="20"/>
        <v>CHF / ..</v>
      </c>
      <c r="L501" s="87" t="s">
        <v>372</v>
      </c>
      <c r="M501" s="93">
        <f t="shared" si="21"/>
        <v>0</v>
      </c>
      <c r="N501" s="423">
        <f>SUM(M501:M504)</f>
        <v>0</v>
      </c>
    </row>
    <row r="502" spans="1:14" s="60" customFormat="1" ht="15.6" hidden="1" outlineLevel="1">
      <c r="A502" s="51"/>
      <c r="B502" s="426"/>
      <c r="C502" s="421"/>
      <c r="D502" s="434"/>
      <c r="E502" s="94">
        <v>2</v>
      </c>
      <c r="F502" s="95"/>
      <c r="G502" s="96"/>
      <c r="H502" s="97" t="s">
        <v>374</v>
      </c>
      <c r="I502" s="94" t="s">
        <v>371</v>
      </c>
      <c r="J502" s="98"/>
      <c r="K502" s="99" t="str">
        <f t="shared" si="20"/>
        <v>CHF / ..</v>
      </c>
      <c r="L502" s="94" t="s">
        <v>372</v>
      </c>
      <c r="M502" s="100">
        <f t="shared" si="21"/>
        <v>0</v>
      </c>
      <c r="N502" s="424"/>
    </row>
    <row r="503" spans="1:14" s="60" customFormat="1" ht="15.6" hidden="1" outlineLevel="1">
      <c r="A503" s="51"/>
      <c r="B503" s="426"/>
      <c r="C503" s="421"/>
      <c r="D503" s="434"/>
      <c r="E503" s="108">
        <v>3</v>
      </c>
      <c r="F503" s="109"/>
      <c r="G503" s="110"/>
      <c r="H503" s="97" t="s">
        <v>374</v>
      </c>
      <c r="I503" s="94" t="s">
        <v>371</v>
      </c>
      <c r="J503" s="98"/>
      <c r="K503" s="99" t="str">
        <f t="shared" si="20"/>
        <v>CHF / ..</v>
      </c>
      <c r="L503" s="94" t="s">
        <v>372</v>
      </c>
      <c r="M503" s="100">
        <f t="shared" si="21"/>
        <v>0</v>
      </c>
      <c r="N503" s="424"/>
    </row>
    <row r="504" spans="1:14" s="60" customFormat="1" ht="15.6" hidden="1" outlineLevel="1">
      <c r="A504" s="51"/>
      <c r="B504" s="426"/>
      <c r="C504" s="422"/>
      <c r="D504" s="435"/>
      <c r="E504" s="101" t="s">
        <v>373</v>
      </c>
      <c r="F504" s="102"/>
      <c r="G504" s="103"/>
      <c r="H504" s="104" t="s">
        <v>374</v>
      </c>
      <c r="I504" s="101" t="s">
        <v>371</v>
      </c>
      <c r="J504" s="105"/>
      <c r="K504" s="106" t="str">
        <f t="shared" si="20"/>
        <v>CHF / ..</v>
      </c>
      <c r="L504" s="101" t="s">
        <v>372</v>
      </c>
      <c r="M504" s="107">
        <f t="shared" si="21"/>
        <v>0</v>
      </c>
      <c r="N504" s="425"/>
    </row>
    <row r="505" spans="1:14"/>
    <row r="506" spans="1:14" collapsed="1">
      <c r="B506" s="137" t="s">
        <v>309</v>
      </c>
      <c r="C506" s="28" t="str">
        <f>+VLOOKUP(B506,'Procédés onéreux-annexe'!B:D,3,FALSE)</f>
        <v>Assistance hépatique extracorporelle
Dialyse hépatique</v>
      </c>
      <c r="D506" s="60"/>
      <c r="E506" s="60"/>
      <c r="F506" s="60"/>
      <c r="G506" s="60"/>
      <c r="H506" s="60"/>
      <c r="I506" s="60"/>
      <c r="J506" s="60"/>
      <c r="K506" s="60"/>
      <c r="L506" s="60"/>
      <c r="M506" s="60"/>
      <c r="N506" s="60"/>
    </row>
    <row r="507" spans="1:14" hidden="1" outlineLevel="1">
      <c r="B507" s="155"/>
      <c r="C507" s="436" t="s">
        <v>793</v>
      </c>
      <c r="D507" s="437"/>
      <c r="E507" s="144" t="s">
        <v>368</v>
      </c>
      <c r="F507" s="84" t="s">
        <v>769</v>
      </c>
      <c r="G507" s="84" t="s">
        <v>795</v>
      </c>
      <c r="H507" s="84" t="s">
        <v>796</v>
      </c>
      <c r="I507" s="84"/>
      <c r="J507" s="85" t="s">
        <v>797</v>
      </c>
      <c r="K507" s="84" t="s">
        <v>796</v>
      </c>
      <c r="L507" s="84"/>
      <c r="M507" s="84" t="s">
        <v>798</v>
      </c>
      <c r="N507" s="86" t="s">
        <v>799</v>
      </c>
    </row>
    <row r="508" spans="1:14" ht="14.4" hidden="1" customHeight="1" outlineLevel="1">
      <c r="B508" s="438" t="s">
        <v>786</v>
      </c>
      <c r="C508" s="420" t="s">
        <v>800</v>
      </c>
      <c r="D508" s="433"/>
      <c r="E508" s="87">
        <v>1</v>
      </c>
      <c r="F508" s="91"/>
      <c r="G508" s="111"/>
      <c r="H508" s="90" t="s">
        <v>370</v>
      </c>
      <c r="I508" s="87" t="s">
        <v>371</v>
      </c>
      <c r="J508" s="91"/>
      <c r="K508" s="92" t="str">
        <f t="shared" ref="K508:K539" si="22">+"CHF / "&amp;H508</f>
        <v>CHF / Min</v>
      </c>
      <c r="L508" s="87" t="s">
        <v>372</v>
      </c>
      <c r="M508" s="93">
        <f t="shared" ref="M508:M539" si="23">+G508*J508</f>
        <v>0</v>
      </c>
      <c r="N508" s="423">
        <f>SUM(M508:M511)</f>
        <v>0</v>
      </c>
    </row>
    <row r="509" spans="1:14" hidden="1" outlineLevel="1">
      <c r="B509" s="439"/>
      <c r="C509" s="421"/>
      <c r="D509" s="434"/>
      <c r="E509" s="94">
        <v>2</v>
      </c>
      <c r="F509" s="98"/>
      <c r="G509" s="112"/>
      <c r="H509" s="97" t="s">
        <v>370</v>
      </c>
      <c r="I509" s="94" t="s">
        <v>371</v>
      </c>
      <c r="J509" s="98"/>
      <c r="K509" s="99" t="str">
        <f t="shared" si="22"/>
        <v>CHF / Min</v>
      </c>
      <c r="L509" s="94" t="s">
        <v>372</v>
      </c>
      <c r="M509" s="100">
        <f t="shared" si="23"/>
        <v>0</v>
      </c>
      <c r="N509" s="424"/>
    </row>
    <row r="510" spans="1:14" ht="15.6" hidden="1" outlineLevel="1">
      <c r="B510" s="439"/>
      <c r="C510" s="421"/>
      <c r="D510" s="434"/>
      <c r="E510" s="113">
        <v>3</v>
      </c>
      <c r="F510" s="95"/>
      <c r="G510" s="96"/>
      <c r="H510" s="97" t="s">
        <v>370</v>
      </c>
      <c r="I510" s="94" t="s">
        <v>371</v>
      </c>
      <c r="J510" s="98"/>
      <c r="K510" s="99" t="str">
        <f t="shared" si="22"/>
        <v>CHF / Min</v>
      </c>
      <c r="L510" s="94" t="s">
        <v>372</v>
      </c>
      <c r="M510" s="100">
        <f t="shared" si="23"/>
        <v>0</v>
      </c>
      <c r="N510" s="424"/>
    </row>
    <row r="511" spans="1:14" ht="15.6" hidden="1" outlineLevel="1">
      <c r="B511" s="439"/>
      <c r="C511" s="422"/>
      <c r="D511" s="435"/>
      <c r="E511" s="114" t="s">
        <v>373</v>
      </c>
      <c r="F511" s="115"/>
      <c r="G511" s="116"/>
      <c r="H511" s="117" t="s">
        <v>370</v>
      </c>
      <c r="I511" s="114" t="s">
        <v>371</v>
      </c>
      <c r="J511" s="118"/>
      <c r="K511" s="119" t="str">
        <f t="shared" si="22"/>
        <v>CHF / Min</v>
      </c>
      <c r="L511" s="114" t="s">
        <v>372</v>
      </c>
      <c r="M511" s="120">
        <f t="shared" si="23"/>
        <v>0</v>
      </c>
      <c r="N511" s="425"/>
    </row>
    <row r="512" spans="1:14" ht="15.6" hidden="1" customHeight="1" outlineLevel="1">
      <c r="B512" s="426" t="s">
        <v>787</v>
      </c>
      <c r="C512" s="420" t="s">
        <v>816</v>
      </c>
      <c r="D512" s="433"/>
      <c r="E512" s="87">
        <v>1</v>
      </c>
      <c r="F512" s="88"/>
      <c r="G512" s="89"/>
      <c r="H512" s="90" t="s">
        <v>370</v>
      </c>
      <c r="I512" s="87" t="s">
        <v>371</v>
      </c>
      <c r="J512" s="91"/>
      <c r="K512" s="92" t="str">
        <f t="shared" si="22"/>
        <v>CHF / Min</v>
      </c>
      <c r="L512" s="87" t="s">
        <v>372</v>
      </c>
      <c r="M512" s="93">
        <f t="shared" si="23"/>
        <v>0</v>
      </c>
      <c r="N512" s="423">
        <f>SUM(M512:M515)</f>
        <v>0</v>
      </c>
    </row>
    <row r="513" spans="2:14" ht="15.6" hidden="1" outlineLevel="1">
      <c r="B513" s="426"/>
      <c r="C513" s="421"/>
      <c r="D513" s="434"/>
      <c r="E513" s="94">
        <v>2</v>
      </c>
      <c r="F513" s="95"/>
      <c r="G513" s="96"/>
      <c r="H513" s="97" t="s">
        <v>370</v>
      </c>
      <c r="I513" s="94" t="s">
        <v>371</v>
      </c>
      <c r="J513" s="98"/>
      <c r="K513" s="99" t="str">
        <f t="shared" si="22"/>
        <v>CHF / Min</v>
      </c>
      <c r="L513" s="94" t="s">
        <v>372</v>
      </c>
      <c r="M513" s="100">
        <f t="shared" si="23"/>
        <v>0</v>
      </c>
      <c r="N513" s="424"/>
    </row>
    <row r="514" spans="2:14" ht="15.6" hidden="1" outlineLevel="1">
      <c r="B514" s="426"/>
      <c r="C514" s="421"/>
      <c r="D514" s="434"/>
      <c r="E514" s="113">
        <v>3</v>
      </c>
      <c r="F514" s="95"/>
      <c r="G514" s="96"/>
      <c r="H514" s="97" t="s">
        <v>370</v>
      </c>
      <c r="I514" s="94" t="s">
        <v>371</v>
      </c>
      <c r="J514" s="98"/>
      <c r="K514" s="99" t="str">
        <f t="shared" si="22"/>
        <v>CHF / Min</v>
      </c>
      <c r="L514" s="94" t="s">
        <v>372</v>
      </c>
      <c r="M514" s="100">
        <f t="shared" si="23"/>
        <v>0</v>
      </c>
      <c r="N514" s="424"/>
    </row>
    <row r="515" spans="2:14" ht="15.6" hidden="1" outlineLevel="1">
      <c r="B515" s="426"/>
      <c r="C515" s="422"/>
      <c r="D515" s="435"/>
      <c r="E515" s="114" t="s">
        <v>373</v>
      </c>
      <c r="F515" s="115"/>
      <c r="G515" s="116"/>
      <c r="H515" s="117" t="s">
        <v>370</v>
      </c>
      <c r="I515" s="114" t="s">
        <v>371</v>
      </c>
      <c r="J515" s="118"/>
      <c r="K515" s="119" t="str">
        <f t="shared" si="22"/>
        <v>CHF / Min</v>
      </c>
      <c r="L515" s="114" t="s">
        <v>372</v>
      </c>
      <c r="M515" s="120">
        <f t="shared" si="23"/>
        <v>0</v>
      </c>
      <c r="N515" s="425">
        <f>SUM(M515:M515)</f>
        <v>0</v>
      </c>
    </row>
    <row r="516" spans="2:14" ht="15.6" hidden="1" customHeight="1" outlineLevel="1">
      <c r="B516" s="426" t="s">
        <v>817</v>
      </c>
      <c r="C516" s="420" t="s">
        <v>802</v>
      </c>
      <c r="D516" s="433"/>
      <c r="E516" s="87">
        <v>1</v>
      </c>
      <c r="F516" s="88"/>
      <c r="G516" s="89"/>
      <c r="H516" s="90" t="s">
        <v>15</v>
      </c>
      <c r="I516" s="87" t="s">
        <v>371</v>
      </c>
      <c r="J516" s="91"/>
      <c r="K516" s="92" t="str">
        <f t="shared" si="22"/>
        <v>CHF / mg</v>
      </c>
      <c r="L516" s="87" t="s">
        <v>372</v>
      </c>
      <c r="M516" s="93">
        <f t="shared" si="23"/>
        <v>0</v>
      </c>
      <c r="N516" s="423">
        <f>SUM(M516:M519)</f>
        <v>0</v>
      </c>
    </row>
    <row r="517" spans="2:14" ht="15.6" hidden="1" outlineLevel="1">
      <c r="B517" s="426"/>
      <c r="C517" s="421"/>
      <c r="D517" s="434"/>
      <c r="E517" s="94">
        <v>2</v>
      </c>
      <c r="F517" s="95"/>
      <c r="G517" s="96"/>
      <c r="H517" s="97" t="s">
        <v>16</v>
      </c>
      <c r="I517" s="94" t="s">
        <v>371</v>
      </c>
      <c r="J517" s="98"/>
      <c r="K517" s="99" t="str">
        <f t="shared" si="22"/>
        <v>CHF / U</v>
      </c>
      <c r="L517" s="94" t="s">
        <v>372</v>
      </c>
      <c r="M517" s="100">
        <f t="shared" si="23"/>
        <v>0</v>
      </c>
      <c r="N517" s="424"/>
    </row>
    <row r="518" spans="2:14" ht="15.6" hidden="1" outlineLevel="1">
      <c r="B518" s="426"/>
      <c r="C518" s="421"/>
      <c r="D518" s="434"/>
      <c r="E518" s="113">
        <v>3</v>
      </c>
      <c r="F518" s="95"/>
      <c r="G518" s="96"/>
      <c r="H518" s="97" t="s">
        <v>185</v>
      </c>
      <c r="I518" s="94" t="s">
        <v>371</v>
      </c>
      <c r="J518" s="98"/>
      <c r="K518" s="99" t="str">
        <f t="shared" si="22"/>
        <v>CHF / ml</v>
      </c>
      <c r="L518" s="94" t="s">
        <v>372</v>
      </c>
      <c r="M518" s="100">
        <f t="shared" si="23"/>
        <v>0</v>
      </c>
      <c r="N518" s="424"/>
    </row>
    <row r="519" spans="2:14" ht="15.6" hidden="1" outlineLevel="1">
      <c r="B519" s="426"/>
      <c r="C519" s="422"/>
      <c r="D519" s="435"/>
      <c r="E519" s="114" t="s">
        <v>373</v>
      </c>
      <c r="F519" s="115"/>
      <c r="G519" s="116"/>
      <c r="H519" s="104" t="s">
        <v>373</v>
      </c>
      <c r="I519" s="114" t="s">
        <v>371</v>
      </c>
      <c r="J519" s="118"/>
      <c r="K519" s="119" t="str">
        <f t="shared" si="22"/>
        <v>CHF / …</v>
      </c>
      <c r="L519" s="114" t="s">
        <v>372</v>
      </c>
      <c r="M519" s="120">
        <f t="shared" si="23"/>
        <v>0</v>
      </c>
      <c r="N519" s="425">
        <f>SUM(M519:M519)</f>
        <v>0</v>
      </c>
    </row>
    <row r="520" spans="2:14" ht="15.6" hidden="1" customHeight="1" outlineLevel="1">
      <c r="B520" s="426" t="s">
        <v>788</v>
      </c>
      <c r="C520" s="420" t="s">
        <v>803</v>
      </c>
      <c r="D520" s="433"/>
      <c r="E520" s="87">
        <v>1</v>
      </c>
      <c r="F520" s="88"/>
      <c r="G520" s="89"/>
      <c r="H520" s="117" t="s">
        <v>810</v>
      </c>
      <c r="I520" s="87" t="s">
        <v>371</v>
      </c>
      <c r="J520" s="91"/>
      <c r="K520" s="92" t="str">
        <f t="shared" si="22"/>
        <v>CHF / Concentré</v>
      </c>
      <c r="L520" s="87" t="s">
        <v>372</v>
      </c>
      <c r="M520" s="93">
        <f t="shared" si="23"/>
        <v>0</v>
      </c>
      <c r="N520" s="423">
        <f>SUM(M520:M523)</f>
        <v>0</v>
      </c>
    </row>
    <row r="521" spans="2:14" ht="15.6" hidden="1" outlineLevel="1">
      <c r="B521" s="426"/>
      <c r="C521" s="421"/>
      <c r="D521" s="434"/>
      <c r="E521" s="94">
        <v>2</v>
      </c>
      <c r="F521" s="95"/>
      <c r="G521" s="96"/>
      <c r="H521" s="117" t="s">
        <v>810</v>
      </c>
      <c r="I521" s="94" t="s">
        <v>371</v>
      </c>
      <c r="J521" s="98"/>
      <c r="K521" s="99" t="str">
        <f t="shared" si="22"/>
        <v>CHF / Concentré</v>
      </c>
      <c r="L521" s="94" t="s">
        <v>372</v>
      </c>
      <c r="M521" s="100">
        <f t="shared" si="23"/>
        <v>0</v>
      </c>
      <c r="N521" s="424"/>
    </row>
    <row r="522" spans="2:14" ht="15.6" hidden="1" outlineLevel="1">
      <c r="B522" s="426"/>
      <c r="C522" s="421"/>
      <c r="D522" s="434"/>
      <c r="E522" s="113">
        <v>3</v>
      </c>
      <c r="F522" s="95"/>
      <c r="G522" s="96"/>
      <c r="H522" s="117" t="s">
        <v>810</v>
      </c>
      <c r="I522" s="94" t="s">
        <v>371</v>
      </c>
      <c r="J522" s="98"/>
      <c r="K522" s="99" t="str">
        <f t="shared" si="22"/>
        <v>CHF / Concentré</v>
      </c>
      <c r="L522" s="94" t="s">
        <v>372</v>
      </c>
      <c r="M522" s="100">
        <f t="shared" si="23"/>
        <v>0</v>
      </c>
      <c r="N522" s="424"/>
    </row>
    <row r="523" spans="2:14" ht="15.6" hidden="1" outlineLevel="1">
      <c r="B523" s="426"/>
      <c r="C523" s="422"/>
      <c r="D523" s="435"/>
      <c r="E523" s="114" t="s">
        <v>373</v>
      </c>
      <c r="F523" s="115"/>
      <c r="G523" s="116"/>
      <c r="H523" s="117" t="s">
        <v>810</v>
      </c>
      <c r="I523" s="114" t="s">
        <v>371</v>
      </c>
      <c r="J523" s="118"/>
      <c r="K523" s="119" t="str">
        <f t="shared" si="22"/>
        <v>CHF / Concentré</v>
      </c>
      <c r="L523" s="114" t="s">
        <v>372</v>
      </c>
      <c r="M523" s="120">
        <f t="shared" si="23"/>
        <v>0</v>
      </c>
      <c r="N523" s="425">
        <f>SUM(M523:M523)</f>
        <v>0</v>
      </c>
    </row>
    <row r="524" spans="2:14" ht="15.6" hidden="1" customHeight="1" outlineLevel="1">
      <c r="B524" s="438" t="s">
        <v>760</v>
      </c>
      <c r="C524" s="420" t="s">
        <v>804</v>
      </c>
      <c r="D524" s="433"/>
      <c r="E524" s="87">
        <v>1</v>
      </c>
      <c r="F524" s="88"/>
      <c r="G524" s="89"/>
      <c r="H524" s="90" t="s">
        <v>811</v>
      </c>
      <c r="I524" s="87" t="s">
        <v>371</v>
      </c>
      <c r="J524" s="91"/>
      <c r="K524" s="92" t="str">
        <f t="shared" si="22"/>
        <v>CHF / Pièce</v>
      </c>
      <c r="L524" s="87" t="s">
        <v>372</v>
      </c>
      <c r="M524" s="93">
        <f t="shared" si="23"/>
        <v>0</v>
      </c>
      <c r="N524" s="423">
        <f>SUM(M524:M527)</f>
        <v>0</v>
      </c>
    </row>
    <row r="525" spans="2:14" ht="15.6" hidden="1" outlineLevel="1">
      <c r="B525" s="439"/>
      <c r="C525" s="421"/>
      <c r="D525" s="434"/>
      <c r="E525" s="94">
        <v>2</v>
      </c>
      <c r="F525" s="95"/>
      <c r="G525" s="96"/>
      <c r="H525" s="97" t="s">
        <v>374</v>
      </c>
      <c r="I525" s="94" t="s">
        <v>371</v>
      </c>
      <c r="J525" s="98"/>
      <c r="K525" s="99" t="str">
        <f t="shared" si="22"/>
        <v>CHF / ..</v>
      </c>
      <c r="L525" s="94" t="s">
        <v>372</v>
      </c>
      <c r="M525" s="100">
        <f t="shared" si="23"/>
        <v>0</v>
      </c>
      <c r="N525" s="424"/>
    </row>
    <row r="526" spans="2:14" ht="15.6" hidden="1" outlineLevel="1">
      <c r="B526" s="439"/>
      <c r="C526" s="421"/>
      <c r="D526" s="434"/>
      <c r="E526" s="113">
        <v>3</v>
      </c>
      <c r="F526" s="95"/>
      <c r="G526" s="96"/>
      <c r="H526" s="97" t="s">
        <v>374</v>
      </c>
      <c r="I526" s="94" t="s">
        <v>371</v>
      </c>
      <c r="J526" s="98"/>
      <c r="K526" s="99" t="str">
        <f t="shared" si="22"/>
        <v>CHF / ..</v>
      </c>
      <c r="L526" s="94" t="s">
        <v>372</v>
      </c>
      <c r="M526" s="100">
        <f t="shared" si="23"/>
        <v>0</v>
      </c>
      <c r="N526" s="424"/>
    </row>
    <row r="527" spans="2:14" ht="15.6" hidden="1" outlineLevel="1">
      <c r="B527" s="440"/>
      <c r="C527" s="422"/>
      <c r="D527" s="435"/>
      <c r="E527" s="114" t="s">
        <v>373</v>
      </c>
      <c r="F527" s="115"/>
      <c r="G527" s="116"/>
      <c r="H527" s="117" t="s">
        <v>374</v>
      </c>
      <c r="I527" s="114" t="s">
        <v>371</v>
      </c>
      <c r="J527" s="118"/>
      <c r="K527" s="119" t="str">
        <f t="shared" si="22"/>
        <v>CHF / ..</v>
      </c>
      <c r="L527" s="114" t="s">
        <v>372</v>
      </c>
      <c r="M527" s="120">
        <f t="shared" si="23"/>
        <v>0</v>
      </c>
      <c r="N527" s="425"/>
    </row>
    <row r="528" spans="2:14" ht="15.6" hidden="1" customHeight="1" outlineLevel="1">
      <c r="B528" s="426" t="s">
        <v>808</v>
      </c>
      <c r="C528" s="420" t="s">
        <v>805</v>
      </c>
      <c r="D528" s="433"/>
      <c r="E528" s="87">
        <v>1</v>
      </c>
      <c r="F528" s="88"/>
      <c r="G528" s="89"/>
      <c r="H528" s="90" t="s">
        <v>811</v>
      </c>
      <c r="I528" s="87" t="s">
        <v>371</v>
      </c>
      <c r="J528" s="91"/>
      <c r="K528" s="92" t="str">
        <f t="shared" si="22"/>
        <v>CHF / Pièce</v>
      </c>
      <c r="L528" s="87" t="s">
        <v>372</v>
      </c>
      <c r="M528" s="93">
        <f t="shared" si="23"/>
        <v>0</v>
      </c>
      <c r="N528" s="423">
        <f>SUM(M528:M531)</f>
        <v>0</v>
      </c>
    </row>
    <row r="529" spans="1:14" ht="15.6" hidden="1" outlineLevel="1">
      <c r="B529" s="426"/>
      <c r="C529" s="421"/>
      <c r="D529" s="434"/>
      <c r="E529" s="94">
        <v>2</v>
      </c>
      <c r="F529" s="95"/>
      <c r="G529" s="96"/>
      <c r="H529" s="97" t="s">
        <v>374</v>
      </c>
      <c r="I529" s="94" t="s">
        <v>371</v>
      </c>
      <c r="J529" s="98"/>
      <c r="K529" s="99" t="str">
        <f t="shared" si="22"/>
        <v>CHF / ..</v>
      </c>
      <c r="L529" s="94" t="s">
        <v>372</v>
      </c>
      <c r="M529" s="100">
        <f t="shared" si="23"/>
        <v>0</v>
      </c>
      <c r="N529" s="424"/>
    </row>
    <row r="530" spans="1:14" ht="15.6" hidden="1" outlineLevel="1">
      <c r="B530" s="426"/>
      <c r="C530" s="421"/>
      <c r="D530" s="434"/>
      <c r="E530" s="113">
        <v>3</v>
      </c>
      <c r="F530" s="95"/>
      <c r="G530" s="96"/>
      <c r="H530" s="97" t="s">
        <v>374</v>
      </c>
      <c r="I530" s="94" t="s">
        <v>371</v>
      </c>
      <c r="J530" s="98"/>
      <c r="K530" s="99" t="str">
        <f t="shared" si="22"/>
        <v>CHF / ..</v>
      </c>
      <c r="L530" s="94" t="s">
        <v>372</v>
      </c>
      <c r="M530" s="100">
        <f t="shared" si="23"/>
        <v>0</v>
      </c>
      <c r="N530" s="424"/>
    </row>
    <row r="531" spans="1:14" ht="15.6" hidden="1" outlineLevel="1">
      <c r="B531" s="426"/>
      <c r="C531" s="422"/>
      <c r="D531" s="435"/>
      <c r="E531" s="114" t="s">
        <v>373</v>
      </c>
      <c r="F531" s="115"/>
      <c r="G531" s="116"/>
      <c r="H531" s="97" t="s">
        <v>374</v>
      </c>
      <c r="I531" s="114" t="s">
        <v>371</v>
      </c>
      <c r="J531" s="118"/>
      <c r="K531" s="119" t="str">
        <f t="shared" si="22"/>
        <v>CHF / ..</v>
      </c>
      <c r="L531" s="114" t="s">
        <v>372</v>
      </c>
      <c r="M531" s="120">
        <f t="shared" si="23"/>
        <v>0</v>
      </c>
      <c r="N531" s="425">
        <f>SUM(M531:M531)</f>
        <v>0</v>
      </c>
    </row>
    <row r="532" spans="1:14" ht="15.6" hidden="1" customHeight="1" outlineLevel="1">
      <c r="B532" s="426" t="s">
        <v>809</v>
      </c>
      <c r="C532" s="420" t="s">
        <v>806</v>
      </c>
      <c r="D532" s="433"/>
      <c r="E532" s="87">
        <v>1</v>
      </c>
      <c r="F532" s="88"/>
      <c r="G532" s="89"/>
      <c r="H532" s="90" t="s">
        <v>370</v>
      </c>
      <c r="I532" s="87" t="s">
        <v>371</v>
      </c>
      <c r="J532" s="91"/>
      <c r="K532" s="92" t="str">
        <f t="shared" si="22"/>
        <v>CHF / Min</v>
      </c>
      <c r="L532" s="87" t="s">
        <v>372</v>
      </c>
      <c r="M532" s="93">
        <f t="shared" si="23"/>
        <v>0</v>
      </c>
      <c r="N532" s="423">
        <f>SUM(M532:M535)</f>
        <v>0</v>
      </c>
    </row>
    <row r="533" spans="1:14" ht="15.6" hidden="1" outlineLevel="1">
      <c r="B533" s="426"/>
      <c r="C533" s="421"/>
      <c r="D533" s="434"/>
      <c r="E533" s="94">
        <v>2</v>
      </c>
      <c r="F533" s="95"/>
      <c r="G533" s="96"/>
      <c r="H533" s="97" t="s">
        <v>370</v>
      </c>
      <c r="I533" s="94" t="s">
        <v>371</v>
      </c>
      <c r="J533" s="98"/>
      <c r="K533" s="99" t="str">
        <f t="shared" si="22"/>
        <v>CHF / Min</v>
      </c>
      <c r="L533" s="94" t="s">
        <v>372</v>
      </c>
      <c r="M533" s="100">
        <f t="shared" si="23"/>
        <v>0</v>
      </c>
      <c r="N533" s="424"/>
    </row>
    <row r="534" spans="1:14" ht="15.6" hidden="1" outlineLevel="1">
      <c r="B534" s="426"/>
      <c r="C534" s="421"/>
      <c r="D534" s="434"/>
      <c r="E534" s="108">
        <v>3</v>
      </c>
      <c r="F534" s="109"/>
      <c r="G534" s="110"/>
      <c r="H534" s="97" t="s">
        <v>370</v>
      </c>
      <c r="I534" s="94" t="s">
        <v>371</v>
      </c>
      <c r="J534" s="98"/>
      <c r="K534" s="99" t="str">
        <f t="shared" si="22"/>
        <v>CHF / Min</v>
      </c>
      <c r="L534" s="94" t="s">
        <v>372</v>
      </c>
      <c r="M534" s="100">
        <f t="shared" si="23"/>
        <v>0</v>
      </c>
      <c r="N534" s="424"/>
    </row>
    <row r="535" spans="1:14" ht="15.6" hidden="1" outlineLevel="1">
      <c r="B535" s="426"/>
      <c r="C535" s="422"/>
      <c r="D535" s="435"/>
      <c r="E535" s="101" t="s">
        <v>373</v>
      </c>
      <c r="F535" s="102"/>
      <c r="G535" s="103"/>
      <c r="H535" s="104" t="s">
        <v>370</v>
      </c>
      <c r="I535" s="101" t="s">
        <v>371</v>
      </c>
      <c r="J535" s="105"/>
      <c r="K535" s="106" t="str">
        <f t="shared" si="22"/>
        <v>CHF / Min</v>
      </c>
      <c r="L535" s="101" t="s">
        <v>372</v>
      </c>
      <c r="M535" s="107">
        <f t="shared" si="23"/>
        <v>0</v>
      </c>
      <c r="N535" s="425"/>
    </row>
    <row r="536" spans="1:14" s="60" customFormat="1" ht="15.6" hidden="1" customHeight="1" outlineLevel="1">
      <c r="A536" s="51"/>
      <c r="B536" s="426" t="s">
        <v>789</v>
      </c>
      <c r="C536" s="420" t="s">
        <v>807</v>
      </c>
      <c r="D536" s="433"/>
      <c r="E536" s="87">
        <v>1</v>
      </c>
      <c r="F536" s="88"/>
      <c r="G536" s="89"/>
      <c r="H536" s="90" t="s">
        <v>374</v>
      </c>
      <c r="I536" s="87" t="s">
        <v>371</v>
      </c>
      <c r="J536" s="91"/>
      <c r="K536" s="92" t="str">
        <f t="shared" si="22"/>
        <v>CHF / ..</v>
      </c>
      <c r="L536" s="87" t="s">
        <v>372</v>
      </c>
      <c r="M536" s="93">
        <f t="shared" si="23"/>
        <v>0</v>
      </c>
      <c r="N536" s="423">
        <f>SUM(M536:M539)</f>
        <v>0</v>
      </c>
    </row>
    <row r="537" spans="1:14" s="60" customFormat="1" ht="15.6" hidden="1" outlineLevel="1">
      <c r="A537" s="51"/>
      <c r="B537" s="426"/>
      <c r="C537" s="421"/>
      <c r="D537" s="434"/>
      <c r="E537" s="94">
        <v>2</v>
      </c>
      <c r="F537" s="95"/>
      <c r="G537" s="96"/>
      <c r="H537" s="97" t="s">
        <v>374</v>
      </c>
      <c r="I537" s="94" t="s">
        <v>371</v>
      </c>
      <c r="J537" s="98"/>
      <c r="K537" s="99" t="str">
        <f t="shared" si="22"/>
        <v>CHF / ..</v>
      </c>
      <c r="L537" s="94" t="s">
        <v>372</v>
      </c>
      <c r="M537" s="100">
        <f t="shared" si="23"/>
        <v>0</v>
      </c>
      <c r="N537" s="424"/>
    </row>
    <row r="538" spans="1:14" s="60" customFormat="1" ht="15.6" hidden="1" outlineLevel="1">
      <c r="A538" s="51"/>
      <c r="B538" s="426"/>
      <c r="C538" s="421"/>
      <c r="D538" s="434"/>
      <c r="E538" s="108">
        <v>3</v>
      </c>
      <c r="F538" s="109"/>
      <c r="G538" s="110"/>
      <c r="H538" s="97" t="s">
        <v>374</v>
      </c>
      <c r="I538" s="94" t="s">
        <v>371</v>
      </c>
      <c r="J538" s="98"/>
      <c r="K538" s="99" t="str">
        <f t="shared" si="22"/>
        <v>CHF / ..</v>
      </c>
      <c r="L538" s="94" t="s">
        <v>372</v>
      </c>
      <c r="M538" s="100">
        <f t="shared" si="23"/>
        <v>0</v>
      </c>
      <c r="N538" s="424"/>
    </row>
    <row r="539" spans="1:14" s="60" customFormat="1" ht="15.6" hidden="1" outlineLevel="1">
      <c r="A539" s="51"/>
      <c r="B539" s="426"/>
      <c r="C539" s="422"/>
      <c r="D539" s="435"/>
      <c r="E539" s="101" t="s">
        <v>373</v>
      </c>
      <c r="F539" s="102"/>
      <c r="G539" s="103"/>
      <c r="H539" s="104" t="s">
        <v>374</v>
      </c>
      <c r="I539" s="101" t="s">
        <v>371</v>
      </c>
      <c r="J539" s="105"/>
      <c r="K539" s="106" t="str">
        <f t="shared" si="22"/>
        <v>CHF / ..</v>
      </c>
      <c r="L539" s="101" t="s">
        <v>372</v>
      </c>
      <c r="M539" s="107">
        <f t="shared" si="23"/>
        <v>0</v>
      </c>
      <c r="N539" s="425"/>
    </row>
    <row r="540" spans="1:14"/>
    <row r="541" spans="1:14" collapsed="1">
      <c r="B541" s="137" t="s">
        <v>310</v>
      </c>
      <c r="C541" s="28" t="str">
        <f>+VLOOKUP(B541,'Procédés onéreux-annexe'!B:D,3,FALSE)</f>
        <v>Plasmaphérèse thérapeutique, plasma normal</v>
      </c>
      <c r="D541" s="60"/>
      <c r="E541" s="60"/>
      <c r="F541" s="60"/>
      <c r="G541" s="60"/>
      <c r="H541" s="60"/>
      <c r="I541" s="60"/>
      <c r="J541" s="60"/>
      <c r="K541" s="60"/>
      <c r="L541" s="60"/>
      <c r="M541" s="60"/>
      <c r="N541" s="60"/>
    </row>
    <row r="542" spans="1:14" hidden="1" outlineLevel="1">
      <c r="B542" s="155"/>
      <c r="C542" s="436" t="s">
        <v>793</v>
      </c>
      <c r="D542" s="437"/>
      <c r="E542" s="144" t="s">
        <v>368</v>
      </c>
      <c r="F542" s="84" t="s">
        <v>769</v>
      </c>
      <c r="G542" s="84" t="s">
        <v>795</v>
      </c>
      <c r="H542" s="84" t="s">
        <v>796</v>
      </c>
      <c r="I542" s="84"/>
      <c r="J542" s="85" t="s">
        <v>797</v>
      </c>
      <c r="K542" s="84" t="s">
        <v>796</v>
      </c>
      <c r="L542" s="84"/>
      <c r="M542" s="84" t="s">
        <v>798</v>
      </c>
      <c r="N542" s="86" t="s">
        <v>799</v>
      </c>
    </row>
    <row r="543" spans="1:14" ht="14.4" hidden="1" customHeight="1" outlineLevel="1">
      <c r="B543" s="438" t="s">
        <v>786</v>
      </c>
      <c r="C543" s="420" t="s">
        <v>800</v>
      </c>
      <c r="D543" s="433"/>
      <c r="E543" s="87">
        <v>1</v>
      </c>
      <c r="F543" s="91"/>
      <c r="G543" s="111"/>
      <c r="H543" s="90" t="s">
        <v>370</v>
      </c>
      <c r="I543" s="87" t="s">
        <v>371</v>
      </c>
      <c r="J543" s="91"/>
      <c r="K543" s="92" t="str">
        <f t="shared" ref="K543:K574" si="24">+"CHF / "&amp;H543</f>
        <v>CHF / Min</v>
      </c>
      <c r="L543" s="87" t="s">
        <v>372</v>
      </c>
      <c r="M543" s="93">
        <f t="shared" ref="M543:M574" si="25">+G543*J543</f>
        <v>0</v>
      </c>
      <c r="N543" s="423">
        <f>SUM(M543:M546)</f>
        <v>0</v>
      </c>
    </row>
    <row r="544" spans="1:14" hidden="1" outlineLevel="1">
      <c r="B544" s="439"/>
      <c r="C544" s="421"/>
      <c r="D544" s="434"/>
      <c r="E544" s="94">
        <v>2</v>
      </c>
      <c r="F544" s="98"/>
      <c r="G544" s="112"/>
      <c r="H544" s="97" t="s">
        <v>370</v>
      </c>
      <c r="I544" s="94" t="s">
        <v>371</v>
      </c>
      <c r="J544" s="98"/>
      <c r="K544" s="99" t="str">
        <f t="shared" si="24"/>
        <v>CHF / Min</v>
      </c>
      <c r="L544" s="94" t="s">
        <v>372</v>
      </c>
      <c r="M544" s="100">
        <f t="shared" si="25"/>
        <v>0</v>
      </c>
      <c r="N544" s="424"/>
    </row>
    <row r="545" spans="2:14" ht="15.6" hidden="1" outlineLevel="1">
      <c r="B545" s="439"/>
      <c r="C545" s="421"/>
      <c r="D545" s="434"/>
      <c r="E545" s="113">
        <v>3</v>
      </c>
      <c r="F545" s="95"/>
      <c r="G545" s="96"/>
      <c r="H545" s="97" t="s">
        <v>370</v>
      </c>
      <c r="I545" s="94" t="s">
        <v>371</v>
      </c>
      <c r="J545" s="98"/>
      <c r="K545" s="99" t="str">
        <f t="shared" si="24"/>
        <v>CHF / Min</v>
      </c>
      <c r="L545" s="94" t="s">
        <v>372</v>
      </c>
      <c r="M545" s="100">
        <f t="shared" si="25"/>
        <v>0</v>
      </c>
      <c r="N545" s="424"/>
    </row>
    <row r="546" spans="2:14" ht="15.6" hidden="1" outlineLevel="1">
      <c r="B546" s="439"/>
      <c r="C546" s="422"/>
      <c r="D546" s="435"/>
      <c r="E546" s="114" t="s">
        <v>373</v>
      </c>
      <c r="F546" s="115"/>
      <c r="G546" s="116"/>
      <c r="H546" s="117" t="s">
        <v>370</v>
      </c>
      <c r="I546" s="114" t="s">
        <v>371</v>
      </c>
      <c r="J546" s="118"/>
      <c r="K546" s="119" t="str">
        <f t="shared" si="24"/>
        <v>CHF / Min</v>
      </c>
      <c r="L546" s="114" t="s">
        <v>372</v>
      </c>
      <c r="M546" s="120">
        <f t="shared" si="25"/>
        <v>0</v>
      </c>
      <c r="N546" s="425"/>
    </row>
    <row r="547" spans="2:14" ht="15.6" hidden="1" customHeight="1" outlineLevel="1">
      <c r="B547" s="426" t="s">
        <v>787</v>
      </c>
      <c r="C547" s="420" t="s">
        <v>816</v>
      </c>
      <c r="D547" s="433"/>
      <c r="E547" s="87">
        <v>1</v>
      </c>
      <c r="F547" s="88"/>
      <c r="G547" s="89"/>
      <c r="H547" s="90" t="s">
        <v>370</v>
      </c>
      <c r="I547" s="87" t="s">
        <v>371</v>
      </c>
      <c r="J547" s="91"/>
      <c r="K547" s="92" t="str">
        <f t="shared" si="24"/>
        <v>CHF / Min</v>
      </c>
      <c r="L547" s="87" t="s">
        <v>372</v>
      </c>
      <c r="M547" s="93">
        <f t="shared" si="25"/>
        <v>0</v>
      </c>
      <c r="N547" s="423">
        <f>SUM(M547:M550)</f>
        <v>0</v>
      </c>
    </row>
    <row r="548" spans="2:14" ht="15.6" hidden="1" outlineLevel="1">
      <c r="B548" s="426"/>
      <c r="C548" s="421"/>
      <c r="D548" s="434"/>
      <c r="E548" s="94">
        <v>2</v>
      </c>
      <c r="F548" s="95"/>
      <c r="G548" s="96"/>
      <c r="H548" s="97" t="s">
        <v>370</v>
      </c>
      <c r="I548" s="94" t="s">
        <v>371</v>
      </c>
      <c r="J548" s="98"/>
      <c r="K548" s="99" t="str">
        <f t="shared" si="24"/>
        <v>CHF / Min</v>
      </c>
      <c r="L548" s="94" t="s">
        <v>372</v>
      </c>
      <c r="M548" s="100">
        <f t="shared" si="25"/>
        <v>0</v>
      </c>
      <c r="N548" s="424"/>
    </row>
    <row r="549" spans="2:14" ht="15.6" hidden="1" outlineLevel="1">
      <c r="B549" s="426"/>
      <c r="C549" s="421"/>
      <c r="D549" s="434"/>
      <c r="E549" s="113">
        <v>3</v>
      </c>
      <c r="F549" s="95"/>
      <c r="G549" s="96"/>
      <c r="H549" s="97" t="s">
        <v>370</v>
      </c>
      <c r="I549" s="94" t="s">
        <v>371</v>
      </c>
      <c r="J549" s="98"/>
      <c r="K549" s="99" t="str">
        <f t="shared" si="24"/>
        <v>CHF / Min</v>
      </c>
      <c r="L549" s="94" t="s">
        <v>372</v>
      </c>
      <c r="M549" s="100">
        <f t="shared" si="25"/>
        <v>0</v>
      </c>
      <c r="N549" s="424"/>
    </row>
    <row r="550" spans="2:14" ht="15.6" hidden="1" outlineLevel="1">
      <c r="B550" s="426"/>
      <c r="C550" s="422"/>
      <c r="D550" s="435"/>
      <c r="E550" s="114" t="s">
        <v>373</v>
      </c>
      <c r="F550" s="115"/>
      <c r="G550" s="116"/>
      <c r="H550" s="117" t="s">
        <v>370</v>
      </c>
      <c r="I550" s="114" t="s">
        <v>371</v>
      </c>
      <c r="J550" s="118"/>
      <c r="K550" s="119" t="str">
        <f t="shared" si="24"/>
        <v>CHF / Min</v>
      </c>
      <c r="L550" s="114" t="s">
        <v>372</v>
      </c>
      <c r="M550" s="120">
        <f t="shared" si="25"/>
        <v>0</v>
      </c>
      <c r="N550" s="425">
        <f>SUM(M550:M550)</f>
        <v>0</v>
      </c>
    </row>
    <row r="551" spans="2:14" ht="15.6" hidden="1" customHeight="1" outlineLevel="1">
      <c r="B551" s="426" t="s">
        <v>817</v>
      </c>
      <c r="C551" s="420" t="s">
        <v>802</v>
      </c>
      <c r="D551" s="433"/>
      <c r="E551" s="87">
        <v>1</v>
      </c>
      <c r="F551" s="88"/>
      <c r="G551" s="89"/>
      <c r="H551" s="90" t="s">
        <v>15</v>
      </c>
      <c r="I551" s="87" t="s">
        <v>371</v>
      </c>
      <c r="J551" s="91"/>
      <c r="K551" s="92" t="str">
        <f t="shared" si="24"/>
        <v>CHF / mg</v>
      </c>
      <c r="L551" s="87" t="s">
        <v>372</v>
      </c>
      <c r="M551" s="93">
        <f t="shared" si="25"/>
        <v>0</v>
      </c>
      <c r="N551" s="423">
        <f>SUM(M551:M554)</f>
        <v>0</v>
      </c>
    </row>
    <row r="552" spans="2:14" ht="15.6" hidden="1" outlineLevel="1">
      <c r="B552" s="426"/>
      <c r="C552" s="421"/>
      <c r="D552" s="434"/>
      <c r="E552" s="94">
        <v>2</v>
      </c>
      <c r="F552" s="95"/>
      <c r="G552" s="96"/>
      <c r="H552" s="97" t="s">
        <v>16</v>
      </c>
      <c r="I552" s="94" t="s">
        <v>371</v>
      </c>
      <c r="J552" s="98"/>
      <c r="K552" s="99" t="str">
        <f t="shared" si="24"/>
        <v>CHF / U</v>
      </c>
      <c r="L552" s="94" t="s">
        <v>372</v>
      </c>
      <c r="M552" s="100">
        <f t="shared" si="25"/>
        <v>0</v>
      </c>
      <c r="N552" s="424"/>
    </row>
    <row r="553" spans="2:14" ht="15.6" hidden="1" outlineLevel="1">
      <c r="B553" s="426"/>
      <c r="C553" s="421"/>
      <c r="D553" s="434"/>
      <c r="E553" s="113">
        <v>3</v>
      </c>
      <c r="F553" s="95"/>
      <c r="G553" s="96"/>
      <c r="H553" s="97" t="s">
        <v>185</v>
      </c>
      <c r="I553" s="94" t="s">
        <v>371</v>
      </c>
      <c r="J553" s="98"/>
      <c r="K553" s="99" t="str">
        <f t="shared" si="24"/>
        <v>CHF / ml</v>
      </c>
      <c r="L553" s="94" t="s">
        <v>372</v>
      </c>
      <c r="M553" s="100">
        <f t="shared" si="25"/>
        <v>0</v>
      </c>
      <c r="N553" s="424"/>
    </row>
    <row r="554" spans="2:14" ht="15.6" hidden="1" outlineLevel="1">
      <c r="B554" s="426"/>
      <c r="C554" s="422"/>
      <c r="D554" s="435"/>
      <c r="E554" s="114" t="s">
        <v>373</v>
      </c>
      <c r="F554" s="115"/>
      <c r="G554" s="116"/>
      <c r="H554" s="104" t="s">
        <v>373</v>
      </c>
      <c r="I554" s="114" t="s">
        <v>371</v>
      </c>
      <c r="J554" s="118"/>
      <c r="K554" s="119" t="str">
        <f t="shared" si="24"/>
        <v>CHF / …</v>
      </c>
      <c r="L554" s="114" t="s">
        <v>372</v>
      </c>
      <c r="M554" s="120">
        <f t="shared" si="25"/>
        <v>0</v>
      </c>
      <c r="N554" s="425">
        <f>SUM(M554:M554)</f>
        <v>0</v>
      </c>
    </row>
    <row r="555" spans="2:14" ht="15.6" hidden="1" customHeight="1" outlineLevel="1">
      <c r="B555" s="426" t="s">
        <v>788</v>
      </c>
      <c r="C555" s="420" t="s">
        <v>803</v>
      </c>
      <c r="D555" s="433"/>
      <c r="E555" s="87">
        <v>1</v>
      </c>
      <c r="F555" s="88"/>
      <c r="G555" s="89"/>
      <c r="H555" s="117" t="s">
        <v>810</v>
      </c>
      <c r="I555" s="87" t="s">
        <v>371</v>
      </c>
      <c r="J555" s="91"/>
      <c r="K555" s="92" t="str">
        <f t="shared" si="24"/>
        <v>CHF / Concentré</v>
      </c>
      <c r="L555" s="87" t="s">
        <v>372</v>
      </c>
      <c r="M555" s="93">
        <f t="shared" si="25"/>
        <v>0</v>
      </c>
      <c r="N555" s="423">
        <f>SUM(M555:M558)</f>
        <v>0</v>
      </c>
    </row>
    <row r="556" spans="2:14" ht="15.6" hidden="1" outlineLevel="1">
      <c r="B556" s="426"/>
      <c r="C556" s="421"/>
      <c r="D556" s="434"/>
      <c r="E556" s="94">
        <v>2</v>
      </c>
      <c r="F556" s="95"/>
      <c r="G556" s="96"/>
      <c r="H556" s="117" t="s">
        <v>810</v>
      </c>
      <c r="I556" s="94" t="s">
        <v>371</v>
      </c>
      <c r="J556" s="98"/>
      <c r="K556" s="99" t="str">
        <f t="shared" si="24"/>
        <v>CHF / Concentré</v>
      </c>
      <c r="L556" s="94" t="s">
        <v>372</v>
      </c>
      <c r="M556" s="100">
        <f t="shared" si="25"/>
        <v>0</v>
      </c>
      <c r="N556" s="424"/>
    </row>
    <row r="557" spans="2:14" ht="15.6" hidden="1" outlineLevel="1">
      <c r="B557" s="426"/>
      <c r="C557" s="421"/>
      <c r="D557" s="434"/>
      <c r="E557" s="113">
        <v>3</v>
      </c>
      <c r="F557" s="95"/>
      <c r="G557" s="96"/>
      <c r="H557" s="117" t="s">
        <v>810</v>
      </c>
      <c r="I557" s="94" t="s">
        <v>371</v>
      </c>
      <c r="J557" s="98"/>
      <c r="K557" s="99" t="str">
        <f t="shared" si="24"/>
        <v>CHF / Concentré</v>
      </c>
      <c r="L557" s="94" t="s">
        <v>372</v>
      </c>
      <c r="M557" s="100">
        <f t="shared" si="25"/>
        <v>0</v>
      </c>
      <c r="N557" s="424"/>
    </row>
    <row r="558" spans="2:14" ht="15.6" hidden="1" outlineLevel="1">
      <c r="B558" s="426"/>
      <c r="C558" s="422"/>
      <c r="D558" s="435"/>
      <c r="E558" s="114" t="s">
        <v>373</v>
      </c>
      <c r="F558" s="115"/>
      <c r="G558" s="116"/>
      <c r="H558" s="117" t="s">
        <v>810</v>
      </c>
      <c r="I558" s="114" t="s">
        <v>371</v>
      </c>
      <c r="J558" s="118"/>
      <c r="K558" s="119" t="str">
        <f t="shared" si="24"/>
        <v>CHF / Concentré</v>
      </c>
      <c r="L558" s="114" t="s">
        <v>372</v>
      </c>
      <c r="M558" s="120">
        <f t="shared" si="25"/>
        <v>0</v>
      </c>
      <c r="N558" s="425">
        <f>SUM(M558:M558)</f>
        <v>0</v>
      </c>
    </row>
    <row r="559" spans="2:14" ht="15.6" hidden="1" customHeight="1" outlineLevel="1">
      <c r="B559" s="438" t="s">
        <v>760</v>
      </c>
      <c r="C559" s="420" t="s">
        <v>804</v>
      </c>
      <c r="D559" s="433"/>
      <c r="E559" s="87">
        <v>1</v>
      </c>
      <c r="F559" s="88"/>
      <c r="G559" s="89"/>
      <c r="H559" s="90" t="s">
        <v>811</v>
      </c>
      <c r="I559" s="87" t="s">
        <v>371</v>
      </c>
      <c r="J559" s="91"/>
      <c r="K559" s="92" t="str">
        <f t="shared" si="24"/>
        <v>CHF / Pièce</v>
      </c>
      <c r="L559" s="87" t="s">
        <v>372</v>
      </c>
      <c r="M559" s="93">
        <f t="shared" si="25"/>
        <v>0</v>
      </c>
      <c r="N559" s="423">
        <f>SUM(M559:M562)</f>
        <v>0</v>
      </c>
    </row>
    <row r="560" spans="2:14" ht="15.6" hidden="1" outlineLevel="1">
      <c r="B560" s="439"/>
      <c r="C560" s="421"/>
      <c r="D560" s="434"/>
      <c r="E560" s="94">
        <v>2</v>
      </c>
      <c r="F560" s="95"/>
      <c r="G560" s="96"/>
      <c r="H560" s="97" t="s">
        <v>374</v>
      </c>
      <c r="I560" s="94" t="s">
        <v>371</v>
      </c>
      <c r="J560" s="98"/>
      <c r="K560" s="99" t="str">
        <f t="shared" si="24"/>
        <v>CHF / ..</v>
      </c>
      <c r="L560" s="94" t="s">
        <v>372</v>
      </c>
      <c r="M560" s="100">
        <f t="shared" si="25"/>
        <v>0</v>
      </c>
      <c r="N560" s="424"/>
    </row>
    <row r="561" spans="1:14" ht="15.6" hidden="1" outlineLevel="1">
      <c r="B561" s="439"/>
      <c r="C561" s="421"/>
      <c r="D561" s="434"/>
      <c r="E561" s="113">
        <v>3</v>
      </c>
      <c r="F561" s="95"/>
      <c r="G561" s="96"/>
      <c r="H561" s="97" t="s">
        <v>374</v>
      </c>
      <c r="I561" s="94" t="s">
        <v>371</v>
      </c>
      <c r="J561" s="98"/>
      <c r="K561" s="99" t="str">
        <f t="shared" si="24"/>
        <v>CHF / ..</v>
      </c>
      <c r="L561" s="94" t="s">
        <v>372</v>
      </c>
      <c r="M561" s="100">
        <f t="shared" si="25"/>
        <v>0</v>
      </c>
      <c r="N561" s="424"/>
    </row>
    <row r="562" spans="1:14" ht="15.6" hidden="1" outlineLevel="1">
      <c r="B562" s="440"/>
      <c r="C562" s="422"/>
      <c r="D562" s="435"/>
      <c r="E562" s="114" t="s">
        <v>373</v>
      </c>
      <c r="F562" s="115"/>
      <c r="G562" s="116"/>
      <c r="H562" s="117" t="s">
        <v>374</v>
      </c>
      <c r="I562" s="114" t="s">
        <v>371</v>
      </c>
      <c r="J562" s="118"/>
      <c r="K562" s="119" t="str">
        <f t="shared" si="24"/>
        <v>CHF / ..</v>
      </c>
      <c r="L562" s="114" t="s">
        <v>372</v>
      </c>
      <c r="M562" s="120">
        <f t="shared" si="25"/>
        <v>0</v>
      </c>
      <c r="N562" s="425"/>
    </row>
    <row r="563" spans="1:14" ht="15.6" hidden="1" customHeight="1" outlineLevel="1">
      <c r="B563" s="426" t="s">
        <v>808</v>
      </c>
      <c r="C563" s="420" t="s">
        <v>805</v>
      </c>
      <c r="D563" s="433"/>
      <c r="E563" s="87">
        <v>1</v>
      </c>
      <c r="F563" s="88"/>
      <c r="G563" s="89"/>
      <c r="H563" s="90" t="s">
        <v>811</v>
      </c>
      <c r="I563" s="87" t="s">
        <v>371</v>
      </c>
      <c r="J563" s="91"/>
      <c r="K563" s="92" t="str">
        <f t="shared" si="24"/>
        <v>CHF / Pièce</v>
      </c>
      <c r="L563" s="87" t="s">
        <v>372</v>
      </c>
      <c r="M563" s="93">
        <f t="shared" si="25"/>
        <v>0</v>
      </c>
      <c r="N563" s="423">
        <f>SUM(M563:M566)</f>
        <v>0</v>
      </c>
    </row>
    <row r="564" spans="1:14" ht="15.6" hidden="1" outlineLevel="1">
      <c r="B564" s="426"/>
      <c r="C564" s="421"/>
      <c r="D564" s="434"/>
      <c r="E564" s="94">
        <v>2</v>
      </c>
      <c r="F564" s="95"/>
      <c r="G564" s="96"/>
      <c r="H564" s="97" t="s">
        <v>374</v>
      </c>
      <c r="I564" s="94" t="s">
        <v>371</v>
      </c>
      <c r="J564" s="98"/>
      <c r="K564" s="99" t="str">
        <f t="shared" si="24"/>
        <v>CHF / ..</v>
      </c>
      <c r="L564" s="94" t="s">
        <v>372</v>
      </c>
      <c r="M564" s="100">
        <f t="shared" si="25"/>
        <v>0</v>
      </c>
      <c r="N564" s="424"/>
    </row>
    <row r="565" spans="1:14" ht="15.6" hidden="1" outlineLevel="1">
      <c r="B565" s="426"/>
      <c r="C565" s="421"/>
      <c r="D565" s="434"/>
      <c r="E565" s="113">
        <v>3</v>
      </c>
      <c r="F565" s="95"/>
      <c r="G565" s="96"/>
      <c r="H565" s="97" t="s">
        <v>374</v>
      </c>
      <c r="I565" s="94" t="s">
        <v>371</v>
      </c>
      <c r="J565" s="98"/>
      <c r="K565" s="99" t="str">
        <f t="shared" si="24"/>
        <v>CHF / ..</v>
      </c>
      <c r="L565" s="94" t="s">
        <v>372</v>
      </c>
      <c r="M565" s="100">
        <f t="shared" si="25"/>
        <v>0</v>
      </c>
      <c r="N565" s="424"/>
    </row>
    <row r="566" spans="1:14" ht="15.6" hidden="1" outlineLevel="1">
      <c r="B566" s="426"/>
      <c r="C566" s="422"/>
      <c r="D566" s="435"/>
      <c r="E566" s="114" t="s">
        <v>373</v>
      </c>
      <c r="F566" s="115"/>
      <c r="G566" s="116"/>
      <c r="H566" s="97" t="s">
        <v>374</v>
      </c>
      <c r="I566" s="114" t="s">
        <v>371</v>
      </c>
      <c r="J566" s="118"/>
      <c r="K566" s="119" t="str">
        <f t="shared" si="24"/>
        <v>CHF / ..</v>
      </c>
      <c r="L566" s="114" t="s">
        <v>372</v>
      </c>
      <c r="M566" s="120">
        <f t="shared" si="25"/>
        <v>0</v>
      </c>
      <c r="N566" s="425">
        <f>SUM(M566:M566)</f>
        <v>0</v>
      </c>
    </row>
    <row r="567" spans="1:14" ht="15.6" hidden="1" customHeight="1" outlineLevel="1">
      <c r="B567" s="426" t="s">
        <v>809</v>
      </c>
      <c r="C567" s="420" t="s">
        <v>806</v>
      </c>
      <c r="D567" s="433"/>
      <c r="E567" s="87">
        <v>1</v>
      </c>
      <c r="F567" s="88"/>
      <c r="G567" s="89"/>
      <c r="H567" s="90" t="s">
        <v>370</v>
      </c>
      <c r="I567" s="87" t="s">
        <v>371</v>
      </c>
      <c r="J567" s="91"/>
      <c r="K567" s="92" t="str">
        <f t="shared" si="24"/>
        <v>CHF / Min</v>
      </c>
      <c r="L567" s="87" t="s">
        <v>372</v>
      </c>
      <c r="M567" s="93">
        <f t="shared" si="25"/>
        <v>0</v>
      </c>
      <c r="N567" s="423">
        <f>SUM(M567:M570)</f>
        <v>0</v>
      </c>
    </row>
    <row r="568" spans="1:14" ht="15.6" hidden="1" outlineLevel="1">
      <c r="B568" s="426"/>
      <c r="C568" s="421"/>
      <c r="D568" s="434"/>
      <c r="E568" s="94">
        <v>2</v>
      </c>
      <c r="F568" s="95"/>
      <c r="G568" s="96"/>
      <c r="H568" s="97" t="s">
        <v>370</v>
      </c>
      <c r="I568" s="94" t="s">
        <v>371</v>
      </c>
      <c r="J568" s="98"/>
      <c r="K568" s="99" t="str">
        <f t="shared" si="24"/>
        <v>CHF / Min</v>
      </c>
      <c r="L568" s="94" t="s">
        <v>372</v>
      </c>
      <c r="M568" s="100">
        <f t="shared" si="25"/>
        <v>0</v>
      </c>
      <c r="N568" s="424"/>
    </row>
    <row r="569" spans="1:14" ht="15.6" hidden="1" outlineLevel="1">
      <c r="B569" s="426"/>
      <c r="C569" s="421"/>
      <c r="D569" s="434"/>
      <c r="E569" s="108">
        <v>3</v>
      </c>
      <c r="F569" s="109"/>
      <c r="G569" s="110"/>
      <c r="H569" s="97" t="s">
        <v>370</v>
      </c>
      <c r="I569" s="94" t="s">
        <v>371</v>
      </c>
      <c r="J569" s="98"/>
      <c r="K569" s="99" t="str">
        <f t="shared" si="24"/>
        <v>CHF / Min</v>
      </c>
      <c r="L569" s="94" t="s">
        <v>372</v>
      </c>
      <c r="M569" s="100">
        <f t="shared" si="25"/>
        <v>0</v>
      </c>
      <c r="N569" s="424"/>
    </row>
    <row r="570" spans="1:14" ht="15.6" hidden="1" outlineLevel="1">
      <c r="B570" s="426"/>
      <c r="C570" s="422"/>
      <c r="D570" s="435"/>
      <c r="E570" s="101" t="s">
        <v>373</v>
      </c>
      <c r="F570" s="102"/>
      <c r="G570" s="103"/>
      <c r="H570" s="104" t="s">
        <v>370</v>
      </c>
      <c r="I570" s="101" t="s">
        <v>371</v>
      </c>
      <c r="J570" s="105"/>
      <c r="K570" s="106" t="str">
        <f t="shared" si="24"/>
        <v>CHF / Min</v>
      </c>
      <c r="L570" s="101" t="s">
        <v>372</v>
      </c>
      <c r="M570" s="107">
        <f t="shared" si="25"/>
        <v>0</v>
      </c>
      <c r="N570" s="425"/>
    </row>
    <row r="571" spans="1:14" s="60" customFormat="1" ht="15.6" hidden="1" customHeight="1" outlineLevel="1">
      <c r="A571" s="51"/>
      <c r="B571" s="426" t="s">
        <v>789</v>
      </c>
      <c r="C571" s="420" t="s">
        <v>807</v>
      </c>
      <c r="D571" s="433"/>
      <c r="E571" s="87">
        <v>1</v>
      </c>
      <c r="F571" s="88"/>
      <c r="G571" s="89"/>
      <c r="H571" s="90" t="s">
        <v>374</v>
      </c>
      <c r="I571" s="87" t="s">
        <v>371</v>
      </c>
      <c r="J571" s="91"/>
      <c r="K571" s="92" t="str">
        <f t="shared" si="24"/>
        <v>CHF / ..</v>
      </c>
      <c r="L571" s="87" t="s">
        <v>372</v>
      </c>
      <c r="M571" s="93">
        <f t="shared" si="25"/>
        <v>0</v>
      </c>
      <c r="N571" s="423">
        <f>SUM(M571:M574)</f>
        <v>0</v>
      </c>
    </row>
    <row r="572" spans="1:14" s="60" customFormat="1" ht="15.6" hidden="1" outlineLevel="1">
      <c r="A572" s="51"/>
      <c r="B572" s="426"/>
      <c r="C572" s="421"/>
      <c r="D572" s="434"/>
      <c r="E572" s="94">
        <v>2</v>
      </c>
      <c r="F572" s="95"/>
      <c r="G572" s="96"/>
      <c r="H572" s="97" t="s">
        <v>374</v>
      </c>
      <c r="I572" s="94" t="s">
        <v>371</v>
      </c>
      <c r="J572" s="98"/>
      <c r="K572" s="99" t="str">
        <f t="shared" si="24"/>
        <v>CHF / ..</v>
      </c>
      <c r="L572" s="94" t="s">
        <v>372</v>
      </c>
      <c r="M572" s="100">
        <f t="shared" si="25"/>
        <v>0</v>
      </c>
      <c r="N572" s="424"/>
    </row>
    <row r="573" spans="1:14" s="60" customFormat="1" ht="15.6" hidden="1" outlineLevel="1">
      <c r="A573" s="51"/>
      <c r="B573" s="426"/>
      <c r="C573" s="421"/>
      <c r="D573" s="434"/>
      <c r="E573" s="108">
        <v>3</v>
      </c>
      <c r="F573" s="109"/>
      <c r="G573" s="110"/>
      <c r="H573" s="97" t="s">
        <v>374</v>
      </c>
      <c r="I573" s="94" t="s">
        <v>371</v>
      </c>
      <c r="J573" s="98"/>
      <c r="K573" s="99" t="str">
        <f t="shared" si="24"/>
        <v>CHF / ..</v>
      </c>
      <c r="L573" s="94" t="s">
        <v>372</v>
      </c>
      <c r="M573" s="100">
        <f t="shared" si="25"/>
        <v>0</v>
      </c>
      <c r="N573" s="424"/>
    </row>
    <row r="574" spans="1:14" s="60" customFormat="1" ht="15.6" hidden="1" outlineLevel="1">
      <c r="A574" s="51"/>
      <c r="B574" s="426"/>
      <c r="C574" s="422"/>
      <c r="D574" s="435"/>
      <c r="E574" s="101" t="s">
        <v>373</v>
      </c>
      <c r="F574" s="102"/>
      <c r="G574" s="103"/>
      <c r="H574" s="104" t="s">
        <v>374</v>
      </c>
      <c r="I574" s="101" t="s">
        <v>371</v>
      </c>
      <c r="J574" s="105"/>
      <c r="K574" s="106" t="str">
        <f t="shared" si="24"/>
        <v>CHF / ..</v>
      </c>
      <c r="L574" s="101" t="s">
        <v>372</v>
      </c>
      <c r="M574" s="107">
        <f t="shared" si="25"/>
        <v>0</v>
      </c>
      <c r="N574" s="425"/>
    </row>
    <row r="575" spans="1:14"/>
    <row r="576" spans="1:14" collapsed="1">
      <c r="B576" s="2" t="s">
        <v>311</v>
      </c>
      <c r="C576" s="28" t="str">
        <f>+VLOOKUP(B576,'Procédés onéreux-annexe'!B:D,3,FALSE)</f>
        <v>Plasmaphérèse thérapeutique, Fresh Frozen
Plasma (FFP)</v>
      </c>
      <c r="D576" s="60"/>
      <c r="E576" s="60"/>
      <c r="F576" s="60"/>
      <c r="G576" s="60"/>
      <c r="H576" s="60"/>
      <c r="I576" s="60"/>
      <c r="J576" s="60"/>
      <c r="K576" s="60"/>
      <c r="L576" s="60"/>
      <c r="M576" s="60"/>
      <c r="N576" s="60"/>
    </row>
    <row r="577" spans="2:14" hidden="1" outlineLevel="1">
      <c r="B577" s="155"/>
      <c r="C577" s="436" t="s">
        <v>793</v>
      </c>
      <c r="D577" s="437"/>
      <c r="E577" s="144" t="s">
        <v>368</v>
      </c>
      <c r="F577" s="84" t="s">
        <v>769</v>
      </c>
      <c r="G577" s="84" t="s">
        <v>795</v>
      </c>
      <c r="H577" s="84" t="s">
        <v>796</v>
      </c>
      <c r="I577" s="84"/>
      <c r="J577" s="85" t="s">
        <v>797</v>
      </c>
      <c r="K577" s="84" t="s">
        <v>796</v>
      </c>
      <c r="L577" s="84"/>
      <c r="M577" s="84" t="s">
        <v>798</v>
      </c>
      <c r="N577" s="86" t="s">
        <v>799</v>
      </c>
    </row>
    <row r="578" spans="2:14" ht="14.4" hidden="1" customHeight="1" outlineLevel="1">
      <c r="B578" s="438" t="s">
        <v>786</v>
      </c>
      <c r="C578" s="420" t="s">
        <v>800</v>
      </c>
      <c r="D578" s="433"/>
      <c r="E578" s="87">
        <v>1</v>
      </c>
      <c r="F578" s="91"/>
      <c r="G578" s="111"/>
      <c r="H578" s="90" t="s">
        <v>370</v>
      </c>
      <c r="I578" s="87" t="s">
        <v>371</v>
      </c>
      <c r="J578" s="91"/>
      <c r="K578" s="92" t="str">
        <f t="shared" ref="K578:K609" si="26">+"CHF / "&amp;H578</f>
        <v>CHF / Min</v>
      </c>
      <c r="L578" s="87" t="s">
        <v>372</v>
      </c>
      <c r="M578" s="93">
        <f t="shared" ref="M578:M609" si="27">+G578*J578</f>
        <v>0</v>
      </c>
      <c r="N578" s="423">
        <f>SUM(M578:M581)</f>
        <v>0</v>
      </c>
    </row>
    <row r="579" spans="2:14" hidden="1" outlineLevel="1">
      <c r="B579" s="439"/>
      <c r="C579" s="421"/>
      <c r="D579" s="434"/>
      <c r="E579" s="94">
        <v>2</v>
      </c>
      <c r="F579" s="98"/>
      <c r="G579" s="112"/>
      <c r="H579" s="97" t="s">
        <v>370</v>
      </c>
      <c r="I579" s="94" t="s">
        <v>371</v>
      </c>
      <c r="J579" s="98"/>
      <c r="K579" s="99" t="str">
        <f t="shared" si="26"/>
        <v>CHF / Min</v>
      </c>
      <c r="L579" s="94" t="s">
        <v>372</v>
      </c>
      <c r="M579" s="100">
        <f t="shared" si="27"/>
        <v>0</v>
      </c>
      <c r="N579" s="424"/>
    </row>
    <row r="580" spans="2:14" ht="15.6" hidden="1" outlineLevel="1">
      <c r="B580" s="439"/>
      <c r="C580" s="421"/>
      <c r="D580" s="434"/>
      <c r="E580" s="113">
        <v>3</v>
      </c>
      <c r="F580" s="95"/>
      <c r="G580" s="96"/>
      <c r="H580" s="97" t="s">
        <v>370</v>
      </c>
      <c r="I580" s="94" t="s">
        <v>371</v>
      </c>
      <c r="J580" s="98"/>
      <c r="K580" s="99" t="str">
        <f t="shared" si="26"/>
        <v>CHF / Min</v>
      </c>
      <c r="L580" s="94" t="s">
        <v>372</v>
      </c>
      <c r="M580" s="100">
        <f t="shared" si="27"/>
        <v>0</v>
      </c>
      <c r="N580" s="424"/>
    </row>
    <row r="581" spans="2:14" ht="15.6" hidden="1" outlineLevel="1">
      <c r="B581" s="439"/>
      <c r="C581" s="422"/>
      <c r="D581" s="435"/>
      <c r="E581" s="114" t="s">
        <v>373</v>
      </c>
      <c r="F581" s="115"/>
      <c r="G581" s="116"/>
      <c r="H581" s="117" t="s">
        <v>370</v>
      </c>
      <c r="I581" s="114" t="s">
        <v>371</v>
      </c>
      <c r="J581" s="118"/>
      <c r="K581" s="119" t="str">
        <f t="shared" si="26"/>
        <v>CHF / Min</v>
      </c>
      <c r="L581" s="114" t="s">
        <v>372</v>
      </c>
      <c r="M581" s="120">
        <f t="shared" si="27"/>
        <v>0</v>
      </c>
      <c r="N581" s="425"/>
    </row>
    <row r="582" spans="2:14" ht="15.6" hidden="1" customHeight="1" outlineLevel="1">
      <c r="B582" s="426" t="s">
        <v>787</v>
      </c>
      <c r="C582" s="420" t="s">
        <v>816</v>
      </c>
      <c r="D582" s="433"/>
      <c r="E582" s="87">
        <v>1</v>
      </c>
      <c r="F582" s="88"/>
      <c r="G582" s="89"/>
      <c r="H582" s="90" t="s">
        <v>370</v>
      </c>
      <c r="I582" s="87" t="s">
        <v>371</v>
      </c>
      <c r="J582" s="91"/>
      <c r="K582" s="92" t="str">
        <f t="shared" si="26"/>
        <v>CHF / Min</v>
      </c>
      <c r="L582" s="87" t="s">
        <v>372</v>
      </c>
      <c r="M582" s="93">
        <f t="shared" si="27"/>
        <v>0</v>
      </c>
      <c r="N582" s="423">
        <f>SUM(M582:M585)</f>
        <v>0</v>
      </c>
    </row>
    <row r="583" spans="2:14" ht="15.6" hidden="1" outlineLevel="1">
      <c r="B583" s="426"/>
      <c r="C583" s="421"/>
      <c r="D583" s="434"/>
      <c r="E583" s="94">
        <v>2</v>
      </c>
      <c r="F583" s="95"/>
      <c r="G583" s="96"/>
      <c r="H583" s="97" t="s">
        <v>370</v>
      </c>
      <c r="I583" s="94" t="s">
        <v>371</v>
      </c>
      <c r="J583" s="98"/>
      <c r="K583" s="99" t="str">
        <f t="shared" si="26"/>
        <v>CHF / Min</v>
      </c>
      <c r="L583" s="94" t="s">
        <v>372</v>
      </c>
      <c r="M583" s="100">
        <f t="shared" si="27"/>
        <v>0</v>
      </c>
      <c r="N583" s="424"/>
    </row>
    <row r="584" spans="2:14" ht="15.6" hidden="1" outlineLevel="1">
      <c r="B584" s="426"/>
      <c r="C584" s="421"/>
      <c r="D584" s="434"/>
      <c r="E584" s="113">
        <v>3</v>
      </c>
      <c r="F584" s="95"/>
      <c r="G584" s="96"/>
      <c r="H584" s="97" t="s">
        <v>370</v>
      </c>
      <c r="I584" s="94" t="s">
        <v>371</v>
      </c>
      <c r="J584" s="98"/>
      <c r="K584" s="99" t="str">
        <f t="shared" si="26"/>
        <v>CHF / Min</v>
      </c>
      <c r="L584" s="94" t="s">
        <v>372</v>
      </c>
      <c r="M584" s="100">
        <f t="shared" si="27"/>
        <v>0</v>
      </c>
      <c r="N584" s="424"/>
    </row>
    <row r="585" spans="2:14" ht="15.6" hidden="1" outlineLevel="1">
      <c r="B585" s="426"/>
      <c r="C585" s="422"/>
      <c r="D585" s="435"/>
      <c r="E585" s="114" t="s">
        <v>373</v>
      </c>
      <c r="F585" s="115"/>
      <c r="G585" s="116"/>
      <c r="H585" s="117" t="s">
        <v>370</v>
      </c>
      <c r="I585" s="114" t="s">
        <v>371</v>
      </c>
      <c r="J585" s="118"/>
      <c r="K585" s="119" t="str">
        <f t="shared" si="26"/>
        <v>CHF / Min</v>
      </c>
      <c r="L585" s="114" t="s">
        <v>372</v>
      </c>
      <c r="M585" s="120">
        <f t="shared" si="27"/>
        <v>0</v>
      </c>
      <c r="N585" s="425">
        <f>SUM(M585:M585)</f>
        <v>0</v>
      </c>
    </row>
    <row r="586" spans="2:14" ht="15.6" hidden="1" customHeight="1" outlineLevel="1">
      <c r="B586" s="426" t="s">
        <v>817</v>
      </c>
      <c r="C586" s="420" t="s">
        <v>802</v>
      </c>
      <c r="D586" s="433"/>
      <c r="E586" s="87">
        <v>1</v>
      </c>
      <c r="F586" s="88"/>
      <c r="G586" s="89"/>
      <c r="H586" s="90" t="s">
        <v>15</v>
      </c>
      <c r="I586" s="87" t="s">
        <v>371</v>
      </c>
      <c r="J586" s="91"/>
      <c r="K586" s="92" t="str">
        <f t="shared" si="26"/>
        <v>CHF / mg</v>
      </c>
      <c r="L586" s="87" t="s">
        <v>372</v>
      </c>
      <c r="M586" s="93">
        <f t="shared" si="27"/>
        <v>0</v>
      </c>
      <c r="N586" s="423">
        <f>SUM(M586:M589)</f>
        <v>0</v>
      </c>
    </row>
    <row r="587" spans="2:14" ht="15.6" hidden="1" outlineLevel="1">
      <c r="B587" s="426"/>
      <c r="C587" s="421"/>
      <c r="D587" s="434"/>
      <c r="E587" s="94">
        <v>2</v>
      </c>
      <c r="F587" s="95"/>
      <c r="G587" s="96"/>
      <c r="H587" s="97" t="s">
        <v>16</v>
      </c>
      <c r="I587" s="94" t="s">
        <v>371</v>
      </c>
      <c r="J587" s="98"/>
      <c r="K587" s="99" t="str">
        <f t="shared" si="26"/>
        <v>CHF / U</v>
      </c>
      <c r="L587" s="94" t="s">
        <v>372</v>
      </c>
      <c r="M587" s="100">
        <f t="shared" si="27"/>
        <v>0</v>
      </c>
      <c r="N587" s="424"/>
    </row>
    <row r="588" spans="2:14" ht="15.6" hidden="1" outlineLevel="1">
      <c r="B588" s="426"/>
      <c r="C588" s="421"/>
      <c r="D588" s="434"/>
      <c r="E588" s="113">
        <v>3</v>
      </c>
      <c r="F588" s="95"/>
      <c r="G588" s="96"/>
      <c r="H588" s="97" t="s">
        <v>185</v>
      </c>
      <c r="I588" s="94" t="s">
        <v>371</v>
      </c>
      <c r="J588" s="98"/>
      <c r="K588" s="99" t="str">
        <f t="shared" si="26"/>
        <v>CHF / ml</v>
      </c>
      <c r="L588" s="94" t="s">
        <v>372</v>
      </c>
      <c r="M588" s="100">
        <f t="shared" si="27"/>
        <v>0</v>
      </c>
      <c r="N588" s="424"/>
    </row>
    <row r="589" spans="2:14" ht="15.6" hidden="1" outlineLevel="1">
      <c r="B589" s="426"/>
      <c r="C589" s="422"/>
      <c r="D589" s="435"/>
      <c r="E589" s="114" t="s">
        <v>373</v>
      </c>
      <c r="F589" s="115"/>
      <c r="G589" s="116"/>
      <c r="H589" s="104" t="s">
        <v>373</v>
      </c>
      <c r="I589" s="114" t="s">
        <v>371</v>
      </c>
      <c r="J589" s="118"/>
      <c r="K589" s="119" t="str">
        <f t="shared" si="26"/>
        <v>CHF / …</v>
      </c>
      <c r="L589" s="114" t="s">
        <v>372</v>
      </c>
      <c r="M589" s="120">
        <f t="shared" si="27"/>
        <v>0</v>
      </c>
      <c r="N589" s="425">
        <f>SUM(M589:M589)</f>
        <v>0</v>
      </c>
    </row>
    <row r="590" spans="2:14" ht="15.6" hidden="1" customHeight="1" outlineLevel="1">
      <c r="B590" s="426" t="s">
        <v>788</v>
      </c>
      <c r="C590" s="420" t="s">
        <v>803</v>
      </c>
      <c r="D590" s="433"/>
      <c r="E590" s="87">
        <v>1</v>
      </c>
      <c r="F590" s="88"/>
      <c r="G590" s="89"/>
      <c r="H590" s="117" t="s">
        <v>810</v>
      </c>
      <c r="I590" s="87" t="s">
        <v>371</v>
      </c>
      <c r="J590" s="91"/>
      <c r="K590" s="92" t="str">
        <f t="shared" si="26"/>
        <v>CHF / Concentré</v>
      </c>
      <c r="L590" s="87" t="s">
        <v>372</v>
      </c>
      <c r="M590" s="93">
        <f t="shared" si="27"/>
        <v>0</v>
      </c>
      <c r="N590" s="423">
        <f>SUM(M590:M593)</f>
        <v>0</v>
      </c>
    </row>
    <row r="591" spans="2:14" ht="15.6" hidden="1" outlineLevel="1">
      <c r="B591" s="426"/>
      <c r="C591" s="421"/>
      <c r="D591" s="434"/>
      <c r="E591" s="94">
        <v>2</v>
      </c>
      <c r="F591" s="95"/>
      <c r="G591" s="96"/>
      <c r="H591" s="117" t="s">
        <v>810</v>
      </c>
      <c r="I591" s="94" t="s">
        <v>371</v>
      </c>
      <c r="J591" s="98"/>
      <c r="K591" s="99" t="str">
        <f t="shared" si="26"/>
        <v>CHF / Concentré</v>
      </c>
      <c r="L591" s="94" t="s">
        <v>372</v>
      </c>
      <c r="M591" s="100">
        <f t="shared" si="27"/>
        <v>0</v>
      </c>
      <c r="N591" s="424"/>
    </row>
    <row r="592" spans="2:14" ht="15.6" hidden="1" outlineLevel="1">
      <c r="B592" s="426"/>
      <c r="C592" s="421"/>
      <c r="D592" s="434"/>
      <c r="E592" s="113">
        <v>3</v>
      </c>
      <c r="F592" s="95"/>
      <c r="G592" s="96"/>
      <c r="H592" s="117" t="s">
        <v>810</v>
      </c>
      <c r="I592" s="94" t="s">
        <v>371</v>
      </c>
      <c r="J592" s="98"/>
      <c r="K592" s="99" t="str">
        <f t="shared" si="26"/>
        <v>CHF / Concentré</v>
      </c>
      <c r="L592" s="94" t="s">
        <v>372</v>
      </c>
      <c r="M592" s="100">
        <f t="shared" si="27"/>
        <v>0</v>
      </c>
      <c r="N592" s="424"/>
    </row>
    <row r="593" spans="1:14" ht="15.6" hidden="1" outlineLevel="1">
      <c r="B593" s="426"/>
      <c r="C593" s="422"/>
      <c r="D593" s="435"/>
      <c r="E593" s="114" t="s">
        <v>373</v>
      </c>
      <c r="F593" s="115"/>
      <c r="G593" s="116"/>
      <c r="H593" s="117" t="s">
        <v>810</v>
      </c>
      <c r="I593" s="114" t="s">
        <v>371</v>
      </c>
      <c r="J593" s="118"/>
      <c r="K593" s="119" t="str">
        <f t="shared" si="26"/>
        <v>CHF / Concentré</v>
      </c>
      <c r="L593" s="114" t="s">
        <v>372</v>
      </c>
      <c r="M593" s="120">
        <f t="shared" si="27"/>
        <v>0</v>
      </c>
      <c r="N593" s="425">
        <f>SUM(M593:M593)</f>
        <v>0</v>
      </c>
    </row>
    <row r="594" spans="1:14" ht="15.6" hidden="1" customHeight="1" outlineLevel="1">
      <c r="B594" s="438" t="s">
        <v>760</v>
      </c>
      <c r="C594" s="420" t="s">
        <v>804</v>
      </c>
      <c r="D594" s="433"/>
      <c r="E594" s="87">
        <v>1</v>
      </c>
      <c r="F594" s="88"/>
      <c r="G594" s="89"/>
      <c r="H594" s="90" t="s">
        <v>811</v>
      </c>
      <c r="I594" s="87" t="s">
        <v>371</v>
      </c>
      <c r="J594" s="91"/>
      <c r="K594" s="92" t="str">
        <f t="shared" si="26"/>
        <v>CHF / Pièce</v>
      </c>
      <c r="L594" s="87" t="s">
        <v>372</v>
      </c>
      <c r="M594" s="93">
        <f t="shared" si="27"/>
        <v>0</v>
      </c>
      <c r="N594" s="423">
        <f>SUM(M594:M597)</f>
        <v>0</v>
      </c>
    </row>
    <row r="595" spans="1:14" ht="15.6" hidden="1" outlineLevel="1">
      <c r="B595" s="439"/>
      <c r="C595" s="421"/>
      <c r="D595" s="434"/>
      <c r="E595" s="94">
        <v>2</v>
      </c>
      <c r="F595" s="95"/>
      <c r="G595" s="96"/>
      <c r="H595" s="97" t="s">
        <v>374</v>
      </c>
      <c r="I595" s="94" t="s">
        <v>371</v>
      </c>
      <c r="J595" s="98"/>
      <c r="K595" s="99" t="str">
        <f t="shared" si="26"/>
        <v>CHF / ..</v>
      </c>
      <c r="L595" s="94" t="s">
        <v>372</v>
      </c>
      <c r="M595" s="100">
        <f t="shared" si="27"/>
        <v>0</v>
      </c>
      <c r="N595" s="424"/>
    </row>
    <row r="596" spans="1:14" ht="15.6" hidden="1" outlineLevel="1">
      <c r="B596" s="439"/>
      <c r="C596" s="421"/>
      <c r="D596" s="434"/>
      <c r="E596" s="113">
        <v>3</v>
      </c>
      <c r="F596" s="95"/>
      <c r="G596" s="96"/>
      <c r="H596" s="97" t="s">
        <v>374</v>
      </c>
      <c r="I596" s="94" t="s">
        <v>371</v>
      </c>
      <c r="J596" s="98"/>
      <c r="K596" s="99" t="str">
        <f t="shared" si="26"/>
        <v>CHF / ..</v>
      </c>
      <c r="L596" s="94" t="s">
        <v>372</v>
      </c>
      <c r="M596" s="100">
        <f t="shared" si="27"/>
        <v>0</v>
      </c>
      <c r="N596" s="424"/>
    </row>
    <row r="597" spans="1:14" ht="15.6" hidden="1" outlineLevel="1">
      <c r="B597" s="440"/>
      <c r="C597" s="422"/>
      <c r="D597" s="435"/>
      <c r="E597" s="114" t="s">
        <v>373</v>
      </c>
      <c r="F597" s="115"/>
      <c r="G597" s="116"/>
      <c r="H597" s="117" t="s">
        <v>374</v>
      </c>
      <c r="I597" s="114" t="s">
        <v>371</v>
      </c>
      <c r="J597" s="118"/>
      <c r="K597" s="119" t="str">
        <f t="shared" si="26"/>
        <v>CHF / ..</v>
      </c>
      <c r="L597" s="114" t="s">
        <v>372</v>
      </c>
      <c r="M597" s="120">
        <f t="shared" si="27"/>
        <v>0</v>
      </c>
      <c r="N597" s="425"/>
    </row>
    <row r="598" spans="1:14" ht="15.6" hidden="1" customHeight="1" outlineLevel="1">
      <c r="B598" s="426" t="s">
        <v>808</v>
      </c>
      <c r="C598" s="420" t="s">
        <v>805</v>
      </c>
      <c r="D598" s="433"/>
      <c r="E598" s="87">
        <v>1</v>
      </c>
      <c r="F598" s="88"/>
      <c r="G598" s="89"/>
      <c r="H598" s="90" t="s">
        <v>811</v>
      </c>
      <c r="I598" s="87" t="s">
        <v>371</v>
      </c>
      <c r="J598" s="91"/>
      <c r="K598" s="92" t="str">
        <f t="shared" si="26"/>
        <v>CHF / Pièce</v>
      </c>
      <c r="L598" s="87" t="s">
        <v>372</v>
      </c>
      <c r="M598" s="93">
        <f t="shared" si="27"/>
        <v>0</v>
      </c>
      <c r="N598" s="423">
        <f>SUM(M598:M601)</f>
        <v>0</v>
      </c>
    </row>
    <row r="599" spans="1:14" ht="15.6" hidden="1" outlineLevel="1">
      <c r="B599" s="426"/>
      <c r="C599" s="421"/>
      <c r="D599" s="434"/>
      <c r="E599" s="94">
        <v>2</v>
      </c>
      <c r="F599" s="95"/>
      <c r="G599" s="96"/>
      <c r="H599" s="97" t="s">
        <v>374</v>
      </c>
      <c r="I599" s="94" t="s">
        <v>371</v>
      </c>
      <c r="J599" s="98"/>
      <c r="K599" s="99" t="str">
        <f t="shared" si="26"/>
        <v>CHF / ..</v>
      </c>
      <c r="L599" s="94" t="s">
        <v>372</v>
      </c>
      <c r="M599" s="100">
        <f t="shared" si="27"/>
        <v>0</v>
      </c>
      <c r="N599" s="424"/>
    </row>
    <row r="600" spans="1:14" ht="15.6" hidden="1" outlineLevel="1">
      <c r="B600" s="426"/>
      <c r="C600" s="421"/>
      <c r="D600" s="434"/>
      <c r="E600" s="113">
        <v>3</v>
      </c>
      <c r="F600" s="95"/>
      <c r="G600" s="96"/>
      <c r="H600" s="97" t="s">
        <v>374</v>
      </c>
      <c r="I600" s="94" t="s">
        <v>371</v>
      </c>
      <c r="J600" s="98"/>
      <c r="K600" s="99" t="str">
        <f t="shared" si="26"/>
        <v>CHF / ..</v>
      </c>
      <c r="L600" s="94" t="s">
        <v>372</v>
      </c>
      <c r="M600" s="100">
        <f t="shared" si="27"/>
        <v>0</v>
      </c>
      <c r="N600" s="424"/>
    </row>
    <row r="601" spans="1:14" ht="15.6" hidden="1" outlineLevel="1">
      <c r="B601" s="426"/>
      <c r="C601" s="422"/>
      <c r="D601" s="435"/>
      <c r="E601" s="114" t="s">
        <v>373</v>
      </c>
      <c r="F601" s="115"/>
      <c r="G601" s="116"/>
      <c r="H601" s="97" t="s">
        <v>374</v>
      </c>
      <c r="I601" s="114" t="s">
        <v>371</v>
      </c>
      <c r="J601" s="118"/>
      <c r="K601" s="119" t="str">
        <f t="shared" si="26"/>
        <v>CHF / ..</v>
      </c>
      <c r="L601" s="114" t="s">
        <v>372</v>
      </c>
      <c r="M601" s="120">
        <f t="shared" si="27"/>
        <v>0</v>
      </c>
      <c r="N601" s="425">
        <f>SUM(M601:M601)</f>
        <v>0</v>
      </c>
    </row>
    <row r="602" spans="1:14" ht="15.6" hidden="1" customHeight="1" outlineLevel="1">
      <c r="B602" s="426" t="s">
        <v>809</v>
      </c>
      <c r="C602" s="420" t="s">
        <v>806</v>
      </c>
      <c r="D602" s="433"/>
      <c r="E602" s="87">
        <v>1</v>
      </c>
      <c r="F602" s="88"/>
      <c r="G602" s="89"/>
      <c r="H602" s="90" t="s">
        <v>370</v>
      </c>
      <c r="I602" s="87" t="s">
        <v>371</v>
      </c>
      <c r="J602" s="91"/>
      <c r="K602" s="92" t="str">
        <f t="shared" si="26"/>
        <v>CHF / Min</v>
      </c>
      <c r="L602" s="87" t="s">
        <v>372</v>
      </c>
      <c r="M602" s="93">
        <f t="shared" si="27"/>
        <v>0</v>
      </c>
      <c r="N602" s="423">
        <f>SUM(M602:M605)</f>
        <v>0</v>
      </c>
    </row>
    <row r="603" spans="1:14" ht="15.6" hidden="1" outlineLevel="1">
      <c r="B603" s="426"/>
      <c r="C603" s="421"/>
      <c r="D603" s="434"/>
      <c r="E603" s="94">
        <v>2</v>
      </c>
      <c r="F603" s="95"/>
      <c r="G603" s="96"/>
      <c r="H603" s="97" t="s">
        <v>370</v>
      </c>
      <c r="I603" s="94" t="s">
        <v>371</v>
      </c>
      <c r="J603" s="98"/>
      <c r="K603" s="99" t="str">
        <f t="shared" si="26"/>
        <v>CHF / Min</v>
      </c>
      <c r="L603" s="94" t="s">
        <v>372</v>
      </c>
      <c r="M603" s="100">
        <f t="shared" si="27"/>
        <v>0</v>
      </c>
      <c r="N603" s="424"/>
    </row>
    <row r="604" spans="1:14" ht="15.6" hidden="1" outlineLevel="1">
      <c r="B604" s="426"/>
      <c r="C604" s="421"/>
      <c r="D604" s="434"/>
      <c r="E604" s="108">
        <v>3</v>
      </c>
      <c r="F604" s="109"/>
      <c r="G604" s="110"/>
      <c r="H604" s="97" t="s">
        <v>370</v>
      </c>
      <c r="I604" s="94" t="s">
        <v>371</v>
      </c>
      <c r="J604" s="98"/>
      <c r="K604" s="99" t="str">
        <f t="shared" si="26"/>
        <v>CHF / Min</v>
      </c>
      <c r="L604" s="94" t="s">
        <v>372</v>
      </c>
      <c r="M604" s="100">
        <f t="shared" si="27"/>
        <v>0</v>
      </c>
      <c r="N604" s="424"/>
    </row>
    <row r="605" spans="1:14" ht="15.6" hidden="1" outlineLevel="1">
      <c r="B605" s="426"/>
      <c r="C605" s="422"/>
      <c r="D605" s="435"/>
      <c r="E605" s="101" t="s">
        <v>373</v>
      </c>
      <c r="F605" s="102"/>
      <c r="G605" s="103"/>
      <c r="H605" s="104" t="s">
        <v>370</v>
      </c>
      <c r="I605" s="101" t="s">
        <v>371</v>
      </c>
      <c r="J605" s="105"/>
      <c r="K605" s="106" t="str">
        <f t="shared" si="26"/>
        <v>CHF / Min</v>
      </c>
      <c r="L605" s="101" t="s">
        <v>372</v>
      </c>
      <c r="M605" s="107">
        <f t="shared" si="27"/>
        <v>0</v>
      </c>
      <c r="N605" s="425"/>
    </row>
    <row r="606" spans="1:14" s="60" customFormat="1" ht="15.6" hidden="1" customHeight="1" outlineLevel="1">
      <c r="A606" s="51"/>
      <c r="B606" s="426" t="s">
        <v>789</v>
      </c>
      <c r="C606" s="420" t="s">
        <v>807</v>
      </c>
      <c r="D606" s="433"/>
      <c r="E606" s="87">
        <v>1</v>
      </c>
      <c r="F606" s="88"/>
      <c r="G606" s="89"/>
      <c r="H606" s="90" t="s">
        <v>374</v>
      </c>
      <c r="I606" s="87" t="s">
        <v>371</v>
      </c>
      <c r="J606" s="91"/>
      <c r="K606" s="92" t="str">
        <f t="shared" si="26"/>
        <v>CHF / ..</v>
      </c>
      <c r="L606" s="87" t="s">
        <v>372</v>
      </c>
      <c r="M606" s="93">
        <f t="shared" si="27"/>
        <v>0</v>
      </c>
      <c r="N606" s="423">
        <f>SUM(M606:M609)</f>
        <v>0</v>
      </c>
    </row>
    <row r="607" spans="1:14" s="60" customFormat="1" ht="15.6" hidden="1" outlineLevel="1">
      <c r="A607" s="51"/>
      <c r="B607" s="426"/>
      <c r="C607" s="421"/>
      <c r="D607" s="434"/>
      <c r="E607" s="94">
        <v>2</v>
      </c>
      <c r="F607" s="95"/>
      <c r="G607" s="96"/>
      <c r="H607" s="97" t="s">
        <v>374</v>
      </c>
      <c r="I607" s="94" t="s">
        <v>371</v>
      </c>
      <c r="J607" s="98"/>
      <c r="K607" s="99" t="str">
        <f t="shared" si="26"/>
        <v>CHF / ..</v>
      </c>
      <c r="L607" s="94" t="s">
        <v>372</v>
      </c>
      <c r="M607" s="100">
        <f t="shared" si="27"/>
        <v>0</v>
      </c>
      <c r="N607" s="424"/>
    </row>
    <row r="608" spans="1:14" s="60" customFormat="1" ht="15.6" hidden="1" outlineLevel="1">
      <c r="A608" s="51"/>
      <c r="B608" s="426"/>
      <c r="C608" s="421"/>
      <c r="D608" s="434"/>
      <c r="E608" s="108">
        <v>3</v>
      </c>
      <c r="F608" s="109"/>
      <c r="G608" s="110"/>
      <c r="H608" s="97" t="s">
        <v>374</v>
      </c>
      <c r="I608" s="94" t="s">
        <v>371</v>
      </c>
      <c r="J608" s="98"/>
      <c r="K608" s="99" t="str">
        <f t="shared" si="26"/>
        <v>CHF / ..</v>
      </c>
      <c r="L608" s="94" t="s">
        <v>372</v>
      </c>
      <c r="M608" s="100">
        <f t="shared" si="27"/>
        <v>0</v>
      </c>
      <c r="N608" s="424"/>
    </row>
    <row r="609" spans="1:14" s="60" customFormat="1" ht="15.6" hidden="1" outlineLevel="1">
      <c r="A609" s="51"/>
      <c r="B609" s="426"/>
      <c r="C609" s="422"/>
      <c r="D609" s="435"/>
      <c r="E609" s="101" t="s">
        <v>373</v>
      </c>
      <c r="F609" s="102"/>
      <c r="G609" s="103"/>
      <c r="H609" s="104" t="s">
        <v>374</v>
      </c>
      <c r="I609" s="101" t="s">
        <v>371</v>
      </c>
      <c r="J609" s="105"/>
      <c r="K609" s="106" t="str">
        <f t="shared" si="26"/>
        <v>CHF / ..</v>
      </c>
      <c r="L609" s="101" t="s">
        <v>372</v>
      </c>
      <c r="M609" s="107">
        <f t="shared" si="27"/>
        <v>0</v>
      </c>
      <c r="N609" s="425"/>
    </row>
    <row r="610" spans="1:14"/>
    <row r="611" spans="1:14" collapsed="1">
      <c r="B611" s="2" t="s">
        <v>312</v>
      </c>
      <c r="C611" s="28" t="str">
        <f>+VLOOKUP(B611,'Procédés onéreux-annexe'!B:D,3,FALSE)</f>
        <v>Leucophérèse thérapeutique</v>
      </c>
      <c r="D611" s="60"/>
      <c r="E611" s="60"/>
      <c r="F611" s="60"/>
      <c r="G611" s="60"/>
      <c r="H611" s="60"/>
      <c r="I611" s="60"/>
      <c r="J611" s="60"/>
      <c r="K611" s="60"/>
      <c r="L611" s="60"/>
      <c r="M611" s="60"/>
      <c r="N611" s="60"/>
    </row>
    <row r="612" spans="1:14" hidden="1" outlineLevel="1">
      <c r="B612" s="155"/>
      <c r="C612" s="436" t="s">
        <v>793</v>
      </c>
      <c r="D612" s="437"/>
      <c r="E612" s="144" t="s">
        <v>368</v>
      </c>
      <c r="F612" s="84" t="s">
        <v>769</v>
      </c>
      <c r="G612" s="84" t="s">
        <v>795</v>
      </c>
      <c r="H612" s="84" t="s">
        <v>796</v>
      </c>
      <c r="I612" s="84"/>
      <c r="J612" s="85" t="s">
        <v>797</v>
      </c>
      <c r="K612" s="84" t="s">
        <v>796</v>
      </c>
      <c r="L612" s="84"/>
      <c r="M612" s="84" t="s">
        <v>798</v>
      </c>
      <c r="N612" s="86" t="s">
        <v>799</v>
      </c>
    </row>
    <row r="613" spans="1:14" ht="14.4" hidden="1" customHeight="1" outlineLevel="1">
      <c r="B613" s="438" t="s">
        <v>786</v>
      </c>
      <c r="C613" s="420" t="s">
        <v>800</v>
      </c>
      <c r="D613" s="433"/>
      <c r="E613" s="87">
        <v>1</v>
      </c>
      <c r="F613" s="91"/>
      <c r="G613" s="111"/>
      <c r="H613" s="90" t="s">
        <v>370</v>
      </c>
      <c r="I613" s="87" t="s">
        <v>371</v>
      </c>
      <c r="J613" s="91"/>
      <c r="K613" s="92" t="str">
        <f t="shared" ref="K613:K644" si="28">+"CHF / "&amp;H613</f>
        <v>CHF / Min</v>
      </c>
      <c r="L613" s="87" t="s">
        <v>372</v>
      </c>
      <c r="M613" s="93">
        <f t="shared" ref="M613:M644" si="29">+G613*J613</f>
        <v>0</v>
      </c>
      <c r="N613" s="423">
        <f>SUM(M613:M616)</f>
        <v>0</v>
      </c>
    </row>
    <row r="614" spans="1:14" hidden="1" outlineLevel="1">
      <c r="B614" s="439"/>
      <c r="C614" s="421"/>
      <c r="D614" s="434"/>
      <c r="E614" s="94">
        <v>2</v>
      </c>
      <c r="F614" s="98"/>
      <c r="G614" s="112"/>
      <c r="H614" s="97" t="s">
        <v>370</v>
      </c>
      <c r="I614" s="94" t="s">
        <v>371</v>
      </c>
      <c r="J614" s="98"/>
      <c r="K614" s="99" t="str">
        <f t="shared" si="28"/>
        <v>CHF / Min</v>
      </c>
      <c r="L614" s="94" t="s">
        <v>372</v>
      </c>
      <c r="M614" s="100">
        <f t="shared" si="29"/>
        <v>0</v>
      </c>
      <c r="N614" s="424"/>
    </row>
    <row r="615" spans="1:14" ht="15.6" hidden="1" outlineLevel="1">
      <c r="B615" s="439"/>
      <c r="C615" s="421"/>
      <c r="D615" s="434"/>
      <c r="E615" s="113">
        <v>3</v>
      </c>
      <c r="F615" s="95"/>
      <c r="G615" s="96"/>
      <c r="H615" s="97" t="s">
        <v>370</v>
      </c>
      <c r="I615" s="94" t="s">
        <v>371</v>
      </c>
      <c r="J615" s="98"/>
      <c r="K615" s="99" t="str">
        <f t="shared" si="28"/>
        <v>CHF / Min</v>
      </c>
      <c r="L615" s="94" t="s">
        <v>372</v>
      </c>
      <c r="M615" s="100">
        <f t="shared" si="29"/>
        <v>0</v>
      </c>
      <c r="N615" s="424"/>
    </row>
    <row r="616" spans="1:14" ht="15.6" hidden="1" outlineLevel="1">
      <c r="B616" s="439"/>
      <c r="C616" s="422"/>
      <c r="D616" s="435"/>
      <c r="E616" s="114" t="s">
        <v>373</v>
      </c>
      <c r="F616" s="115"/>
      <c r="G616" s="116"/>
      <c r="H616" s="117" t="s">
        <v>370</v>
      </c>
      <c r="I616" s="114" t="s">
        <v>371</v>
      </c>
      <c r="J616" s="118"/>
      <c r="K616" s="119" t="str">
        <f t="shared" si="28"/>
        <v>CHF / Min</v>
      </c>
      <c r="L616" s="114" t="s">
        <v>372</v>
      </c>
      <c r="M616" s="120">
        <f t="shared" si="29"/>
        <v>0</v>
      </c>
      <c r="N616" s="425"/>
    </row>
    <row r="617" spans="1:14" ht="15.6" hidden="1" customHeight="1" outlineLevel="1">
      <c r="B617" s="426" t="s">
        <v>787</v>
      </c>
      <c r="C617" s="420" t="s">
        <v>816</v>
      </c>
      <c r="D617" s="433"/>
      <c r="E617" s="87">
        <v>1</v>
      </c>
      <c r="F617" s="88"/>
      <c r="G617" s="89"/>
      <c r="H617" s="90" t="s">
        <v>370</v>
      </c>
      <c r="I617" s="87" t="s">
        <v>371</v>
      </c>
      <c r="J617" s="91"/>
      <c r="K617" s="92" t="str">
        <f t="shared" si="28"/>
        <v>CHF / Min</v>
      </c>
      <c r="L617" s="87" t="s">
        <v>372</v>
      </c>
      <c r="M617" s="93">
        <f t="shared" si="29"/>
        <v>0</v>
      </c>
      <c r="N617" s="423">
        <f>SUM(M617:M620)</f>
        <v>0</v>
      </c>
    </row>
    <row r="618" spans="1:14" ht="15.6" hidden="1" outlineLevel="1">
      <c r="B618" s="426"/>
      <c r="C618" s="421"/>
      <c r="D618" s="434"/>
      <c r="E618" s="94">
        <v>2</v>
      </c>
      <c r="F618" s="95"/>
      <c r="G618" s="96"/>
      <c r="H618" s="97" t="s">
        <v>370</v>
      </c>
      <c r="I618" s="94" t="s">
        <v>371</v>
      </c>
      <c r="J618" s="98"/>
      <c r="K618" s="99" t="str">
        <f t="shared" si="28"/>
        <v>CHF / Min</v>
      </c>
      <c r="L618" s="94" t="s">
        <v>372</v>
      </c>
      <c r="M618" s="100">
        <f t="shared" si="29"/>
        <v>0</v>
      </c>
      <c r="N618" s="424"/>
    </row>
    <row r="619" spans="1:14" ht="15.6" hidden="1" outlineLevel="1">
      <c r="B619" s="426"/>
      <c r="C619" s="421"/>
      <c r="D619" s="434"/>
      <c r="E619" s="113">
        <v>3</v>
      </c>
      <c r="F619" s="95"/>
      <c r="G619" s="96"/>
      <c r="H619" s="97" t="s">
        <v>370</v>
      </c>
      <c r="I619" s="94" t="s">
        <v>371</v>
      </c>
      <c r="J619" s="98"/>
      <c r="K619" s="99" t="str">
        <f t="shared" si="28"/>
        <v>CHF / Min</v>
      </c>
      <c r="L619" s="94" t="s">
        <v>372</v>
      </c>
      <c r="M619" s="100">
        <f t="shared" si="29"/>
        <v>0</v>
      </c>
      <c r="N619" s="424"/>
    </row>
    <row r="620" spans="1:14" ht="15.6" hidden="1" outlineLevel="1">
      <c r="B620" s="426"/>
      <c r="C620" s="422"/>
      <c r="D620" s="435"/>
      <c r="E620" s="114" t="s">
        <v>373</v>
      </c>
      <c r="F620" s="115"/>
      <c r="G620" s="116"/>
      <c r="H620" s="117" t="s">
        <v>370</v>
      </c>
      <c r="I620" s="114" t="s">
        <v>371</v>
      </c>
      <c r="J620" s="118"/>
      <c r="K620" s="119" t="str">
        <f t="shared" si="28"/>
        <v>CHF / Min</v>
      </c>
      <c r="L620" s="114" t="s">
        <v>372</v>
      </c>
      <c r="M620" s="120">
        <f t="shared" si="29"/>
        <v>0</v>
      </c>
      <c r="N620" s="425">
        <f>SUM(M620:M620)</f>
        <v>0</v>
      </c>
    </row>
    <row r="621" spans="1:14" ht="15.6" hidden="1" customHeight="1" outlineLevel="1">
      <c r="B621" s="426" t="s">
        <v>817</v>
      </c>
      <c r="C621" s="420" t="s">
        <v>802</v>
      </c>
      <c r="D621" s="433"/>
      <c r="E621" s="87">
        <v>1</v>
      </c>
      <c r="F621" s="88"/>
      <c r="G621" s="89"/>
      <c r="H621" s="90" t="s">
        <v>15</v>
      </c>
      <c r="I621" s="87" t="s">
        <v>371</v>
      </c>
      <c r="J621" s="91"/>
      <c r="K621" s="92" t="str">
        <f t="shared" si="28"/>
        <v>CHF / mg</v>
      </c>
      <c r="L621" s="87" t="s">
        <v>372</v>
      </c>
      <c r="M621" s="93">
        <f t="shared" si="29"/>
        <v>0</v>
      </c>
      <c r="N621" s="423">
        <f>SUM(M621:M624)</f>
        <v>0</v>
      </c>
    </row>
    <row r="622" spans="1:14" ht="15.6" hidden="1" outlineLevel="1">
      <c r="B622" s="426"/>
      <c r="C622" s="421"/>
      <c r="D622" s="434"/>
      <c r="E622" s="94">
        <v>2</v>
      </c>
      <c r="F622" s="95"/>
      <c r="G622" s="96"/>
      <c r="H622" s="97" t="s">
        <v>16</v>
      </c>
      <c r="I622" s="94" t="s">
        <v>371</v>
      </c>
      <c r="J622" s="98"/>
      <c r="K622" s="99" t="str">
        <f t="shared" si="28"/>
        <v>CHF / U</v>
      </c>
      <c r="L622" s="94" t="s">
        <v>372</v>
      </c>
      <c r="M622" s="100">
        <f t="shared" si="29"/>
        <v>0</v>
      </c>
      <c r="N622" s="424"/>
    </row>
    <row r="623" spans="1:14" ht="15.6" hidden="1" outlineLevel="1">
      <c r="B623" s="426"/>
      <c r="C623" s="421"/>
      <c r="D623" s="434"/>
      <c r="E623" s="113">
        <v>3</v>
      </c>
      <c r="F623" s="95"/>
      <c r="G623" s="96"/>
      <c r="H623" s="97" t="s">
        <v>185</v>
      </c>
      <c r="I623" s="94" t="s">
        <v>371</v>
      </c>
      <c r="J623" s="98"/>
      <c r="K623" s="99" t="str">
        <f t="shared" si="28"/>
        <v>CHF / ml</v>
      </c>
      <c r="L623" s="94" t="s">
        <v>372</v>
      </c>
      <c r="M623" s="100">
        <f t="shared" si="29"/>
        <v>0</v>
      </c>
      <c r="N623" s="424"/>
    </row>
    <row r="624" spans="1:14" ht="15.6" hidden="1" outlineLevel="1">
      <c r="B624" s="426"/>
      <c r="C624" s="422"/>
      <c r="D624" s="435"/>
      <c r="E624" s="114" t="s">
        <v>373</v>
      </c>
      <c r="F624" s="115"/>
      <c r="G624" s="116"/>
      <c r="H624" s="104" t="s">
        <v>373</v>
      </c>
      <c r="I624" s="114" t="s">
        <v>371</v>
      </c>
      <c r="J624" s="118"/>
      <c r="K624" s="119" t="str">
        <f t="shared" si="28"/>
        <v>CHF / …</v>
      </c>
      <c r="L624" s="114" t="s">
        <v>372</v>
      </c>
      <c r="M624" s="120">
        <f t="shared" si="29"/>
        <v>0</v>
      </c>
      <c r="N624" s="425">
        <f>SUM(M624:M624)</f>
        <v>0</v>
      </c>
    </row>
    <row r="625" spans="2:14" ht="15.6" hidden="1" customHeight="1" outlineLevel="1">
      <c r="B625" s="426" t="s">
        <v>788</v>
      </c>
      <c r="C625" s="420" t="s">
        <v>803</v>
      </c>
      <c r="D625" s="433"/>
      <c r="E625" s="87">
        <v>1</v>
      </c>
      <c r="F625" s="88"/>
      <c r="G625" s="89"/>
      <c r="H625" s="117" t="s">
        <v>810</v>
      </c>
      <c r="I625" s="87" t="s">
        <v>371</v>
      </c>
      <c r="J625" s="91"/>
      <c r="K625" s="92" t="str">
        <f t="shared" si="28"/>
        <v>CHF / Concentré</v>
      </c>
      <c r="L625" s="87" t="s">
        <v>372</v>
      </c>
      <c r="M625" s="93">
        <f t="shared" si="29"/>
        <v>0</v>
      </c>
      <c r="N625" s="423">
        <f>SUM(M625:M628)</f>
        <v>0</v>
      </c>
    </row>
    <row r="626" spans="2:14" ht="15.6" hidden="1" outlineLevel="1">
      <c r="B626" s="426"/>
      <c r="C626" s="421"/>
      <c r="D626" s="434"/>
      <c r="E626" s="94">
        <v>2</v>
      </c>
      <c r="F626" s="95"/>
      <c r="G626" s="96"/>
      <c r="H626" s="117" t="s">
        <v>810</v>
      </c>
      <c r="I626" s="94" t="s">
        <v>371</v>
      </c>
      <c r="J626" s="98"/>
      <c r="K626" s="99" t="str">
        <f t="shared" si="28"/>
        <v>CHF / Concentré</v>
      </c>
      <c r="L626" s="94" t="s">
        <v>372</v>
      </c>
      <c r="M626" s="100">
        <f t="shared" si="29"/>
        <v>0</v>
      </c>
      <c r="N626" s="424"/>
    </row>
    <row r="627" spans="2:14" ht="15.6" hidden="1" outlineLevel="1">
      <c r="B627" s="426"/>
      <c r="C627" s="421"/>
      <c r="D627" s="434"/>
      <c r="E627" s="113">
        <v>3</v>
      </c>
      <c r="F627" s="95"/>
      <c r="G627" s="96"/>
      <c r="H627" s="117" t="s">
        <v>810</v>
      </c>
      <c r="I627" s="94" t="s">
        <v>371</v>
      </c>
      <c r="J627" s="98"/>
      <c r="K627" s="99" t="str">
        <f t="shared" si="28"/>
        <v>CHF / Concentré</v>
      </c>
      <c r="L627" s="94" t="s">
        <v>372</v>
      </c>
      <c r="M627" s="100">
        <f t="shared" si="29"/>
        <v>0</v>
      </c>
      <c r="N627" s="424"/>
    </row>
    <row r="628" spans="2:14" ht="15.6" hidden="1" outlineLevel="1">
      <c r="B628" s="426"/>
      <c r="C628" s="422"/>
      <c r="D628" s="435"/>
      <c r="E628" s="114" t="s">
        <v>373</v>
      </c>
      <c r="F628" s="115"/>
      <c r="G628" s="116"/>
      <c r="H628" s="117" t="s">
        <v>810</v>
      </c>
      <c r="I628" s="114" t="s">
        <v>371</v>
      </c>
      <c r="J628" s="118"/>
      <c r="K628" s="119" t="str">
        <f t="shared" si="28"/>
        <v>CHF / Concentré</v>
      </c>
      <c r="L628" s="114" t="s">
        <v>372</v>
      </c>
      <c r="M628" s="120">
        <f t="shared" si="29"/>
        <v>0</v>
      </c>
      <c r="N628" s="425">
        <f>SUM(M628:M628)</f>
        <v>0</v>
      </c>
    </row>
    <row r="629" spans="2:14" ht="15.6" hidden="1" customHeight="1" outlineLevel="1">
      <c r="B629" s="438" t="s">
        <v>760</v>
      </c>
      <c r="C629" s="420" t="s">
        <v>804</v>
      </c>
      <c r="D629" s="433"/>
      <c r="E629" s="87">
        <v>1</v>
      </c>
      <c r="F629" s="88"/>
      <c r="G629" s="89"/>
      <c r="H629" s="90" t="s">
        <v>811</v>
      </c>
      <c r="I629" s="87" t="s">
        <v>371</v>
      </c>
      <c r="J629" s="91"/>
      <c r="K629" s="92" t="str">
        <f t="shared" si="28"/>
        <v>CHF / Pièce</v>
      </c>
      <c r="L629" s="87" t="s">
        <v>372</v>
      </c>
      <c r="M629" s="93">
        <f t="shared" si="29"/>
        <v>0</v>
      </c>
      <c r="N629" s="423">
        <f>SUM(M629:M632)</f>
        <v>0</v>
      </c>
    </row>
    <row r="630" spans="2:14" ht="15.6" hidden="1" outlineLevel="1">
      <c r="B630" s="439"/>
      <c r="C630" s="421"/>
      <c r="D630" s="434"/>
      <c r="E630" s="94">
        <v>2</v>
      </c>
      <c r="F630" s="95"/>
      <c r="G630" s="96"/>
      <c r="H630" s="97" t="s">
        <v>374</v>
      </c>
      <c r="I630" s="94" t="s">
        <v>371</v>
      </c>
      <c r="J630" s="98"/>
      <c r="K630" s="99" t="str">
        <f t="shared" si="28"/>
        <v>CHF / ..</v>
      </c>
      <c r="L630" s="94" t="s">
        <v>372</v>
      </c>
      <c r="M630" s="100">
        <f t="shared" si="29"/>
        <v>0</v>
      </c>
      <c r="N630" s="424"/>
    </row>
    <row r="631" spans="2:14" ht="15.6" hidden="1" outlineLevel="1">
      <c r="B631" s="439"/>
      <c r="C631" s="421"/>
      <c r="D631" s="434"/>
      <c r="E631" s="113">
        <v>3</v>
      </c>
      <c r="F631" s="95"/>
      <c r="G631" s="96"/>
      <c r="H631" s="97" t="s">
        <v>374</v>
      </c>
      <c r="I631" s="94" t="s">
        <v>371</v>
      </c>
      <c r="J631" s="98"/>
      <c r="K631" s="99" t="str">
        <f t="shared" si="28"/>
        <v>CHF / ..</v>
      </c>
      <c r="L631" s="94" t="s">
        <v>372</v>
      </c>
      <c r="M631" s="100">
        <f t="shared" si="29"/>
        <v>0</v>
      </c>
      <c r="N631" s="424"/>
    </row>
    <row r="632" spans="2:14" ht="15.6" hidden="1" outlineLevel="1">
      <c r="B632" s="440"/>
      <c r="C632" s="422"/>
      <c r="D632" s="435"/>
      <c r="E632" s="114" t="s">
        <v>373</v>
      </c>
      <c r="F632" s="115"/>
      <c r="G632" s="116"/>
      <c r="H632" s="117" t="s">
        <v>374</v>
      </c>
      <c r="I632" s="114" t="s">
        <v>371</v>
      </c>
      <c r="J632" s="118"/>
      <c r="K632" s="119" t="str">
        <f t="shared" si="28"/>
        <v>CHF / ..</v>
      </c>
      <c r="L632" s="114" t="s">
        <v>372</v>
      </c>
      <c r="M632" s="120">
        <f t="shared" si="29"/>
        <v>0</v>
      </c>
      <c r="N632" s="425"/>
    </row>
    <row r="633" spans="2:14" ht="15.6" hidden="1" customHeight="1" outlineLevel="1">
      <c r="B633" s="426" t="s">
        <v>808</v>
      </c>
      <c r="C633" s="420" t="s">
        <v>805</v>
      </c>
      <c r="D633" s="433"/>
      <c r="E633" s="87">
        <v>1</v>
      </c>
      <c r="F633" s="88"/>
      <c r="G633" s="89"/>
      <c r="H633" s="90" t="s">
        <v>811</v>
      </c>
      <c r="I633" s="87" t="s">
        <v>371</v>
      </c>
      <c r="J633" s="91"/>
      <c r="K633" s="92" t="str">
        <f t="shared" si="28"/>
        <v>CHF / Pièce</v>
      </c>
      <c r="L633" s="87" t="s">
        <v>372</v>
      </c>
      <c r="M633" s="93">
        <f t="shared" si="29"/>
        <v>0</v>
      </c>
      <c r="N633" s="423">
        <f>SUM(M633:M636)</f>
        <v>0</v>
      </c>
    </row>
    <row r="634" spans="2:14" ht="15.6" hidden="1" outlineLevel="1">
      <c r="B634" s="426"/>
      <c r="C634" s="421"/>
      <c r="D634" s="434"/>
      <c r="E634" s="94">
        <v>2</v>
      </c>
      <c r="F634" s="95"/>
      <c r="G634" s="96"/>
      <c r="H634" s="97" t="s">
        <v>374</v>
      </c>
      <c r="I634" s="94" t="s">
        <v>371</v>
      </c>
      <c r="J634" s="98"/>
      <c r="K634" s="99" t="str">
        <f t="shared" si="28"/>
        <v>CHF / ..</v>
      </c>
      <c r="L634" s="94" t="s">
        <v>372</v>
      </c>
      <c r="M634" s="100">
        <f t="shared" si="29"/>
        <v>0</v>
      </c>
      <c r="N634" s="424"/>
    </row>
    <row r="635" spans="2:14" ht="15.6" hidden="1" outlineLevel="1">
      <c r="B635" s="426"/>
      <c r="C635" s="421"/>
      <c r="D635" s="434"/>
      <c r="E635" s="113">
        <v>3</v>
      </c>
      <c r="F635" s="95"/>
      <c r="G635" s="96"/>
      <c r="H635" s="97" t="s">
        <v>374</v>
      </c>
      <c r="I635" s="94" t="s">
        <v>371</v>
      </c>
      <c r="J635" s="98"/>
      <c r="K635" s="99" t="str">
        <f t="shared" si="28"/>
        <v>CHF / ..</v>
      </c>
      <c r="L635" s="94" t="s">
        <v>372</v>
      </c>
      <c r="M635" s="100">
        <f t="shared" si="29"/>
        <v>0</v>
      </c>
      <c r="N635" s="424"/>
    </row>
    <row r="636" spans="2:14" ht="15.6" hidden="1" outlineLevel="1">
      <c r="B636" s="426"/>
      <c r="C636" s="422"/>
      <c r="D636" s="435"/>
      <c r="E636" s="114" t="s">
        <v>373</v>
      </c>
      <c r="F636" s="115"/>
      <c r="G636" s="116"/>
      <c r="H636" s="97" t="s">
        <v>374</v>
      </c>
      <c r="I636" s="114" t="s">
        <v>371</v>
      </c>
      <c r="J636" s="118"/>
      <c r="K636" s="119" t="str">
        <f t="shared" si="28"/>
        <v>CHF / ..</v>
      </c>
      <c r="L636" s="114" t="s">
        <v>372</v>
      </c>
      <c r="M636" s="120">
        <f t="shared" si="29"/>
        <v>0</v>
      </c>
      <c r="N636" s="425">
        <f>SUM(M636:M636)</f>
        <v>0</v>
      </c>
    </row>
    <row r="637" spans="2:14" ht="15.6" hidden="1" customHeight="1" outlineLevel="1">
      <c r="B637" s="426" t="s">
        <v>809</v>
      </c>
      <c r="C637" s="420" t="s">
        <v>806</v>
      </c>
      <c r="D637" s="433"/>
      <c r="E637" s="87">
        <v>1</v>
      </c>
      <c r="F637" s="88"/>
      <c r="G637" s="89"/>
      <c r="H637" s="90" t="s">
        <v>370</v>
      </c>
      <c r="I637" s="87" t="s">
        <v>371</v>
      </c>
      <c r="J637" s="91"/>
      <c r="K637" s="92" t="str">
        <f t="shared" si="28"/>
        <v>CHF / Min</v>
      </c>
      <c r="L637" s="87" t="s">
        <v>372</v>
      </c>
      <c r="M637" s="93">
        <f t="shared" si="29"/>
        <v>0</v>
      </c>
      <c r="N637" s="423">
        <f>SUM(M637:M640)</f>
        <v>0</v>
      </c>
    </row>
    <row r="638" spans="2:14" ht="15.6" hidden="1" outlineLevel="1">
      <c r="B638" s="426"/>
      <c r="C638" s="421"/>
      <c r="D638" s="434"/>
      <c r="E638" s="94">
        <v>2</v>
      </c>
      <c r="F638" s="95"/>
      <c r="G638" s="96"/>
      <c r="H638" s="97" t="s">
        <v>370</v>
      </c>
      <c r="I638" s="94" t="s">
        <v>371</v>
      </c>
      <c r="J638" s="98"/>
      <c r="K638" s="99" t="str">
        <f t="shared" si="28"/>
        <v>CHF / Min</v>
      </c>
      <c r="L638" s="94" t="s">
        <v>372</v>
      </c>
      <c r="M638" s="100">
        <f t="shared" si="29"/>
        <v>0</v>
      </c>
      <c r="N638" s="424"/>
    </row>
    <row r="639" spans="2:14" ht="15.6" hidden="1" outlineLevel="1">
      <c r="B639" s="426"/>
      <c r="C639" s="421"/>
      <c r="D639" s="434"/>
      <c r="E639" s="108">
        <v>3</v>
      </c>
      <c r="F639" s="109"/>
      <c r="G639" s="110"/>
      <c r="H639" s="97" t="s">
        <v>370</v>
      </c>
      <c r="I639" s="94" t="s">
        <v>371</v>
      </c>
      <c r="J639" s="98"/>
      <c r="K639" s="99" t="str">
        <f t="shared" si="28"/>
        <v>CHF / Min</v>
      </c>
      <c r="L639" s="94" t="s">
        <v>372</v>
      </c>
      <c r="M639" s="100">
        <f t="shared" si="29"/>
        <v>0</v>
      </c>
      <c r="N639" s="424"/>
    </row>
    <row r="640" spans="2:14" ht="15.6" hidden="1" outlineLevel="1">
      <c r="B640" s="426"/>
      <c r="C640" s="422"/>
      <c r="D640" s="435"/>
      <c r="E640" s="101" t="s">
        <v>373</v>
      </c>
      <c r="F640" s="102"/>
      <c r="G640" s="103"/>
      <c r="H640" s="104" t="s">
        <v>370</v>
      </c>
      <c r="I640" s="101" t="s">
        <v>371</v>
      </c>
      <c r="J640" s="105"/>
      <c r="K640" s="106" t="str">
        <f t="shared" si="28"/>
        <v>CHF / Min</v>
      </c>
      <c r="L640" s="101" t="s">
        <v>372</v>
      </c>
      <c r="M640" s="107">
        <f t="shared" si="29"/>
        <v>0</v>
      </c>
      <c r="N640" s="425"/>
    </row>
    <row r="641" spans="1:14" s="60" customFormat="1" ht="15.6" hidden="1" customHeight="1" outlineLevel="1">
      <c r="A641" s="51"/>
      <c r="B641" s="426" t="s">
        <v>789</v>
      </c>
      <c r="C641" s="420" t="s">
        <v>807</v>
      </c>
      <c r="D641" s="433"/>
      <c r="E641" s="87">
        <v>1</v>
      </c>
      <c r="F641" s="88"/>
      <c r="G641" s="89"/>
      <c r="H641" s="90" t="s">
        <v>374</v>
      </c>
      <c r="I641" s="87" t="s">
        <v>371</v>
      </c>
      <c r="J641" s="91"/>
      <c r="K641" s="92" t="str">
        <f t="shared" si="28"/>
        <v>CHF / ..</v>
      </c>
      <c r="L641" s="87" t="s">
        <v>372</v>
      </c>
      <c r="M641" s="93">
        <f t="shared" si="29"/>
        <v>0</v>
      </c>
      <c r="N641" s="423">
        <f>SUM(M641:M644)</f>
        <v>0</v>
      </c>
    </row>
    <row r="642" spans="1:14" s="60" customFormat="1" ht="15.6" hidden="1" outlineLevel="1">
      <c r="A642" s="51"/>
      <c r="B642" s="426"/>
      <c r="C642" s="421"/>
      <c r="D642" s="434"/>
      <c r="E642" s="94">
        <v>2</v>
      </c>
      <c r="F642" s="95"/>
      <c r="G642" s="96"/>
      <c r="H642" s="97" t="s">
        <v>374</v>
      </c>
      <c r="I642" s="94" t="s">
        <v>371</v>
      </c>
      <c r="J642" s="98"/>
      <c r="K642" s="99" t="str">
        <f t="shared" si="28"/>
        <v>CHF / ..</v>
      </c>
      <c r="L642" s="94" t="s">
        <v>372</v>
      </c>
      <c r="M642" s="100">
        <f t="shared" si="29"/>
        <v>0</v>
      </c>
      <c r="N642" s="424"/>
    </row>
    <row r="643" spans="1:14" s="60" customFormat="1" ht="15.6" hidden="1" outlineLevel="1">
      <c r="A643" s="51"/>
      <c r="B643" s="426"/>
      <c r="C643" s="421"/>
      <c r="D643" s="434"/>
      <c r="E643" s="108">
        <v>3</v>
      </c>
      <c r="F643" s="109"/>
      <c r="G643" s="110"/>
      <c r="H643" s="97" t="s">
        <v>374</v>
      </c>
      <c r="I643" s="94" t="s">
        <v>371</v>
      </c>
      <c r="J643" s="98"/>
      <c r="K643" s="99" t="str">
        <f t="shared" si="28"/>
        <v>CHF / ..</v>
      </c>
      <c r="L643" s="94" t="s">
        <v>372</v>
      </c>
      <c r="M643" s="100">
        <f t="shared" si="29"/>
        <v>0</v>
      </c>
      <c r="N643" s="424"/>
    </row>
    <row r="644" spans="1:14" s="60" customFormat="1" ht="15.6" hidden="1" outlineLevel="1">
      <c r="A644" s="51"/>
      <c r="B644" s="426"/>
      <c r="C644" s="422"/>
      <c r="D644" s="435"/>
      <c r="E644" s="101" t="s">
        <v>373</v>
      </c>
      <c r="F644" s="102"/>
      <c r="G644" s="103"/>
      <c r="H644" s="104" t="s">
        <v>374</v>
      </c>
      <c r="I644" s="101" t="s">
        <v>371</v>
      </c>
      <c r="J644" s="105"/>
      <c r="K644" s="106" t="str">
        <f t="shared" si="28"/>
        <v>CHF / ..</v>
      </c>
      <c r="L644" s="101" t="s">
        <v>372</v>
      </c>
      <c r="M644" s="107">
        <f t="shared" si="29"/>
        <v>0</v>
      </c>
      <c r="N644" s="425"/>
    </row>
    <row r="645" spans="1:14"/>
    <row r="646" spans="1:14" collapsed="1">
      <c r="B646" s="2" t="s">
        <v>313</v>
      </c>
      <c r="C646" s="28" t="str">
        <f>+VLOOKUP(B646,'Procédés onéreux-annexe'!B:D,3,FALSE)</f>
        <v>Erythrocytophérèse thérapeutique</v>
      </c>
      <c r="D646" s="60"/>
      <c r="E646" s="60"/>
      <c r="F646" s="60"/>
      <c r="G646" s="60"/>
      <c r="H646" s="60"/>
      <c r="I646" s="60"/>
      <c r="J646" s="60"/>
      <c r="K646" s="60"/>
      <c r="L646" s="60"/>
      <c r="M646" s="60"/>
      <c r="N646" s="60"/>
    </row>
    <row r="647" spans="1:14" hidden="1" outlineLevel="1">
      <c r="B647" s="155"/>
      <c r="C647" s="436" t="s">
        <v>793</v>
      </c>
      <c r="D647" s="437"/>
      <c r="E647" s="144" t="s">
        <v>368</v>
      </c>
      <c r="F647" s="84" t="s">
        <v>769</v>
      </c>
      <c r="G647" s="84" t="s">
        <v>795</v>
      </c>
      <c r="H647" s="84" t="s">
        <v>796</v>
      </c>
      <c r="I647" s="84"/>
      <c r="J647" s="85" t="s">
        <v>797</v>
      </c>
      <c r="K647" s="84" t="s">
        <v>796</v>
      </c>
      <c r="L647" s="84"/>
      <c r="M647" s="84" t="s">
        <v>798</v>
      </c>
      <c r="N647" s="86" t="s">
        <v>799</v>
      </c>
    </row>
    <row r="648" spans="1:14" ht="14.4" hidden="1" customHeight="1" outlineLevel="1">
      <c r="B648" s="438" t="s">
        <v>786</v>
      </c>
      <c r="C648" s="420" t="s">
        <v>800</v>
      </c>
      <c r="D648" s="433"/>
      <c r="E648" s="87">
        <v>1</v>
      </c>
      <c r="F648" s="91"/>
      <c r="G648" s="111"/>
      <c r="H648" s="90" t="s">
        <v>370</v>
      </c>
      <c r="I648" s="87" t="s">
        <v>371</v>
      </c>
      <c r="J648" s="91"/>
      <c r="K648" s="92" t="str">
        <f t="shared" ref="K648:K679" si="30">+"CHF / "&amp;H648</f>
        <v>CHF / Min</v>
      </c>
      <c r="L648" s="87" t="s">
        <v>372</v>
      </c>
      <c r="M648" s="93">
        <f t="shared" ref="M648:M679" si="31">+G648*J648</f>
        <v>0</v>
      </c>
      <c r="N648" s="423">
        <f>SUM(M648:M651)</f>
        <v>0</v>
      </c>
    </row>
    <row r="649" spans="1:14" hidden="1" outlineLevel="1">
      <c r="B649" s="439"/>
      <c r="C649" s="421"/>
      <c r="D649" s="434"/>
      <c r="E649" s="94">
        <v>2</v>
      </c>
      <c r="F649" s="98"/>
      <c r="G649" s="112"/>
      <c r="H649" s="97" t="s">
        <v>370</v>
      </c>
      <c r="I649" s="94" t="s">
        <v>371</v>
      </c>
      <c r="J649" s="98"/>
      <c r="K649" s="99" t="str">
        <f t="shared" si="30"/>
        <v>CHF / Min</v>
      </c>
      <c r="L649" s="94" t="s">
        <v>372</v>
      </c>
      <c r="M649" s="100">
        <f t="shared" si="31"/>
        <v>0</v>
      </c>
      <c r="N649" s="424"/>
    </row>
    <row r="650" spans="1:14" ht="15.6" hidden="1" outlineLevel="1">
      <c r="B650" s="439"/>
      <c r="C650" s="421"/>
      <c r="D650" s="434"/>
      <c r="E650" s="113">
        <v>3</v>
      </c>
      <c r="F650" s="95"/>
      <c r="G650" s="96"/>
      <c r="H650" s="97" t="s">
        <v>370</v>
      </c>
      <c r="I650" s="94" t="s">
        <v>371</v>
      </c>
      <c r="J650" s="98"/>
      <c r="K650" s="99" t="str">
        <f t="shared" si="30"/>
        <v>CHF / Min</v>
      </c>
      <c r="L650" s="94" t="s">
        <v>372</v>
      </c>
      <c r="M650" s="100">
        <f t="shared" si="31"/>
        <v>0</v>
      </c>
      <c r="N650" s="424"/>
    </row>
    <row r="651" spans="1:14" ht="15.6" hidden="1" outlineLevel="1">
      <c r="B651" s="439"/>
      <c r="C651" s="422"/>
      <c r="D651" s="435"/>
      <c r="E651" s="114" t="s">
        <v>373</v>
      </c>
      <c r="F651" s="115"/>
      <c r="G651" s="116"/>
      <c r="H651" s="117" t="s">
        <v>370</v>
      </c>
      <c r="I651" s="114" t="s">
        <v>371</v>
      </c>
      <c r="J651" s="118"/>
      <c r="K651" s="119" t="str">
        <f t="shared" si="30"/>
        <v>CHF / Min</v>
      </c>
      <c r="L651" s="114" t="s">
        <v>372</v>
      </c>
      <c r="M651" s="120">
        <f t="shared" si="31"/>
        <v>0</v>
      </c>
      <c r="N651" s="425"/>
    </row>
    <row r="652" spans="1:14" ht="15.6" hidden="1" customHeight="1" outlineLevel="1">
      <c r="B652" s="426" t="s">
        <v>787</v>
      </c>
      <c r="C652" s="420" t="s">
        <v>816</v>
      </c>
      <c r="D652" s="433"/>
      <c r="E652" s="87">
        <v>1</v>
      </c>
      <c r="F652" s="88"/>
      <c r="G652" s="89"/>
      <c r="H652" s="90" t="s">
        <v>370</v>
      </c>
      <c r="I652" s="87" t="s">
        <v>371</v>
      </c>
      <c r="J652" s="91"/>
      <c r="K652" s="92" t="str">
        <f t="shared" si="30"/>
        <v>CHF / Min</v>
      </c>
      <c r="L652" s="87" t="s">
        <v>372</v>
      </c>
      <c r="M652" s="93">
        <f t="shared" si="31"/>
        <v>0</v>
      </c>
      <c r="N652" s="423">
        <f>SUM(M652:M655)</f>
        <v>0</v>
      </c>
    </row>
    <row r="653" spans="1:14" ht="15.6" hidden="1" outlineLevel="1">
      <c r="B653" s="426"/>
      <c r="C653" s="421"/>
      <c r="D653" s="434"/>
      <c r="E653" s="94">
        <v>2</v>
      </c>
      <c r="F653" s="95"/>
      <c r="G653" s="96"/>
      <c r="H653" s="97" t="s">
        <v>370</v>
      </c>
      <c r="I653" s="94" t="s">
        <v>371</v>
      </c>
      <c r="J653" s="98"/>
      <c r="K653" s="99" t="str">
        <f t="shared" si="30"/>
        <v>CHF / Min</v>
      </c>
      <c r="L653" s="94" t="s">
        <v>372</v>
      </c>
      <c r="M653" s="100">
        <f t="shared" si="31"/>
        <v>0</v>
      </c>
      <c r="N653" s="424"/>
    </row>
    <row r="654" spans="1:14" ht="15.6" hidden="1" outlineLevel="1">
      <c r="B654" s="426"/>
      <c r="C654" s="421"/>
      <c r="D654" s="434"/>
      <c r="E654" s="113">
        <v>3</v>
      </c>
      <c r="F654" s="95"/>
      <c r="G654" s="96"/>
      <c r="H654" s="97" t="s">
        <v>370</v>
      </c>
      <c r="I654" s="94" t="s">
        <v>371</v>
      </c>
      <c r="J654" s="98"/>
      <c r="K654" s="99" t="str">
        <f t="shared" si="30"/>
        <v>CHF / Min</v>
      </c>
      <c r="L654" s="94" t="s">
        <v>372</v>
      </c>
      <c r="M654" s="100">
        <f t="shared" si="31"/>
        <v>0</v>
      </c>
      <c r="N654" s="424"/>
    </row>
    <row r="655" spans="1:14" ht="15.6" hidden="1" outlineLevel="1">
      <c r="B655" s="426"/>
      <c r="C655" s="422"/>
      <c r="D655" s="435"/>
      <c r="E655" s="114" t="s">
        <v>373</v>
      </c>
      <c r="F655" s="115"/>
      <c r="G655" s="116"/>
      <c r="H655" s="117" t="s">
        <v>370</v>
      </c>
      <c r="I655" s="114" t="s">
        <v>371</v>
      </c>
      <c r="J655" s="118"/>
      <c r="K655" s="119" t="str">
        <f t="shared" si="30"/>
        <v>CHF / Min</v>
      </c>
      <c r="L655" s="114" t="s">
        <v>372</v>
      </c>
      <c r="M655" s="120">
        <f t="shared" si="31"/>
        <v>0</v>
      </c>
      <c r="N655" s="425">
        <f>SUM(M655:M655)</f>
        <v>0</v>
      </c>
    </row>
    <row r="656" spans="1:14" ht="15.6" hidden="1" customHeight="1" outlineLevel="1">
      <c r="B656" s="426" t="s">
        <v>817</v>
      </c>
      <c r="C656" s="420" t="s">
        <v>802</v>
      </c>
      <c r="D656" s="433"/>
      <c r="E656" s="87">
        <v>1</v>
      </c>
      <c r="F656" s="88"/>
      <c r="G656" s="89"/>
      <c r="H656" s="90" t="s">
        <v>15</v>
      </c>
      <c r="I656" s="87" t="s">
        <v>371</v>
      </c>
      <c r="J656" s="91"/>
      <c r="K656" s="92" t="str">
        <f t="shared" si="30"/>
        <v>CHF / mg</v>
      </c>
      <c r="L656" s="87" t="s">
        <v>372</v>
      </c>
      <c r="M656" s="93">
        <f t="shared" si="31"/>
        <v>0</v>
      </c>
      <c r="N656" s="423">
        <f>SUM(M656:M659)</f>
        <v>0</v>
      </c>
    </row>
    <row r="657" spans="2:14" ht="15.6" hidden="1" outlineLevel="1">
      <c r="B657" s="426"/>
      <c r="C657" s="421"/>
      <c r="D657" s="434"/>
      <c r="E657" s="94">
        <v>2</v>
      </c>
      <c r="F657" s="95"/>
      <c r="G657" s="96"/>
      <c r="H657" s="97" t="s">
        <v>16</v>
      </c>
      <c r="I657" s="94" t="s">
        <v>371</v>
      </c>
      <c r="J657" s="98"/>
      <c r="K657" s="99" t="str">
        <f t="shared" si="30"/>
        <v>CHF / U</v>
      </c>
      <c r="L657" s="94" t="s">
        <v>372</v>
      </c>
      <c r="M657" s="100">
        <f t="shared" si="31"/>
        <v>0</v>
      </c>
      <c r="N657" s="424"/>
    </row>
    <row r="658" spans="2:14" ht="15.6" hidden="1" outlineLevel="1">
      <c r="B658" s="426"/>
      <c r="C658" s="421"/>
      <c r="D658" s="434"/>
      <c r="E658" s="113">
        <v>3</v>
      </c>
      <c r="F658" s="95"/>
      <c r="G658" s="96"/>
      <c r="H658" s="97" t="s">
        <v>185</v>
      </c>
      <c r="I658" s="94" t="s">
        <v>371</v>
      </c>
      <c r="J658" s="98"/>
      <c r="K658" s="99" t="str">
        <f t="shared" si="30"/>
        <v>CHF / ml</v>
      </c>
      <c r="L658" s="94" t="s">
        <v>372</v>
      </c>
      <c r="M658" s="100">
        <f t="shared" si="31"/>
        <v>0</v>
      </c>
      <c r="N658" s="424"/>
    </row>
    <row r="659" spans="2:14" ht="15.6" hidden="1" outlineLevel="1">
      <c r="B659" s="426"/>
      <c r="C659" s="422"/>
      <c r="D659" s="435"/>
      <c r="E659" s="114" t="s">
        <v>373</v>
      </c>
      <c r="F659" s="115"/>
      <c r="G659" s="116"/>
      <c r="H659" s="104" t="s">
        <v>373</v>
      </c>
      <c r="I659" s="114" t="s">
        <v>371</v>
      </c>
      <c r="J659" s="118"/>
      <c r="K659" s="119" t="str">
        <f t="shared" si="30"/>
        <v>CHF / …</v>
      </c>
      <c r="L659" s="114" t="s">
        <v>372</v>
      </c>
      <c r="M659" s="120">
        <f t="shared" si="31"/>
        <v>0</v>
      </c>
      <c r="N659" s="425">
        <f>SUM(M659:M659)</f>
        <v>0</v>
      </c>
    </row>
    <row r="660" spans="2:14" ht="15.6" hidden="1" customHeight="1" outlineLevel="1">
      <c r="B660" s="426" t="s">
        <v>788</v>
      </c>
      <c r="C660" s="420" t="s">
        <v>803</v>
      </c>
      <c r="D660" s="433"/>
      <c r="E660" s="87">
        <v>1</v>
      </c>
      <c r="F660" s="88"/>
      <c r="G660" s="89"/>
      <c r="H660" s="117" t="s">
        <v>810</v>
      </c>
      <c r="I660" s="87" t="s">
        <v>371</v>
      </c>
      <c r="J660" s="91"/>
      <c r="K660" s="92" t="str">
        <f t="shared" si="30"/>
        <v>CHF / Concentré</v>
      </c>
      <c r="L660" s="87" t="s">
        <v>372</v>
      </c>
      <c r="M660" s="93">
        <f t="shared" si="31"/>
        <v>0</v>
      </c>
      <c r="N660" s="423">
        <f>SUM(M660:M663)</f>
        <v>0</v>
      </c>
    </row>
    <row r="661" spans="2:14" ht="15.6" hidden="1" outlineLevel="1">
      <c r="B661" s="426"/>
      <c r="C661" s="421"/>
      <c r="D661" s="434"/>
      <c r="E661" s="94">
        <v>2</v>
      </c>
      <c r="F661" s="95"/>
      <c r="G661" s="96"/>
      <c r="H661" s="117" t="s">
        <v>810</v>
      </c>
      <c r="I661" s="94" t="s">
        <v>371</v>
      </c>
      <c r="J661" s="98"/>
      <c r="K661" s="99" t="str">
        <f t="shared" si="30"/>
        <v>CHF / Concentré</v>
      </c>
      <c r="L661" s="94" t="s">
        <v>372</v>
      </c>
      <c r="M661" s="100">
        <f t="shared" si="31"/>
        <v>0</v>
      </c>
      <c r="N661" s="424"/>
    </row>
    <row r="662" spans="2:14" ht="15.6" hidden="1" outlineLevel="1">
      <c r="B662" s="426"/>
      <c r="C662" s="421"/>
      <c r="D662" s="434"/>
      <c r="E662" s="113">
        <v>3</v>
      </c>
      <c r="F662" s="95"/>
      <c r="G662" s="96"/>
      <c r="H662" s="117" t="s">
        <v>810</v>
      </c>
      <c r="I662" s="94" t="s">
        <v>371</v>
      </c>
      <c r="J662" s="98"/>
      <c r="K662" s="99" t="str">
        <f t="shared" si="30"/>
        <v>CHF / Concentré</v>
      </c>
      <c r="L662" s="94" t="s">
        <v>372</v>
      </c>
      <c r="M662" s="100">
        <f t="shared" si="31"/>
        <v>0</v>
      </c>
      <c r="N662" s="424"/>
    </row>
    <row r="663" spans="2:14" ht="15.6" hidden="1" outlineLevel="1">
      <c r="B663" s="426"/>
      <c r="C663" s="422"/>
      <c r="D663" s="435"/>
      <c r="E663" s="114" t="s">
        <v>373</v>
      </c>
      <c r="F663" s="115"/>
      <c r="G663" s="116"/>
      <c r="H663" s="117" t="s">
        <v>810</v>
      </c>
      <c r="I663" s="114" t="s">
        <v>371</v>
      </c>
      <c r="J663" s="118"/>
      <c r="K663" s="119" t="str">
        <f t="shared" si="30"/>
        <v>CHF / Concentré</v>
      </c>
      <c r="L663" s="114" t="s">
        <v>372</v>
      </c>
      <c r="M663" s="120">
        <f t="shared" si="31"/>
        <v>0</v>
      </c>
      <c r="N663" s="425">
        <f>SUM(M663:M663)</f>
        <v>0</v>
      </c>
    </row>
    <row r="664" spans="2:14" ht="15.6" hidden="1" customHeight="1" outlineLevel="1">
      <c r="B664" s="438" t="s">
        <v>760</v>
      </c>
      <c r="C664" s="420" t="s">
        <v>804</v>
      </c>
      <c r="D664" s="433"/>
      <c r="E664" s="87">
        <v>1</v>
      </c>
      <c r="F664" s="88"/>
      <c r="G664" s="89"/>
      <c r="H664" s="90" t="s">
        <v>811</v>
      </c>
      <c r="I664" s="87" t="s">
        <v>371</v>
      </c>
      <c r="J664" s="91"/>
      <c r="K664" s="92" t="str">
        <f t="shared" si="30"/>
        <v>CHF / Pièce</v>
      </c>
      <c r="L664" s="87" t="s">
        <v>372</v>
      </c>
      <c r="M664" s="93">
        <f t="shared" si="31"/>
        <v>0</v>
      </c>
      <c r="N664" s="423">
        <f>SUM(M664:M667)</f>
        <v>0</v>
      </c>
    </row>
    <row r="665" spans="2:14" ht="15.6" hidden="1" outlineLevel="1">
      <c r="B665" s="439"/>
      <c r="C665" s="421"/>
      <c r="D665" s="434"/>
      <c r="E665" s="94">
        <v>2</v>
      </c>
      <c r="F665" s="95"/>
      <c r="G665" s="96"/>
      <c r="H665" s="97" t="s">
        <v>374</v>
      </c>
      <c r="I665" s="94" t="s">
        <v>371</v>
      </c>
      <c r="J665" s="98"/>
      <c r="K665" s="99" t="str">
        <f t="shared" si="30"/>
        <v>CHF / ..</v>
      </c>
      <c r="L665" s="94" t="s">
        <v>372</v>
      </c>
      <c r="M665" s="100">
        <f t="shared" si="31"/>
        <v>0</v>
      </c>
      <c r="N665" s="424"/>
    </row>
    <row r="666" spans="2:14" ht="15.6" hidden="1" outlineLevel="1">
      <c r="B666" s="439"/>
      <c r="C666" s="421"/>
      <c r="D666" s="434"/>
      <c r="E666" s="113">
        <v>3</v>
      </c>
      <c r="F666" s="95"/>
      <c r="G666" s="96"/>
      <c r="H666" s="97" t="s">
        <v>374</v>
      </c>
      <c r="I666" s="94" t="s">
        <v>371</v>
      </c>
      <c r="J666" s="98"/>
      <c r="K666" s="99" t="str">
        <f t="shared" si="30"/>
        <v>CHF / ..</v>
      </c>
      <c r="L666" s="94" t="s">
        <v>372</v>
      </c>
      <c r="M666" s="100">
        <f t="shared" si="31"/>
        <v>0</v>
      </c>
      <c r="N666" s="424"/>
    </row>
    <row r="667" spans="2:14" ht="15.6" hidden="1" outlineLevel="1">
      <c r="B667" s="440"/>
      <c r="C667" s="422"/>
      <c r="D667" s="435"/>
      <c r="E667" s="114" t="s">
        <v>373</v>
      </c>
      <c r="F667" s="115"/>
      <c r="G667" s="116"/>
      <c r="H667" s="117" t="s">
        <v>374</v>
      </c>
      <c r="I667" s="114" t="s">
        <v>371</v>
      </c>
      <c r="J667" s="118"/>
      <c r="K667" s="119" t="str">
        <f t="shared" si="30"/>
        <v>CHF / ..</v>
      </c>
      <c r="L667" s="114" t="s">
        <v>372</v>
      </c>
      <c r="M667" s="120">
        <f t="shared" si="31"/>
        <v>0</v>
      </c>
      <c r="N667" s="425"/>
    </row>
    <row r="668" spans="2:14" ht="15.6" hidden="1" customHeight="1" outlineLevel="1">
      <c r="B668" s="426" t="s">
        <v>808</v>
      </c>
      <c r="C668" s="420" t="s">
        <v>805</v>
      </c>
      <c r="D668" s="433"/>
      <c r="E668" s="87">
        <v>1</v>
      </c>
      <c r="F668" s="88"/>
      <c r="G668" s="89"/>
      <c r="H668" s="90" t="s">
        <v>811</v>
      </c>
      <c r="I668" s="87" t="s">
        <v>371</v>
      </c>
      <c r="J668" s="91"/>
      <c r="K668" s="92" t="str">
        <f t="shared" si="30"/>
        <v>CHF / Pièce</v>
      </c>
      <c r="L668" s="87" t="s">
        <v>372</v>
      </c>
      <c r="M668" s="93">
        <f t="shared" si="31"/>
        <v>0</v>
      </c>
      <c r="N668" s="423">
        <f>SUM(M668:M671)</f>
        <v>0</v>
      </c>
    </row>
    <row r="669" spans="2:14" ht="15.6" hidden="1" outlineLevel="1">
      <c r="B669" s="426"/>
      <c r="C669" s="421"/>
      <c r="D669" s="434"/>
      <c r="E669" s="94">
        <v>2</v>
      </c>
      <c r="F669" s="95"/>
      <c r="G669" s="96"/>
      <c r="H669" s="97" t="s">
        <v>374</v>
      </c>
      <c r="I669" s="94" t="s">
        <v>371</v>
      </c>
      <c r="J669" s="98"/>
      <c r="K669" s="99" t="str">
        <f t="shared" si="30"/>
        <v>CHF / ..</v>
      </c>
      <c r="L669" s="94" t="s">
        <v>372</v>
      </c>
      <c r="M669" s="100">
        <f t="shared" si="31"/>
        <v>0</v>
      </c>
      <c r="N669" s="424"/>
    </row>
    <row r="670" spans="2:14" ht="15.6" hidden="1" outlineLevel="1">
      <c r="B670" s="426"/>
      <c r="C670" s="421"/>
      <c r="D670" s="434"/>
      <c r="E670" s="113">
        <v>3</v>
      </c>
      <c r="F670" s="95"/>
      <c r="G670" s="96"/>
      <c r="H670" s="97" t="s">
        <v>374</v>
      </c>
      <c r="I670" s="94" t="s">
        <v>371</v>
      </c>
      <c r="J670" s="98"/>
      <c r="K670" s="99" t="str">
        <f t="shared" si="30"/>
        <v>CHF / ..</v>
      </c>
      <c r="L670" s="94" t="s">
        <v>372</v>
      </c>
      <c r="M670" s="100">
        <f t="shared" si="31"/>
        <v>0</v>
      </c>
      <c r="N670" s="424"/>
    </row>
    <row r="671" spans="2:14" ht="15.6" hidden="1" outlineLevel="1">
      <c r="B671" s="426"/>
      <c r="C671" s="422"/>
      <c r="D671" s="435"/>
      <c r="E671" s="114" t="s">
        <v>373</v>
      </c>
      <c r="F671" s="115"/>
      <c r="G671" s="116"/>
      <c r="H671" s="97" t="s">
        <v>374</v>
      </c>
      <c r="I671" s="114" t="s">
        <v>371</v>
      </c>
      <c r="J671" s="118"/>
      <c r="K671" s="119" t="str">
        <f t="shared" si="30"/>
        <v>CHF / ..</v>
      </c>
      <c r="L671" s="114" t="s">
        <v>372</v>
      </c>
      <c r="M671" s="120">
        <f t="shared" si="31"/>
        <v>0</v>
      </c>
      <c r="N671" s="425">
        <f>SUM(M671:M671)</f>
        <v>0</v>
      </c>
    </row>
    <row r="672" spans="2:14" ht="15.6" hidden="1" customHeight="1" outlineLevel="1">
      <c r="B672" s="426" t="s">
        <v>809</v>
      </c>
      <c r="C672" s="420" t="s">
        <v>806</v>
      </c>
      <c r="D672" s="433"/>
      <c r="E672" s="87">
        <v>1</v>
      </c>
      <c r="F672" s="88"/>
      <c r="G672" s="89"/>
      <c r="H672" s="90" t="s">
        <v>370</v>
      </c>
      <c r="I672" s="87" t="s">
        <v>371</v>
      </c>
      <c r="J672" s="91"/>
      <c r="K672" s="92" t="str">
        <f t="shared" si="30"/>
        <v>CHF / Min</v>
      </c>
      <c r="L672" s="87" t="s">
        <v>372</v>
      </c>
      <c r="M672" s="93">
        <f t="shared" si="31"/>
        <v>0</v>
      </c>
      <c r="N672" s="423">
        <f>SUM(M672:M675)</f>
        <v>0</v>
      </c>
    </row>
    <row r="673" spans="1:14" ht="15.6" hidden="1" outlineLevel="1">
      <c r="B673" s="426"/>
      <c r="C673" s="421"/>
      <c r="D673" s="434"/>
      <c r="E673" s="94">
        <v>2</v>
      </c>
      <c r="F673" s="95"/>
      <c r="G673" s="96"/>
      <c r="H673" s="97" t="s">
        <v>370</v>
      </c>
      <c r="I673" s="94" t="s">
        <v>371</v>
      </c>
      <c r="J673" s="98"/>
      <c r="K673" s="99" t="str">
        <f t="shared" si="30"/>
        <v>CHF / Min</v>
      </c>
      <c r="L673" s="94" t="s">
        <v>372</v>
      </c>
      <c r="M673" s="100">
        <f t="shared" si="31"/>
        <v>0</v>
      </c>
      <c r="N673" s="424"/>
    </row>
    <row r="674" spans="1:14" ht="15.6" hidden="1" outlineLevel="1">
      <c r="B674" s="426"/>
      <c r="C674" s="421"/>
      <c r="D674" s="434"/>
      <c r="E674" s="108">
        <v>3</v>
      </c>
      <c r="F674" s="109"/>
      <c r="G674" s="110"/>
      <c r="H674" s="97" t="s">
        <v>370</v>
      </c>
      <c r="I674" s="94" t="s">
        <v>371</v>
      </c>
      <c r="J674" s="98"/>
      <c r="K674" s="99" t="str">
        <f t="shared" si="30"/>
        <v>CHF / Min</v>
      </c>
      <c r="L674" s="94" t="s">
        <v>372</v>
      </c>
      <c r="M674" s="100">
        <f t="shared" si="31"/>
        <v>0</v>
      </c>
      <c r="N674" s="424"/>
    </row>
    <row r="675" spans="1:14" ht="15.6" hidden="1" outlineLevel="1">
      <c r="B675" s="426"/>
      <c r="C675" s="422"/>
      <c r="D675" s="435"/>
      <c r="E675" s="101" t="s">
        <v>373</v>
      </c>
      <c r="F675" s="102"/>
      <c r="G675" s="103"/>
      <c r="H675" s="104" t="s">
        <v>370</v>
      </c>
      <c r="I675" s="101" t="s">
        <v>371</v>
      </c>
      <c r="J675" s="105"/>
      <c r="K675" s="106" t="str">
        <f t="shared" si="30"/>
        <v>CHF / Min</v>
      </c>
      <c r="L675" s="101" t="s">
        <v>372</v>
      </c>
      <c r="M675" s="107">
        <f t="shared" si="31"/>
        <v>0</v>
      </c>
      <c r="N675" s="425"/>
    </row>
    <row r="676" spans="1:14" s="60" customFormat="1" ht="15.6" hidden="1" customHeight="1" outlineLevel="1">
      <c r="A676" s="51"/>
      <c r="B676" s="426" t="s">
        <v>789</v>
      </c>
      <c r="C676" s="420" t="s">
        <v>807</v>
      </c>
      <c r="D676" s="433"/>
      <c r="E676" s="87">
        <v>1</v>
      </c>
      <c r="F676" s="88"/>
      <c r="G676" s="89"/>
      <c r="H676" s="90" t="s">
        <v>374</v>
      </c>
      <c r="I676" s="87" t="s">
        <v>371</v>
      </c>
      <c r="J676" s="91"/>
      <c r="K676" s="92" t="str">
        <f t="shared" si="30"/>
        <v>CHF / ..</v>
      </c>
      <c r="L676" s="87" t="s">
        <v>372</v>
      </c>
      <c r="M676" s="93">
        <f t="shared" si="31"/>
        <v>0</v>
      </c>
      <c r="N676" s="423">
        <f>SUM(M676:M679)</f>
        <v>0</v>
      </c>
    </row>
    <row r="677" spans="1:14" s="60" customFormat="1" ht="15.6" hidden="1" outlineLevel="1">
      <c r="A677" s="51"/>
      <c r="B677" s="426"/>
      <c r="C677" s="421"/>
      <c r="D677" s="434"/>
      <c r="E677" s="94">
        <v>2</v>
      </c>
      <c r="F677" s="95"/>
      <c r="G677" s="96"/>
      <c r="H677" s="97" t="s">
        <v>374</v>
      </c>
      <c r="I677" s="94" t="s">
        <v>371</v>
      </c>
      <c r="J677" s="98"/>
      <c r="K677" s="99" t="str">
        <f t="shared" si="30"/>
        <v>CHF / ..</v>
      </c>
      <c r="L677" s="94" t="s">
        <v>372</v>
      </c>
      <c r="M677" s="100">
        <f t="shared" si="31"/>
        <v>0</v>
      </c>
      <c r="N677" s="424"/>
    </row>
    <row r="678" spans="1:14" s="60" customFormat="1" ht="15.6" hidden="1" outlineLevel="1">
      <c r="A678" s="51"/>
      <c r="B678" s="426"/>
      <c r="C678" s="421"/>
      <c r="D678" s="434"/>
      <c r="E678" s="108">
        <v>3</v>
      </c>
      <c r="F678" s="109"/>
      <c r="G678" s="110"/>
      <c r="H678" s="97" t="s">
        <v>374</v>
      </c>
      <c r="I678" s="94" t="s">
        <v>371</v>
      </c>
      <c r="J678" s="98"/>
      <c r="K678" s="99" t="str">
        <f t="shared" si="30"/>
        <v>CHF / ..</v>
      </c>
      <c r="L678" s="94" t="s">
        <v>372</v>
      </c>
      <c r="M678" s="100">
        <f t="shared" si="31"/>
        <v>0</v>
      </c>
      <c r="N678" s="424"/>
    </row>
    <row r="679" spans="1:14" s="60" customFormat="1" ht="15.6" hidden="1" outlineLevel="1">
      <c r="A679" s="51"/>
      <c r="B679" s="426"/>
      <c r="C679" s="422"/>
      <c r="D679" s="435"/>
      <c r="E679" s="101" t="s">
        <v>373</v>
      </c>
      <c r="F679" s="102"/>
      <c r="G679" s="103"/>
      <c r="H679" s="104" t="s">
        <v>374</v>
      </c>
      <c r="I679" s="101" t="s">
        <v>371</v>
      </c>
      <c r="J679" s="105"/>
      <c r="K679" s="106" t="str">
        <f t="shared" si="30"/>
        <v>CHF / ..</v>
      </c>
      <c r="L679" s="101" t="s">
        <v>372</v>
      </c>
      <c r="M679" s="107">
        <f t="shared" si="31"/>
        <v>0</v>
      </c>
      <c r="N679" s="425"/>
    </row>
    <row r="680" spans="1:14"/>
    <row r="681" spans="1:14" collapsed="1">
      <c r="B681" s="137" t="s">
        <v>314</v>
      </c>
      <c r="C681" s="28" t="str">
        <f>+VLOOKUP(B681,'Procédés onéreux-annexe'!B:D,3,FALSE)</f>
        <v>Thrombocytophérèse thérapeutique</v>
      </c>
      <c r="D681" s="60"/>
      <c r="E681" s="60"/>
      <c r="F681" s="60"/>
      <c r="G681" s="60"/>
      <c r="H681" s="60"/>
      <c r="I681" s="60"/>
      <c r="J681" s="60"/>
      <c r="K681" s="60"/>
      <c r="L681" s="60"/>
      <c r="M681" s="60"/>
      <c r="N681" s="60"/>
    </row>
    <row r="682" spans="1:14" hidden="1" outlineLevel="1">
      <c r="B682" s="155"/>
      <c r="C682" s="436" t="s">
        <v>793</v>
      </c>
      <c r="D682" s="437"/>
      <c r="E682" s="144" t="s">
        <v>368</v>
      </c>
      <c r="F682" s="84" t="s">
        <v>769</v>
      </c>
      <c r="G682" s="84" t="s">
        <v>795</v>
      </c>
      <c r="H682" s="84" t="s">
        <v>796</v>
      </c>
      <c r="I682" s="84"/>
      <c r="J682" s="85" t="s">
        <v>797</v>
      </c>
      <c r="K682" s="84" t="s">
        <v>796</v>
      </c>
      <c r="L682" s="84"/>
      <c r="M682" s="84" t="s">
        <v>798</v>
      </c>
      <c r="N682" s="86" t="s">
        <v>799</v>
      </c>
    </row>
    <row r="683" spans="1:14" ht="14.4" hidden="1" customHeight="1" outlineLevel="1">
      <c r="B683" s="438" t="s">
        <v>786</v>
      </c>
      <c r="C683" s="420" t="s">
        <v>800</v>
      </c>
      <c r="D683" s="433"/>
      <c r="E683" s="87">
        <v>1</v>
      </c>
      <c r="F683" s="91"/>
      <c r="G683" s="111"/>
      <c r="H683" s="90" t="s">
        <v>370</v>
      </c>
      <c r="I683" s="87" t="s">
        <v>371</v>
      </c>
      <c r="J683" s="91"/>
      <c r="K683" s="92" t="str">
        <f t="shared" ref="K683:K714" si="32">+"CHF / "&amp;H683</f>
        <v>CHF / Min</v>
      </c>
      <c r="L683" s="87" t="s">
        <v>372</v>
      </c>
      <c r="M683" s="93">
        <f t="shared" ref="M683:M714" si="33">+G683*J683</f>
        <v>0</v>
      </c>
      <c r="N683" s="423">
        <f>SUM(M683:M686)</f>
        <v>0</v>
      </c>
    </row>
    <row r="684" spans="1:14" hidden="1" outlineLevel="1">
      <c r="B684" s="439"/>
      <c r="C684" s="421"/>
      <c r="D684" s="434"/>
      <c r="E684" s="94">
        <v>2</v>
      </c>
      <c r="F684" s="98"/>
      <c r="G684" s="112"/>
      <c r="H684" s="97" t="s">
        <v>370</v>
      </c>
      <c r="I684" s="94" t="s">
        <v>371</v>
      </c>
      <c r="J684" s="98"/>
      <c r="K684" s="99" t="str">
        <f t="shared" si="32"/>
        <v>CHF / Min</v>
      </c>
      <c r="L684" s="94" t="s">
        <v>372</v>
      </c>
      <c r="M684" s="100">
        <f t="shared" si="33"/>
        <v>0</v>
      </c>
      <c r="N684" s="424"/>
    </row>
    <row r="685" spans="1:14" ht="15.6" hidden="1" outlineLevel="1">
      <c r="B685" s="439"/>
      <c r="C685" s="421"/>
      <c r="D685" s="434"/>
      <c r="E685" s="113">
        <v>3</v>
      </c>
      <c r="F685" s="95"/>
      <c r="G685" s="96"/>
      <c r="H685" s="97" t="s">
        <v>370</v>
      </c>
      <c r="I685" s="94" t="s">
        <v>371</v>
      </c>
      <c r="J685" s="98"/>
      <c r="K685" s="99" t="str">
        <f t="shared" si="32"/>
        <v>CHF / Min</v>
      </c>
      <c r="L685" s="94" t="s">
        <v>372</v>
      </c>
      <c r="M685" s="100">
        <f t="shared" si="33"/>
        <v>0</v>
      </c>
      <c r="N685" s="424"/>
    </row>
    <row r="686" spans="1:14" ht="15.6" hidden="1" outlineLevel="1">
      <c r="B686" s="439"/>
      <c r="C686" s="422"/>
      <c r="D686" s="435"/>
      <c r="E686" s="114" t="s">
        <v>373</v>
      </c>
      <c r="F686" s="115"/>
      <c r="G686" s="116"/>
      <c r="H686" s="117" t="s">
        <v>370</v>
      </c>
      <c r="I686" s="114" t="s">
        <v>371</v>
      </c>
      <c r="J686" s="118"/>
      <c r="K686" s="119" t="str">
        <f t="shared" si="32"/>
        <v>CHF / Min</v>
      </c>
      <c r="L686" s="114" t="s">
        <v>372</v>
      </c>
      <c r="M686" s="120">
        <f t="shared" si="33"/>
        <v>0</v>
      </c>
      <c r="N686" s="425"/>
    </row>
    <row r="687" spans="1:14" ht="15.6" hidden="1" customHeight="1" outlineLevel="1">
      <c r="B687" s="426" t="s">
        <v>787</v>
      </c>
      <c r="C687" s="420" t="s">
        <v>816</v>
      </c>
      <c r="D687" s="433"/>
      <c r="E687" s="87">
        <v>1</v>
      </c>
      <c r="F687" s="88"/>
      <c r="G687" s="89"/>
      <c r="H687" s="90" t="s">
        <v>370</v>
      </c>
      <c r="I687" s="87" t="s">
        <v>371</v>
      </c>
      <c r="J687" s="91"/>
      <c r="K687" s="92" t="str">
        <f t="shared" si="32"/>
        <v>CHF / Min</v>
      </c>
      <c r="L687" s="87" t="s">
        <v>372</v>
      </c>
      <c r="M687" s="93">
        <f t="shared" si="33"/>
        <v>0</v>
      </c>
      <c r="N687" s="423">
        <f>SUM(M687:M690)</f>
        <v>0</v>
      </c>
    </row>
    <row r="688" spans="1:14" ht="15.6" hidden="1" outlineLevel="1">
      <c r="B688" s="426"/>
      <c r="C688" s="421"/>
      <c r="D688" s="434"/>
      <c r="E688" s="94">
        <v>2</v>
      </c>
      <c r="F688" s="95"/>
      <c r="G688" s="96"/>
      <c r="H688" s="97" t="s">
        <v>370</v>
      </c>
      <c r="I688" s="94" t="s">
        <v>371</v>
      </c>
      <c r="J688" s="98"/>
      <c r="K688" s="99" t="str">
        <f t="shared" si="32"/>
        <v>CHF / Min</v>
      </c>
      <c r="L688" s="94" t="s">
        <v>372</v>
      </c>
      <c r="M688" s="100">
        <f t="shared" si="33"/>
        <v>0</v>
      </c>
      <c r="N688" s="424"/>
    </row>
    <row r="689" spans="2:14" ht="15.6" hidden="1" outlineLevel="1">
      <c r="B689" s="426"/>
      <c r="C689" s="421"/>
      <c r="D689" s="434"/>
      <c r="E689" s="113">
        <v>3</v>
      </c>
      <c r="F689" s="95"/>
      <c r="G689" s="96"/>
      <c r="H689" s="97" t="s">
        <v>370</v>
      </c>
      <c r="I689" s="94" t="s">
        <v>371</v>
      </c>
      <c r="J689" s="98"/>
      <c r="K689" s="99" t="str">
        <f t="shared" si="32"/>
        <v>CHF / Min</v>
      </c>
      <c r="L689" s="94" t="s">
        <v>372</v>
      </c>
      <c r="M689" s="100">
        <f t="shared" si="33"/>
        <v>0</v>
      </c>
      <c r="N689" s="424"/>
    </row>
    <row r="690" spans="2:14" ht="15.6" hidden="1" outlineLevel="1">
      <c r="B690" s="426"/>
      <c r="C690" s="422"/>
      <c r="D690" s="435"/>
      <c r="E690" s="114" t="s">
        <v>373</v>
      </c>
      <c r="F690" s="115"/>
      <c r="G690" s="116"/>
      <c r="H690" s="117" t="s">
        <v>370</v>
      </c>
      <c r="I690" s="114" t="s">
        <v>371</v>
      </c>
      <c r="J690" s="118"/>
      <c r="K690" s="119" t="str">
        <f t="shared" si="32"/>
        <v>CHF / Min</v>
      </c>
      <c r="L690" s="114" t="s">
        <v>372</v>
      </c>
      <c r="M690" s="120">
        <f t="shared" si="33"/>
        <v>0</v>
      </c>
      <c r="N690" s="425">
        <f>SUM(M690:M690)</f>
        <v>0</v>
      </c>
    </row>
    <row r="691" spans="2:14" ht="15.6" hidden="1" customHeight="1" outlineLevel="1">
      <c r="B691" s="426" t="s">
        <v>817</v>
      </c>
      <c r="C691" s="420" t="s">
        <v>802</v>
      </c>
      <c r="D691" s="433"/>
      <c r="E691" s="87">
        <v>1</v>
      </c>
      <c r="F691" s="88"/>
      <c r="G691" s="89"/>
      <c r="H691" s="90" t="s">
        <v>15</v>
      </c>
      <c r="I691" s="87" t="s">
        <v>371</v>
      </c>
      <c r="J691" s="91"/>
      <c r="K691" s="92" t="str">
        <f t="shared" si="32"/>
        <v>CHF / mg</v>
      </c>
      <c r="L691" s="87" t="s">
        <v>372</v>
      </c>
      <c r="M691" s="93">
        <f t="shared" si="33"/>
        <v>0</v>
      </c>
      <c r="N691" s="423">
        <f>SUM(M691:M694)</f>
        <v>0</v>
      </c>
    </row>
    <row r="692" spans="2:14" ht="15.6" hidden="1" outlineLevel="1">
      <c r="B692" s="426"/>
      <c r="C692" s="421"/>
      <c r="D692" s="434"/>
      <c r="E692" s="94">
        <v>2</v>
      </c>
      <c r="F692" s="95"/>
      <c r="G692" s="96"/>
      <c r="H692" s="97" t="s">
        <v>16</v>
      </c>
      <c r="I692" s="94" t="s">
        <v>371</v>
      </c>
      <c r="J692" s="98"/>
      <c r="K692" s="99" t="str">
        <f t="shared" si="32"/>
        <v>CHF / U</v>
      </c>
      <c r="L692" s="94" t="s">
        <v>372</v>
      </c>
      <c r="M692" s="100">
        <f t="shared" si="33"/>
        <v>0</v>
      </c>
      <c r="N692" s="424"/>
    </row>
    <row r="693" spans="2:14" ht="15.6" hidden="1" outlineLevel="1">
      <c r="B693" s="426"/>
      <c r="C693" s="421"/>
      <c r="D693" s="434"/>
      <c r="E693" s="113">
        <v>3</v>
      </c>
      <c r="F693" s="95"/>
      <c r="G693" s="96"/>
      <c r="H693" s="97" t="s">
        <v>185</v>
      </c>
      <c r="I693" s="94" t="s">
        <v>371</v>
      </c>
      <c r="J693" s="98"/>
      <c r="K693" s="99" t="str">
        <f t="shared" si="32"/>
        <v>CHF / ml</v>
      </c>
      <c r="L693" s="94" t="s">
        <v>372</v>
      </c>
      <c r="M693" s="100">
        <f t="shared" si="33"/>
        <v>0</v>
      </c>
      <c r="N693" s="424"/>
    </row>
    <row r="694" spans="2:14" ht="15.6" hidden="1" outlineLevel="1">
      <c r="B694" s="426"/>
      <c r="C694" s="422"/>
      <c r="D694" s="435"/>
      <c r="E694" s="114" t="s">
        <v>373</v>
      </c>
      <c r="F694" s="115"/>
      <c r="G694" s="116"/>
      <c r="H694" s="104" t="s">
        <v>373</v>
      </c>
      <c r="I694" s="114" t="s">
        <v>371</v>
      </c>
      <c r="J694" s="118"/>
      <c r="K694" s="119" t="str">
        <f t="shared" si="32"/>
        <v>CHF / …</v>
      </c>
      <c r="L694" s="114" t="s">
        <v>372</v>
      </c>
      <c r="M694" s="120">
        <f t="shared" si="33"/>
        <v>0</v>
      </c>
      <c r="N694" s="425">
        <f>SUM(M694:M694)</f>
        <v>0</v>
      </c>
    </row>
    <row r="695" spans="2:14" ht="15.6" hidden="1" customHeight="1" outlineLevel="1">
      <c r="B695" s="426" t="s">
        <v>788</v>
      </c>
      <c r="C695" s="420" t="s">
        <v>803</v>
      </c>
      <c r="D695" s="433"/>
      <c r="E695" s="87">
        <v>1</v>
      </c>
      <c r="F695" s="88"/>
      <c r="G695" s="89"/>
      <c r="H695" s="117" t="s">
        <v>810</v>
      </c>
      <c r="I695" s="87" t="s">
        <v>371</v>
      </c>
      <c r="J695" s="91"/>
      <c r="K695" s="92" t="str">
        <f t="shared" si="32"/>
        <v>CHF / Concentré</v>
      </c>
      <c r="L695" s="87" t="s">
        <v>372</v>
      </c>
      <c r="M695" s="93">
        <f t="shared" si="33"/>
        <v>0</v>
      </c>
      <c r="N695" s="423">
        <f>SUM(M695:M698)</f>
        <v>0</v>
      </c>
    </row>
    <row r="696" spans="2:14" ht="15.6" hidden="1" outlineLevel="1">
      <c r="B696" s="426"/>
      <c r="C696" s="421"/>
      <c r="D696" s="434"/>
      <c r="E696" s="94">
        <v>2</v>
      </c>
      <c r="F696" s="95"/>
      <c r="G696" s="96"/>
      <c r="H696" s="117" t="s">
        <v>810</v>
      </c>
      <c r="I696" s="94" t="s">
        <v>371</v>
      </c>
      <c r="J696" s="98"/>
      <c r="K696" s="99" t="str">
        <f t="shared" si="32"/>
        <v>CHF / Concentré</v>
      </c>
      <c r="L696" s="94" t="s">
        <v>372</v>
      </c>
      <c r="M696" s="100">
        <f t="shared" si="33"/>
        <v>0</v>
      </c>
      <c r="N696" s="424"/>
    </row>
    <row r="697" spans="2:14" ht="15.6" hidden="1" outlineLevel="1">
      <c r="B697" s="426"/>
      <c r="C697" s="421"/>
      <c r="D697" s="434"/>
      <c r="E697" s="113">
        <v>3</v>
      </c>
      <c r="F697" s="95"/>
      <c r="G697" s="96"/>
      <c r="H697" s="117" t="s">
        <v>810</v>
      </c>
      <c r="I697" s="94" t="s">
        <v>371</v>
      </c>
      <c r="J697" s="98"/>
      <c r="K697" s="99" t="str">
        <f t="shared" si="32"/>
        <v>CHF / Concentré</v>
      </c>
      <c r="L697" s="94" t="s">
        <v>372</v>
      </c>
      <c r="M697" s="100">
        <f t="shared" si="33"/>
        <v>0</v>
      </c>
      <c r="N697" s="424"/>
    </row>
    <row r="698" spans="2:14" ht="15.6" hidden="1" outlineLevel="1">
      <c r="B698" s="426"/>
      <c r="C698" s="422"/>
      <c r="D698" s="435"/>
      <c r="E698" s="114" t="s">
        <v>373</v>
      </c>
      <c r="F698" s="115"/>
      <c r="G698" s="116"/>
      <c r="H698" s="117" t="s">
        <v>810</v>
      </c>
      <c r="I698" s="114" t="s">
        <v>371</v>
      </c>
      <c r="J698" s="118"/>
      <c r="K698" s="119" t="str">
        <f t="shared" si="32"/>
        <v>CHF / Concentré</v>
      </c>
      <c r="L698" s="114" t="s">
        <v>372</v>
      </c>
      <c r="M698" s="120">
        <f t="shared" si="33"/>
        <v>0</v>
      </c>
      <c r="N698" s="425">
        <f>SUM(M698:M698)</f>
        <v>0</v>
      </c>
    </row>
    <row r="699" spans="2:14" ht="15.6" hidden="1" customHeight="1" outlineLevel="1">
      <c r="B699" s="438" t="s">
        <v>760</v>
      </c>
      <c r="C699" s="420" t="s">
        <v>804</v>
      </c>
      <c r="D699" s="433"/>
      <c r="E699" s="87">
        <v>1</v>
      </c>
      <c r="F699" s="88"/>
      <c r="G699" s="89"/>
      <c r="H699" s="90" t="s">
        <v>811</v>
      </c>
      <c r="I699" s="87" t="s">
        <v>371</v>
      </c>
      <c r="J699" s="91"/>
      <c r="K699" s="92" t="str">
        <f t="shared" si="32"/>
        <v>CHF / Pièce</v>
      </c>
      <c r="L699" s="87" t="s">
        <v>372</v>
      </c>
      <c r="M699" s="93">
        <f t="shared" si="33"/>
        <v>0</v>
      </c>
      <c r="N699" s="423">
        <f>SUM(M699:M702)</f>
        <v>0</v>
      </c>
    </row>
    <row r="700" spans="2:14" ht="15.6" hidden="1" outlineLevel="1">
      <c r="B700" s="439"/>
      <c r="C700" s="421"/>
      <c r="D700" s="434"/>
      <c r="E700" s="94">
        <v>2</v>
      </c>
      <c r="F700" s="95"/>
      <c r="G700" s="96"/>
      <c r="H700" s="97" t="s">
        <v>374</v>
      </c>
      <c r="I700" s="94" t="s">
        <v>371</v>
      </c>
      <c r="J700" s="98"/>
      <c r="K700" s="99" t="str">
        <f t="shared" si="32"/>
        <v>CHF / ..</v>
      </c>
      <c r="L700" s="94" t="s">
        <v>372</v>
      </c>
      <c r="M700" s="100">
        <f t="shared" si="33"/>
        <v>0</v>
      </c>
      <c r="N700" s="424"/>
    </row>
    <row r="701" spans="2:14" ht="15.6" hidden="1" outlineLevel="1">
      <c r="B701" s="439"/>
      <c r="C701" s="421"/>
      <c r="D701" s="434"/>
      <c r="E701" s="113">
        <v>3</v>
      </c>
      <c r="F701" s="95"/>
      <c r="G701" s="96"/>
      <c r="H701" s="97" t="s">
        <v>374</v>
      </c>
      <c r="I701" s="94" t="s">
        <v>371</v>
      </c>
      <c r="J701" s="98"/>
      <c r="K701" s="99" t="str">
        <f t="shared" si="32"/>
        <v>CHF / ..</v>
      </c>
      <c r="L701" s="94" t="s">
        <v>372</v>
      </c>
      <c r="M701" s="100">
        <f t="shared" si="33"/>
        <v>0</v>
      </c>
      <c r="N701" s="424"/>
    </row>
    <row r="702" spans="2:14" ht="15.6" hidden="1" outlineLevel="1">
      <c r="B702" s="440"/>
      <c r="C702" s="422"/>
      <c r="D702" s="435"/>
      <c r="E702" s="114" t="s">
        <v>373</v>
      </c>
      <c r="F702" s="115"/>
      <c r="G702" s="116"/>
      <c r="H702" s="117" t="s">
        <v>374</v>
      </c>
      <c r="I702" s="114" t="s">
        <v>371</v>
      </c>
      <c r="J702" s="118"/>
      <c r="K702" s="119" t="str">
        <f t="shared" si="32"/>
        <v>CHF / ..</v>
      </c>
      <c r="L702" s="114" t="s">
        <v>372</v>
      </c>
      <c r="M702" s="120">
        <f t="shared" si="33"/>
        <v>0</v>
      </c>
      <c r="N702" s="425"/>
    </row>
    <row r="703" spans="2:14" ht="15.6" hidden="1" customHeight="1" outlineLevel="1">
      <c r="B703" s="426" t="s">
        <v>808</v>
      </c>
      <c r="C703" s="420" t="s">
        <v>805</v>
      </c>
      <c r="D703" s="433"/>
      <c r="E703" s="87">
        <v>1</v>
      </c>
      <c r="F703" s="88"/>
      <c r="G703" s="89"/>
      <c r="H703" s="90" t="s">
        <v>811</v>
      </c>
      <c r="I703" s="87" t="s">
        <v>371</v>
      </c>
      <c r="J703" s="91"/>
      <c r="K703" s="92" t="str">
        <f t="shared" si="32"/>
        <v>CHF / Pièce</v>
      </c>
      <c r="L703" s="87" t="s">
        <v>372</v>
      </c>
      <c r="M703" s="93">
        <f t="shared" si="33"/>
        <v>0</v>
      </c>
      <c r="N703" s="423">
        <f>SUM(M703:M706)</f>
        <v>0</v>
      </c>
    </row>
    <row r="704" spans="2:14" ht="15.6" hidden="1" outlineLevel="1">
      <c r="B704" s="426"/>
      <c r="C704" s="421"/>
      <c r="D704" s="434"/>
      <c r="E704" s="94">
        <v>2</v>
      </c>
      <c r="F704" s="95"/>
      <c r="G704" s="96"/>
      <c r="H704" s="97" t="s">
        <v>374</v>
      </c>
      <c r="I704" s="94" t="s">
        <v>371</v>
      </c>
      <c r="J704" s="98"/>
      <c r="K704" s="99" t="str">
        <f t="shared" si="32"/>
        <v>CHF / ..</v>
      </c>
      <c r="L704" s="94" t="s">
        <v>372</v>
      </c>
      <c r="M704" s="100">
        <f t="shared" si="33"/>
        <v>0</v>
      </c>
      <c r="N704" s="424"/>
    </row>
    <row r="705" spans="1:14" ht="15.6" hidden="1" outlineLevel="1">
      <c r="B705" s="426"/>
      <c r="C705" s="421"/>
      <c r="D705" s="434"/>
      <c r="E705" s="113">
        <v>3</v>
      </c>
      <c r="F705" s="95"/>
      <c r="G705" s="96"/>
      <c r="H705" s="97" t="s">
        <v>374</v>
      </c>
      <c r="I705" s="94" t="s">
        <v>371</v>
      </c>
      <c r="J705" s="98"/>
      <c r="K705" s="99" t="str">
        <f t="shared" si="32"/>
        <v>CHF / ..</v>
      </c>
      <c r="L705" s="94" t="s">
        <v>372</v>
      </c>
      <c r="M705" s="100">
        <f t="shared" si="33"/>
        <v>0</v>
      </c>
      <c r="N705" s="424"/>
    </row>
    <row r="706" spans="1:14" ht="15.6" hidden="1" outlineLevel="1">
      <c r="B706" s="426"/>
      <c r="C706" s="422"/>
      <c r="D706" s="435"/>
      <c r="E706" s="114" t="s">
        <v>373</v>
      </c>
      <c r="F706" s="115"/>
      <c r="G706" s="116"/>
      <c r="H706" s="97" t="s">
        <v>374</v>
      </c>
      <c r="I706" s="114" t="s">
        <v>371</v>
      </c>
      <c r="J706" s="118"/>
      <c r="K706" s="119" t="str">
        <f t="shared" si="32"/>
        <v>CHF / ..</v>
      </c>
      <c r="L706" s="114" t="s">
        <v>372</v>
      </c>
      <c r="M706" s="120">
        <f t="shared" si="33"/>
        <v>0</v>
      </c>
      <c r="N706" s="425">
        <f>SUM(M706:M706)</f>
        <v>0</v>
      </c>
    </row>
    <row r="707" spans="1:14" ht="15.6" hidden="1" customHeight="1" outlineLevel="1">
      <c r="B707" s="426" t="s">
        <v>809</v>
      </c>
      <c r="C707" s="420" t="s">
        <v>806</v>
      </c>
      <c r="D707" s="433"/>
      <c r="E707" s="87">
        <v>1</v>
      </c>
      <c r="F707" s="88"/>
      <c r="G707" s="89"/>
      <c r="H707" s="90" t="s">
        <v>370</v>
      </c>
      <c r="I707" s="87" t="s">
        <v>371</v>
      </c>
      <c r="J707" s="91"/>
      <c r="K707" s="92" t="str">
        <f t="shared" si="32"/>
        <v>CHF / Min</v>
      </c>
      <c r="L707" s="87" t="s">
        <v>372</v>
      </c>
      <c r="M707" s="93">
        <f t="shared" si="33"/>
        <v>0</v>
      </c>
      <c r="N707" s="423">
        <f>SUM(M707:M710)</f>
        <v>0</v>
      </c>
    </row>
    <row r="708" spans="1:14" ht="15.6" hidden="1" outlineLevel="1">
      <c r="B708" s="426"/>
      <c r="C708" s="421"/>
      <c r="D708" s="434"/>
      <c r="E708" s="94">
        <v>2</v>
      </c>
      <c r="F708" s="95"/>
      <c r="G708" s="96"/>
      <c r="H708" s="97" t="s">
        <v>370</v>
      </c>
      <c r="I708" s="94" t="s">
        <v>371</v>
      </c>
      <c r="J708" s="98"/>
      <c r="K708" s="99" t="str">
        <f t="shared" si="32"/>
        <v>CHF / Min</v>
      </c>
      <c r="L708" s="94" t="s">
        <v>372</v>
      </c>
      <c r="M708" s="100">
        <f t="shared" si="33"/>
        <v>0</v>
      </c>
      <c r="N708" s="424"/>
    </row>
    <row r="709" spans="1:14" ht="15.6" hidden="1" outlineLevel="1">
      <c r="B709" s="426"/>
      <c r="C709" s="421"/>
      <c r="D709" s="434"/>
      <c r="E709" s="108">
        <v>3</v>
      </c>
      <c r="F709" s="109"/>
      <c r="G709" s="110"/>
      <c r="H709" s="97" t="s">
        <v>370</v>
      </c>
      <c r="I709" s="94" t="s">
        <v>371</v>
      </c>
      <c r="J709" s="98"/>
      <c r="K709" s="99" t="str">
        <f t="shared" si="32"/>
        <v>CHF / Min</v>
      </c>
      <c r="L709" s="94" t="s">
        <v>372</v>
      </c>
      <c r="M709" s="100">
        <f t="shared" si="33"/>
        <v>0</v>
      </c>
      <c r="N709" s="424"/>
    </row>
    <row r="710" spans="1:14" ht="15.6" hidden="1" outlineLevel="1">
      <c r="B710" s="426"/>
      <c r="C710" s="422"/>
      <c r="D710" s="435"/>
      <c r="E710" s="101" t="s">
        <v>373</v>
      </c>
      <c r="F710" s="102"/>
      <c r="G710" s="103"/>
      <c r="H710" s="104" t="s">
        <v>370</v>
      </c>
      <c r="I710" s="101" t="s">
        <v>371</v>
      </c>
      <c r="J710" s="105"/>
      <c r="K710" s="106" t="str">
        <f t="shared" si="32"/>
        <v>CHF / Min</v>
      </c>
      <c r="L710" s="101" t="s">
        <v>372</v>
      </c>
      <c r="M710" s="107">
        <f t="shared" si="33"/>
        <v>0</v>
      </c>
      <c r="N710" s="425"/>
    </row>
    <row r="711" spans="1:14" s="60" customFormat="1" ht="15.6" hidden="1" customHeight="1" outlineLevel="1">
      <c r="A711" s="51"/>
      <c r="B711" s="426" t="s">
        <v>789</v>
      </c>
      <c r="C711" s="420" t="s">
        <v>807</v>
      </c>
      <c r="D711" s="433"/>
      <c r="E711" s="87">
        <v>1</v>
      </c>
      <c r="F711" s="88"/>
      <c r="G711" s="89"/>
      <c r="H711" s="90" t="s">
        <v>374</v>
      </c>
      <c r="I711" s="87" t="s">
        <v>371</v>
      </c>
      <c r="J711" s="91"/>
      <c r="K711" s="92" t="str">
        <f t="shared" si="32"/>
        <v>CHF / ..</v>
      </c>
      <c r="L711" s="87" t="s">
        <v>372</v>
      </c>
      <c r="M711" s="93">
        <f t="shared" si="33"/>
        <v>0</v>
      </c>
      <c r="N711" s="423">
        <f>SUM(M711:M714)</f>
        <v>0</v>
      </c>
    </row>
    <row r="712" spans="1:14" s="60" customFormat="1" ht="15.6" hidden="1" outlineLevel="1">
      <c r="A712" s="51"/>
      <c r="B712" s="426"/>
      <c r="C712" s="421"/>
      <c r="D712" s="434"/>
      <c r="E712" s="94">
        <v>2</v>
      </c>
      <c r="F712" s="95"/>
      <c r="G712" s="96"/>
      <c r="H712" s="97" t="s">
        <v>374</v>
      </c>
      <c r="I712" s="94" t="s">
        <v>371</v>
      </c>
      <c r="J712" s="98"/>
      <c r="K712" s="99" t="str">
        <f t="shared" si="32"/>
        <v>CHF / ..</v>
      </c>
      <c r="L712" s="94" t="s">
        <v>372</v>
      </c>
      <c r="M712" s="100">
        <f t="shared" si="33"/>
        <v>0</v>
      </c>
      <c r="N712" s="424"/>
    </row>
    <row r="713" spans="1:14" s="60" customFormat="1" ht="15.6" hidden="1" outlineLevel="1">
      <c r="A713" s="51"/>
      <c r="B713" s="426"/>
      <c r="C713" s="421"/>
      <c r="D713" s="434"/>
      <c r="E713" s="108">
        <v>3</v>
      </c>
      <c r="F713" s="109"/>
      <c r="G713" s="110"/>
      <c r="H713" s="97" t="s">
        <v>374</v>
      </c>
      <c r="I713" s="94" t="s">
        <v>371</v>
      </c>
      <c r="J713" s="98"/>
      <c r="K713" s="99" t="str">
        <f t="shared" si="32"/>
        <v>CHF / ..</v>
      </c>
      <c r="L713" s="94" t="s">
        <v>372</v>
      </c>
      <c r="M713" s="100">
        <f t="shared" si="33"/>
        <v>0</v>
      </c>
      <c r="N713" s="424"/>
    </row>
    <row r="714" spans="1:14" s="60" customFormat="1" ht="15.6" hidden="1" outlineLevel="1">
      <c r="A714" s="51"/>
      <c r="B714" s="426"/>
      <c r="C714" s="422"/>
      <c r="D714" s="435"/>
      <c r="E714" s="101" t="s">
        <v>373</v>
      </c>
      <c r="F714" s="102"/>
      <c r="G714" s="103"/>
      <c r="H714" s="104" t="s">
        <v>374</v>
      </c>
      <c r="I714" s="101" t="s">
        <v>371</v>
      </c>
      <c r="J714" s="105"/>
      <c r="K714" s="106" t="str">
        <f t="shared" si="32"/>
        <v>CHF / ..</v>
      </c>
      <c r="L714" s="101" t="s">
        <v>372</v>
      </c>
      <c r="M714" s="107">
        <f t="shared" si="33"/>
        <v>0</v>
      </c>
      <c r="N714" s="425"/>
    </row>
    <row r="715" spans="1:14"/>
    <row r="716" spans="1:14" collapsed="1">
      <c r="B716" s="137" t="s">
        <v>315</v>
      </c>
      <c r="C716" s="28" t="str">
        <f>+VLOOKUP(B716,'Procédés onéreux-annexe'!B:D,3,FALSE)</f>
        <v>Immunoadsorption extracorporelle, sur colonne
non régénérable</v>
      </c>
      <c r="D716" s="60"/>
      <c r="E716" s="60"/>
      <c r="F716" s="60"/>
      <c r="G716" s="60"/>
      <c r="H716" s="60"/>
      <c r="I716" s="60"/>
      <c r="J716" s="60"/>
      <c r="K716" s="60"/>
      <c r="L716" s="60"/>
      <c r="M716" s="60"/>
      <c r="N716" s="60"/>
    </row>
    <row r="717" spans="1:14" hidden="1" outlineLevel="1">
      <c r="B717" s="155"/>
      <c r="C717" s="436" t="s">
        <v>793</v>
      </c>
      <c r="D717" s="437"/>
      <c r="E717" s="144" t="s">
        <v>368</v>
      </c>
      <c r="F717" s="84" t="s">
        <v>769</v>
      </c>
      <c r="G717" s="84" t="s">
        <v>795</v>
      </c>
      <c r="H717" s="84" t="s">
        <v>796</v>
      </c>
      <c r="I717" s="84"/>
      <c r="J717" s="85" t="s">
        <v>797</v>
      </c>
      <c r="K717" s="84" t="s">
        <v>796</v>
      </c>
      <c r="L717" s="84"/>
      <c r="M717" s="84" t="s">
        <v>798</v>
      </c>
      <c r="N717" s="86" t="s">
        <v>799</v>
      </c>
    </row>
    <row r="718" spans="1:14" ht="14.4" hidden="1" customHeight="1" outlineLevel="1">
      <c r="B718" s="438" t="s">
        <v>786</v>
      </c>
      <c r="C718" s="420" t="s">
        <v>800</v>
      </c>
      <c r="D718" s="433"/>
      <c r="E718" s="87">
        <v>1</v>
      </c>
      <c r="F718" s="91"/>
      <c r="G718" s="111"/>
      <c r="H718" s="90" t="s">
        <v>370</v>
      </c>
      <c r="I718" s="87" t="s">
        <v>371</v>
      </c>
      <c r="J718" s="91"/>
      <c r="K718" s="92" t="str">
        <f t="shared" ref="K718:K749" si="34">+"CHF / "&amp;H718</f>
        <v>CHF / Min</v>
      </c>
      <c r="L718" s="87" t="s">
        <v>372</v>
      </c>
      <c r="M718" s="93">
        <f t="shared" ref="M718:M749" si="35">+G718*J718</f>
        <v>0</v>
      </c>
      <c r="N718" s="423">
        <f>SUM(M718:M721)</f>
        <v>0</v>
      </c>
    </row>
    <row r="719" spans="1:14" hidden="1" outlineLevel="1">
      <c r="B719" s="439"/>
      <c r="C719" s="421"/>
      <c r="D719" s="434"/>
      <c r="E719" s="94">
        <v>2</v>
      </c>
      <c r="F719" s="98"/>
      <c r="G719" s="112"/>
      <c r="H719" s="97" t="s">
        <v>370</v>
      </c>
      <c r="I719" s="94" t="s">
        <v>371</v>
      </c>
      <c r="J719" s="98"/>
      <c r="K719" s="99" t="str">
        <f t="shared" si="34"/>
        <v>CHF / Min</v>
      </c>
      <c r="L719" s="94" t="s">
        <v>372</v>
      </c>
      <c r="M719" s="100">
        <f t="shared" si="35"/>
        <v>0</v>
      </c>
      <c r="N719" s="424"/>
    </row>
    <row r="720" spans="1:14" ht="15.6" hidden="1" outlineLevel="1">
      <c r="B720" s="439"/>
      <c r="C720" s="421"/>
      <c r="D720" s="434"/>
      <c r="E720" s="113">
        <v>3</v>
      </c>
      <c r="F720" s="95"/>
      <c r="G720" s="96"/>
      <c r="H720" s="97" t="s">
        <v>370</v>
      </c>
      <c r="I720" s="94" t="s">
        <v>371</v>
      </c>
      <c r="J720" s="98"/>
      <c r="K720" s="99" t="str">
        <f t="shared" si="34"/>
        <v>CHF / Min</v>
      </c>
      <c r="L720" s="94" t="s">
        <v>372</v>
      </c>
      <c r="M720" s="100">
        <f t="shared" si="35"/>
        <v>0</v>
      </c>
      <c r="N720" s="424"/>
    </row>
    <row r="721" spans="2:14" ht="15.6" hidden="1" outlineLevel="1">
      <c r="B721" s="439"/>
      <c r="C721" s="422"/>
      <c r="D721" s="435"/>
      <c r="E721" s="114" t="s">
        <v>373</v>
      </c>
      <c r="F721" s="115"/>
      <c r="G721" s="116"/>
      <c r="H721" s="117" t="s">
        <v>370</v>
      </c>
      <c r="I721" s="114" t="s">
        <v>371</v>
      </c>
      <c r="J721" s="118"/>
      <c r="K721" s="119" t="str">
        <f t="shared" si="34"/>
        <v>CHF / Min</v>
      </c>
      <c r="L721" s="114" t="s">
        <v>372</v>
      </c>
      <c r="M721" s="120">
        <f t="shared" si="35"/>
        <v>0</v>
      </c>
      <c r="N721" s="425"/>
    </row>
    <row r="722" spans="2:14" ht="15.6" hidden="1" customHeight="1" outlineLevel="1">
      <c r="B722" s="426" t="s">
        <v>787</v>
      </c>
      <c r="C722" s="420" t="s">
        <v>816</v>
      </c>
      <c r="D722" s="433"/>
      <c r="E722" s="87">
        <v>1</v>
      </c>
      <c r="F722" s="88"/>
      <c r="G722" s="89"/>
      <c r="H722" s="90" t="s">
        <v>370</v>
      </c>
      <c r="I722" s="87" t="s">
        <v>371</v>
      </c>
      <c r="J722" s="91"/>
      <c r="K722" s="92" t="str">
        <f t="shared" si="34"/>
        <v>CHF / Min</v>
      </c>
      <c r="L722" s="87" t="s">
        <v>372</v>
      </c>
      <c r="M722" s="93">
        <f t="shared" si="35"/>
        <v>0</v>
      </c>
      <c r="N722" s="423">
        <f>SUM(M722:M725)</f>
        <v>0</v>
      </c>
    </row>
    <row r="723" spans="2:14" ht="15.6" hidden="1" outlineLevel="1">
      <c r="B723" s="426"/>
      <c r="C723" s="421"/>
      <c r="D723" s="434"/>
      <c r="E723" s="94">
        <v>2</v>
      </c>
      <c r="F723" s="95"/>
      <c r="G723" s="96"/>
      <c r="H723" s="97" t="s">
        <v>370</v>
      </c>
      <c r="I723" s="94" t="s">
        <v>371</v>
      </c>
      <c r="J723" s="98"/>
      <c r="K723" s="99" t="str">
        <f t="shared" si="34"/>
        <v>CHF / Min</v>
      </c>
      <c r="L723" s="94" t="s">
        <v>372</v>
      </c>
      <c r="M723" s="100">
        <f t="shared" si="35"/>
        <v>0</v>
      </c>
      <c r="N723" s="424"/>
    </row>
    <row r="724" spans="2:14" ht="15.6" hidden="1" outlineLevel="1">
      <c r="B724" s="426"/>
      <c r="C724" s="421"/>
      <c r="D724" s="434"/>
      <c r="E724" s="113">
        <v>3</v>
      </c>
      <c r="F724" s="95"/>
      <c r="G724" s="96"/>
      <c r="H724" s="97" t="s">
        <v>370</v>
      </c>
      <c r="I724" s="94" t="s">
        <v>371</v>
      </c>
      <c r="J724" s="98"/>
      <c r="K724" s="99" t="str">
        <f t="shared" si="34"/>
        <v>CHF / Min</v>
      </c>
      <c r="L724" s="94" t="s">
        <v>372</v>
      </c>
      <c r="M724" s="100">
        <f t="shared" si="35"/>
        <v>0</v>
      </c>
      <c r="N724" s="424"/>
    </row>
    <row r="725" spans="2:14" ht="15.6" hidden="1" outlineLevel="1">
      <c r="B725" s="426"/>
      <c r="C725" s="422"/>
      <c r="D725" s="435"/>
      <c r="E725" s="114" t="s">
        <v>373</v>
      </c>
      <c r="F725" s="115"/>
      <c r="G725" s="116"/>
      <c r="H725" s="117" t="s">
        <v>370</v>
      </c>
      <c r="I725" s="114" t="s">
        <v>371</v>
      </c>
      <c r="J725" s="118"/>
      <c r="K725" s="119" t="str">
        <f t="shared" si="34"/>
        <v>CHF / Min</v>
      </c>
      <c r="L725" s="114" t="s">
        <v>372</v>
      </c>
      <c r="M725" s="120">
        <f t="shared" si="35"/>
        <v>0</v>
      </c>
      <c r="N725" s="425">
        <f>SUM(M725:M725)</f>
        <v>0</v>
      </c>
    </row>
    <row r="726" spans="2:14" ht="15.6" hidden="1" customHeight="1" outlineLevel="1">
      <c r="B726" s="426" t="s">
        <v>817</v>
      </c>
      <c r="C726" s="420" t="s">
        <v>802</v>
      </c>
      <c r="D726" s="433"/>
      <c r="E726" s="87">
        <v>1</v>
      </c>
      <c r="F726" s="88"/>
      <c r="G726" s="89"/>
      <c r="H726" s="90" t="s">
        <v>15</v>
      </c>
      <c r="I726" s="87" t="s">
        <v>371</v>
      </c>
      <c r="J726" s="91"/>
      <c r="K726" s="92" t="str">
        <f t="shared" si="34"/>
        <v>CHF / mg</v>
      </c>
      <c r="L726" s="87" t="s">
        <v>372</v>
      </c>
      <c r="M726" s="93">
        <f t="shared" si="35"/>
        <v>0</v>
      </c>
      <c r="N726" s="423">
        <f>SUM(M726:M729)</f>
        <v>0</v>
      </c>
    </row>
    <row r="727" spans="2:14" ht="15.6" hidden="1" outlineLevel="1">
      <c r="B727" s="426"/>
      <c r="C727" s="421"/>
      <c r="D727" s="434"/>
      <c r="E727" s="94">
        <v>2</v>
      </c>
      <c r="F727" s="95"/>
      <c r="G727" s="96"/>
      <c r="H727" s="97" t="s">
        <v>16</v>
      </c>
      <c r="I727" s="94" t="s">
        <v>371</v>
      </c>
      <c r="J727" s="98"/>
      <c r="K727" s="99" t="str">
        <f t="shared" si="34"/>
        <v>CHF / U</v>
      </c>
      <c r="L727" s="94" t="s">
        <v>372</v>
      </c>
      <c r="M727" s="100">
        <f t="shared" si="35"/>
        <v>0</v>
      </c>
      <c r="N727" s="424"/>
    </row>
    <row r="728" spans="2:14" ht="15.6" hidden="1" outlineLevel="1">
      <c r="B728" s="426"/>
      <c r="C728" s="421"/>
      <c r="D728" s="434"/>
      <c r="E728" s="113">
        <v>3</v>
      </c>
      <c r="F728" s="95"/>
      <c r="G728" s="96"/>
      <c r="H728" s="97" t="s">
        <v>185</v>
      </c>
      <c r="I728" s="94" t="s">
        <v>371</v>
      </c>
      <c r="J728" s="98"/>
      <c r="K728" s="99" t="str">
        <f t="shared" si="34"/>
        <v>CHF / ml</v>
      </c>
      <c r="L728" s="94" t="s">
        <v>372</v>
      </c>
      <c r="M728" s="100">
        <f t="shared" si="35"/>
        <v>0</v>
      </c>
      <c r="N728" s="424"/>
    </row>
    <row r="729" spans="2:14" ht="15.6" hidden="1" outlineLevel="1">
      <c r="B729" s="426"/>
      <c r="C729" s="422"/>
      <c r="D729" s="435"/>
      <c r="E729" s="114" t="s">
        <v>373</v>
      </c>
      <c r="F729" s="115"/>
      <c r="G729" s="116"/>
      <c r="H729" s="104" t="s">
        <v>373</v>
      </c>
      <c r="I729" s="114" t="s">
        <v>371</v>
      </c>
      <c r="J729" s="118"/>
      <c r="K729" s="119" t="str">
        <f t="shared" si="34"/>
        <v>CHF / …</v>
      </c>
      <c r="L729" s="114" t="s">
        <v>372</v>
      </c>
      <c r="M729" s="120">
        <f t="shared" si="35"/>
        <v>0</v>
      </c>
      <c r="N729" s="425">
        <f>SUM(M729:M729)</f>
        <v>0</v>
      </c>
    </row>
    <row r="730" spans="2:14" ht="15.6" hidden="1" customHeight="1" outlineLevel="1">
      <c r="B730" s="426" t="s">
        <v>788</v>
      </c>
      <c r="C730" s="420" t="s">
        <v>803</v>
      </c>
      <c r="D730" s="433"/>
      <c r="E730" s="87">
        <v>1</v>
      </c>
      <c r="F730" s="88"/>
      <c r="G730" s="89"/>
      <c r="H730" s="117" t="s">
        <v>810</v>
      </c>
      <c r="I730" s="87" t="s">
        <v>371</v>
      </c>
      <c r="J730" s="91"/>
      <c r="K730" s="92" t="str">
        <f t="shared" si="34"/>
        <v>CHF / Concentré</v>
      </c>
      <c r="L730" s="87" t="s">
        <v>372</v>
      </c>
      <c r="M730" s="93">
        <f t="shared" si="35"/>
        <v>0</v>
      </c>
      <c r="N730" s="423">
        <f>SUM(M730:M733)</f>
        <v>0</v>
      </c>
    </row>
    <row r="731" spans="2:14" ht="15.6" hidden="1" outlineLevel="1">
      <c r="B731" s="426"/>
      <c r="C731" s="421"/>
      <c r="D731" s="434"/>
      <c r="E731" s="94">
        <v>2</v>
      </c>
      <c r="F731" s="95"/>
      <c r="G731" s="96"/>
      <c r="H731" s="117" t="s">
        <v>810</v>
      </c>
      <c r="I731" s="94" t="s">
        <v>371</v>
      </c>
      <c r="J731" s="98"/>
      <c r="K731" s="99" t="str">
        <f t="shared" si="34"/>
        <v>CHF / Concentré</v>
      </c>
      <c r="L731" s="94" t="s">
        <v>372</v>
      </c>
      <c r="M731" s="100">
        <f t="shared" si="35"/>
        <v>0</v>
      </c>
      <c r="N731" s="424"/>
    </row>
    <row r="732" spans="2:14" ht="15.6" hidden="1" outlineLevel="1">
      <c r="B732" s="426"/>
      <c r="C732" s="421"/>
      <c r="D732" s="434"/>
      <c r="E732" s="113">
        <v>3</v>
      </c>
      <c r="F732" s="95"/>
      <c r="G732" s="96"/>
      <c r="H732" s="117" t="s">
        <v>810</v>
      </c>
      <c r="I732" s="94" t="s">
        <v>371</v>
      </c>
      <c r="J732" s="98"/>
      <c r="K732" s="99" t="str">
        <f t="shared" si="34"/>
        <v>CHF / Concentré</v>
      </c>
      <c r="L732" s="94" t="s">
        <v>372</v>
      </c>
      <c r="M732" s="100">
        <f t="shared" si="35"/>
        <v>0</v>
      </c>
      <c r="N732" s="424"/>
    </row>
    <row r="733" spans="2:14" ht="15.6" hidden="1" outlineLevel="1">
      <c r="B733" s="426"/>
      <c r="C733" s="422"/>
      <c r="D733" s="435"/>
      <c r="E733" s="114" t="s">
        <v>373</v>
      </c>
      <c r="F733" s="115"/>
      <c r="G733" s="116"/>
      <c r="H733" s="117" t="s">
        <v>810</v>
      </c>
      <c r="I733" s="114" t="s">
        <v>371</v>
      </c>
      <c r="J733" s="118"/>
      <c r="K733" s="119" t="str">
        <f t="shared" si="34"/>
        <v>CHF / Concentré</v>
      </c>
      <c r="L733" s="114" t="s">
        <v>372</v>
      </c>
      <c r="M733" s="120">
        <f t="shared" si="35"/>
        <v>0</v>
      </c>
      <c r="N733" s="425">
        <f>SUM(M733:M733)</f>
        <v>0</v>
      </c>
    </row>
    <row r="734" spans="2:14" ht="15.6" hidden="1" customHeight="1" outlineLevel="1">
      <c r="B734" s="438" t="s">
        <v>760</v>
      </c>
      <c r="C734" s="420" t="s">
        <v>804</v>
      </c>
      <c r="D734" s="433"/>
      <c r="E734" s="87">
        <v>1</v>
      </c>
      <c r="F734" s="88"/>
      <c r="G734" s="89"/>
      <c r="H734" s="90" t="s">
        <v>811</v>
      </c>
      <c r="I734" s="87" t="s">
        <v>371</v>
      </c>
      <c r="J734" s="91"/>
      <c r="K734" s="92" t="str">
        <f t="shared" si="34"/>
        <v>CHF / Pièce</v>
      </c>
      <c r="L734" s="87" t="s">
        <v>372</v>
      </c>
      <c r="M734" s="93">
        <f t="shared" si="35"/>
        <v>0</v>
      </c>
      <c r="N734" s="423">
        <f>SUM(M734:M737)</f>
        <v>0</v>
      </c>
    </row>
    <row r="735" spans="2:14" ht="15.6" hidden="1" outlineLevel="1">
      <c r="B735" s="439"/>
      <c r="C735" s="421"/>
      <c r="D735" s="434"/>
      <c r="E735" s="94">
        <v>2</v>
      </c>
      <c r="F735" s="95"/>
      <c r="G735" s="96"/>
      <c r="H735" s="97" t="s">
        <v>374</v>
      </c>
      <c r="I735" s="94" t="s">
        <v>371</v>
      </c>
      <c r="J735" s="98"/>
      <c r="K735" s="99" t="str">
        <f t="shared" si="34"/>
        <v>CHF / ..</v>
      </c>
      <c r="L735" s="94" t="s">
        <v>372</v>
      </c>
      <c r="M735" s="100">
        <f t="shared" si="35"/>
        <v>0</v>
      </c>
      <c r="N735" s="424"/>
    </row>
    <row r="736" spans="2:14" ht="15.6" hidden="1" outlineLevel="1">
      <c r="B736" s="439"/>
      <c r="C736" s="421"/>
      <c r="D736" s="434"/>
      <c r="E736" s="113">
        <v>3</v>
      </c>
      <c r="F736" s="95"/>
      <c r="G736" s="96"/>
      <c r="H736" s="97" t="s">
        <v>374</v>
      </c>
      <c r="I736" s="94" t="s">
        <v>371</v>
      </c>
      <c r="J736" s="98"/>
      <c r="K736" s="99" t="str">
        <f t="shared" si="34"/>
        <v>CHF / ..</v>
      </c>
      <c r="L736" s="94" t="s">
        <v>372</v>
      </c>
      <c r="M736" s="100">
        <f t="shared" si="35"/>
        <v>0</v>
      </c>
      <c r="N736" s="424"/>
    </row>
    <row r="737" spans="1:14" ht="15.6" hidden="1" outlineLevel="1">
      <c r="B737" s="440"/>
      <c r="C737" s="422"/>
      <c r="D737" s="435"/>
      <c r="E737" s="114" t="s">
        <v>373</v>
      </c>
      <c r="F737" s="115"/>
      <c r="G737" s="116"/>
      <c r="H737" s="117" t="s">
        <v>374</v>
      </c>
      <c r="I737" s="114" t="s">
        <v>371</v>
      </c>
      <c r="J737" s="118"/>
      <c r="K737" s="119" t="str">
        <f t="shared" si="34"/>
        <v>CHF / ..</v>
      </c>
      <c r="L737" s="114" t="s">
        <v>372</v>
      </c>
      <c r="M737" s="120">
        <f t="shared" si="35"/>
        <v>0</v>
      </c>
      <c r="N737" s="425"/>
    </row>
    <row r="738" spans="1:14" ht="15.6" hidden="1" customHeight="1" outlineLevel="1">
      <c r="B738" s="426" t="s">
        <v>808</v>
      </c>
      <c r="C738" s="420" t="s">
        <v>805</v>
      </c>
      <c r="D738" s="433"/>
      <c r="E738" s="87">
        <v>1</v>
      </c>
      <c r="F738" s="88"/>
      <c r="G738" s="89"/>
      <c r="H738" s="90" t="s">
        <v>811</v>
      </c>
      <c r="I738" s="87" t="s">
        <v>371</v>
      </c>
      <c r="J738" s="91"/>
      <c r="K738" s="92" t="str">
        <f t="shared" si="34"/>
        <v>CHF / Pièce</v>
      </c>
      <c r="L738" s="87" t="s">
        <v>372</v>
      </c>
      <c r="M738" s="93">
        <f t="shared" si="35"/>
        <v>0</v>
      </c>
      <c r="N738" s="423">
        <f>SUM(M738:M741)</f>
        <v>0</v>
      </c>
    </row>
    <row r="739" spans="1:14" ht="15.6" hidden="1" outlineLevel="1">
      <c r="B739" s="426"/>
      <c r="C739" s="421"/>
      <c r="D739" s="434"/>
      <c r="E739" s="94">
        <v>2</v>
      </c>
      <c r="F739" s="95"/>
      <c r="G739" s="96"/>
      <c r="H739" s="97" t="s">
        <v>374</v>
      </c>
      <c r="I739" s="94" t="s">
        <v>371</v>
      </c>
      <c r="J739" s="98"/>
      <c r="K739" s="99" t="str">
        <f t="shared" si="34"/>
        <v>CHF / ..</v>
      </c>
      <c r="L739" s="94" t="s">
        <v>372</v>
      </c>
      <c r="M739" s="100">
        <f t="shared" si="35"/>
        <v>0</v>
      </c>
      <c r="N739" s="424"/>
    </row>
    <row r="740" spans="1:14" ht="15.6" hidden="1" outlineLevel="1">
      <c r="B740" s="426"/>
      <c r="C740" s="421"/>
      <c r="D740" s="434"/>
      <c r="E740" s="113">
        <v>3</v>
      </c>
      <c r="F740" s="95"/>
      <c r="G740" s="96"/>
      <c r="H740" s="97" t="s">
        <v>374</v>
      </c>
      <c r="I740" s="94" t="s">
        <v>371</v>
      </c>
      <c r="J740" s="98"/>
      <c r="K740" s="99" t="str">
        <f t="shared" si="34"/>
        <v>CHF / ..</v>
      </c>
      <c r="L740" s="94" t="s">
        <v>372</v>
      </c>
      <c r="M740" s="100">
        <f t="shared" si="35"/>
        <v>0</v>
      </c>
      <c r="N740" s="424"/>
    </row>
    <row r="741" spans="1:14" ht="15.6" hidden="1" outlineLevel="1">
      <c r="B741" s="426"/>
      <c r="C741" s="422"/>
      <c r="D741" s="435"/>
      <c r="E741" s="114" t="s">
        <v>373</v>
      </c>
      <c r="F741" s="115"/>
      <c r="G741" s="116"/>
      <c r="H741" s="97" t="s">
        <v>374</v>
      </c>
      <c r="I741" s="114" t="s">
        <v>371</v>
      </c>
      <c r="J741" s="118"/>
      <c r="K741" s="119" t="str">
        <f t="shared" si="34"/>
        <v>CHF / ..</v>
      </c>
      <c r="L741" s="114" t="s">
        <v>372</v>
      </c>
      <c r="M741" s="120">
        <f t="shared" si="35"/>
        <v>0</v>
      </c>
      <c r="N741" s="425">
        <f>SUM(M741:M741)</f>
        <v>0</v>
      </c>
    </row>
    <row r="742" spans="1:14" ht="15.6" hidden="1" customHeight="1" outlineLevel="1">
      <c r="B742" s="426" t="s">
        <v>809</v>
      </c>
      <c r="C742" s="420" t="s">
        <v>806</v>
      </c>
      <c r="D742" s="433"/>
      <c r="E742" s="87">
        <v>1</v>
      </c>
      <c r="F742" s="88"/>
      <c r="G742" s="89"/>
      <c r="H742" s="90" t="s">
        <v>370</v>
      </c>
      <c r="I742" s="87" t="s">
        <v>371</v>
      </c>
      <c r="J742" s="91"/>
      <c r="K742" s="92" t="str">
        <f t="shared" si="34"/>
        <v>CHF / Min</v>
      </c>
      <c r="L742" s="87" t="s">
        <v>372</v>
      </c>
      <c r="M742" s="93">
        <f t="shared" si="35"/>
        <v>0</v>
      </c>
      <c r="N742" s="423">
        <f>SUM(M742:M745)</f>
        <v>0</v>
      </c>
    </row>
    <row r="743" spans="1:14" ht="15.6" hidden="1" outlineLevel="1">
      <c r="B743" s="426"/>
      <c r="C743" s="421"/>
      <c r="D743" s="434"/>
      <c r="E743" s="94">
        <v>2</v>
      </c>
      <c r="F743" s="95"/>
      <c r="G743" s="96"/>
      <c r="H743" s="97" t="s">
        <v>370</v>
      </c>
      <c r="I743" s="94" t="s">
        <v>371</v>
      </c>
      <c r="J743" s="98"/>
      <c r="K743" s="99" t="str">
        <f t="shared" si="34"/>
        <v>CHF / Min</v>
      </c>
      <c r="L743" s="94" t="s">
        <v>372</v>
      </c>
      <c r="M743" s="100">
        <f t="shared" si="35"/>
        <v>0</v>
      </c>
      <c r="N743" s="424"/>
    </row>
    <row r="744" spans="1:14" ht="15.6" hidden="1" outlineLevel="1">
      <c r="B744" s="426"/>
      <c r="C744" s="421"/>
      <c r="D744" s="434"/>
      <c r="E744" s="108">
        <v>3</v>
      </c>
      <c r="F744" s="109"/>
      <c r="G744" s="110"/>
      <c r="H744" s="97" t="s">
        <v>370</v>
      </c>
      <c r="I744" s="94" t="s">
        <v>371</v>
      </c>
      <c r="J744" s="98"/>
      <c r="K744" s="99" t="str">
        <f t="shared" si="34"/>
        <v>CHF / Min</v>
      </c>
      <c r="L744" s="94" t="s">
        <v>372</v>
      </c>
      <c r="M744" s="100">
        <f t="shared" si="35"/>
        <v>0</v>
      </c>
      <c r="N744" s="424"/>
    </row>
    <row r="745" spans="1:14" ht="15.6" hidden="1" outlineLevel="1">
      <c r="B745" s="426"/>
      <c r="C745" s="422"/>
      <c r="D745" s="435"/>
      <c r="E745" s="101" t="s">
        <v>373</v>
      </c>
      <c r="F745" s="102"/>
      <c r="G745" s="103"/>
      <c r="H745" s="104" t="s">
        <v>370</v>
      </c>
      <c r="I745" s="101" t="s">
        <v>371</v>
      </c>
      <c r="J745" s="105"/>
      <c r="K745" s="106" t="str">
        <f t="shared" si="34"/>
        <v>CHF / Min</v>
      </c>
      <c r="L745" s="101" t="s">
        <v>372</v>
      </c>
      <c r="M745" s="107">
        <f t="shared" si="35"/>
        <v>0</v>
      </c>
      <c r="N745" s="425"/>
    </row>
    <row r="746" spans="1:14" s="60" customFormat="1" ht="15.6" hidden="1" customHeight="1" outlineLevel="1">
      <c r="A746" s="51"/>
      <c r="B746" s="426" t="s">
        <v>789</v>
      </c>
      <c r="C746" s="420" t="s">
        <v>807</v>
      </c>
      <c r="D746" s="433"/>
      <c r="E746" s="87">
        <v>1</v>
      </c>
      <c r="F746" s="88"/>
      <c r="G746" s="89"/>
      <c r="H746" s="90" t="s">
        <v>374</v>
      </c>
      <c r="I746" s="87" t="s">
        <v>371</v>
      </c>
      <c r="J746" s="91"/>
      <c r="K746" s="92" t="str">
        <f t="shared" si="34"/>
        <v>CHF / ..</v>
      </c>
      <c r="L746" s="87" t="s">
        <v>372</v>
      </c>
      <c r="M746" s="93">
        <f t="shared" si="35"/>
        <v>0</v>
      </c>
      <c r="N746" s="423">
        <f>SUM(M746:M749)</f>
        <v>0</v>
      </c>
    </row>
    <row r="747" spans="1:14" s="60" customFormat="1" ht="15.6" hidden="1" outlineLevel="1">
      <c r="A747" s="51"/>
      <c r="B747" s="426"/>
      <c r="C747" s="421"/>
      <c r="D747" s="434"/>
      <c r="E747" s="94">
        <v>2</v>
      </c>
      <c r="F747" s="95"/>
      <c r="G747" s="96"/>
      <c r="H747" s="97" t="s">
        <v>374</v>
      </c>
      <c r="I747" s="94" t="s">
        <v>371</v>
      </c>
      <c r="J747" s="98"/>
      <c r="K747" s="99" t="str">
        <f t="shared" si="34"/>
        <v>CHF / ..</v>
      </c>
      <c r="L747" s="94" t="s">
        <v>372</v>
      </c>
      <c r="M747" s="100">
        <f t="shared" si="35"/>
        <v>0</v>
      </c>
      <c r="N747" s="424"/>
    </row>
    <row r="748" spans="1:14" s="60" customFormat="1" ht="15.6" hidden="1" outlineLevel="1">
      <c r="A748" s="51"/>
      <c r="B748" s="426"/>
      <c r="C748" s="421"/>
      <c r="D748" s="434"/>
      <c r="E748" s="108">
        <v>3</v>
      </c>
      <c r="F748" s="109"/>
      <c r="G748" s="110"/>
      <c r="H748" s="97" t="s">
        <v>374</v>
      </c>
      <c r="I748" s="94" t="s">
        <v>371</v>
      </c>
      <c r="J748" s="98"/>
      <c r="K748" s="99" t="str">
        <f t="shared" si="34"/>
        <v>CHF / ..</v>
      </c>
      <c r="L748" s="94" t="s">
        <v>372</v>
      </c>
      <c r="M748" s="100">
        <f t="shared" si="35"/>
        <v>0</v>
      </c>
      <c r="N748" s="424"/>
    </row>
    <row r="749" spans="1:14" s="60" customFormat="1" ht="15.6" hidden="1" outlineLevel="1">
      <c r="A749" s="51"/>
      <c r="B749" s="426"/>
      <c r="C749" s="422"/>
      <c r="D749" s="435"/>
      <c r="E749" s="101" t="s">
        <v>373</v>
      </c>
      <c r="F749" s="102"/>
      <c r="G749" s="103"/>
      <c r="H749" s="104" t="s">
        <v>374</v>
      </c>
      <c r="I749" s="101" t="s">
        <v>371</v>
      </c>
      <c r="J749" s="105"/>
      <c r="K749" s="106" t="str">
        <f t="shared" si="34"/>
        <v>CHF / ..</v>
      </c>
      <c r="L749" s="101" t="s">
        <v>372</v>
      </c>
      <c r="M749" s="107">
        <f t="shared" si="35"/>
        <v>0</v>
      </c>
      <c r="N749" s="425"/>
    </row>
    <row r="750" spans="1:14"/>
    <row r="751" spans="1:14" collapsed="1">
      <c r="B751" s="2" t="s">
        <v>316</v>
      </c>
      <c r="C751" s="28" t="str">
        <f>+VLOOKUP(B751,'Procédés onéreux-annexe'!B:D,3,FALSE)</f>
        <v>Immunoadsorption extracorporelle, sur colonne
régénérable.  S'il vous plaît enregistrez dans la ligne "commentaire" la nombre des cycles une colonne est utilisée.</v>
      </c>
      <c r="D751" s="60"/>
      <c r="E751" s="60"/>
      <c r="F751" s="60"/>
      <c r="G751" s="60"/>
      <c r="H751" s="60"/>
      <c r="I751" s="60"/>
      <c r="J751" s="60"/>
      <c r="K751" s="60"/>
      <c r="L751" s="60"/>
      <c r="M751" s="60"/>
      <c r="N751" s="60"/>
    </row>
    <row r="752" spans="1:14" hidden="1" outlineLevel="1">
      <c r="B752" s="155"/>
      <c r="C752" s="436" t="s">
        <v>793</v>
      </c>
      <c r="D752" s="437"/>
      <c r="E752" s="144" t="s">
        <v>368</v>
      </c>
      <c r="F752" s="84" t="s">
        <v>769</v>
      </c>
      <c r="G752" s="84" t="s">
        <v>795</v>
      </c>
      <c r="H752" s="84" t="s">
        <v>796</v>
      </c>
      <c r="I752" s="84"/>
      <c r="J752" s="85" t="s">
        <v>797</v>
      </c>
      <c r="K752" s="84" t="s">
        <v>796</v>
      </c>
      <c r="L752" s="84"/>
      <c r="M752" s="84" t="s">
        <v>798</v>
      </c>
      <c r="N752" s="86" t="s">
        <v>799</v>
      </c>
    </row>
    <row r="753" spans="2:14" ht="14.4" hidden="1" customHeight="1" outlineLevel="1">
      <c r="B753" s="438" t="s">
        <v>786</v>
      </c>
      <c r="C753" s="420" t="s">
        <v>800</v>
      </c>
      <c r="D753" s="433"/>
      <c r="E753" s="87">
        <v>1</v>
      </c>
      <c r="F753" s="91"/>
      <c r="G753" s="111"/>
      <c r="H753" s="90" t="s">
        <v>370</v>
      </c>
      <c r="I753" s="87" t="s">
        <v>371</v>
      </c>
      <c r="J753" s="91"/>
      <c r="K753" s="92" t="str">
        <f t="shared" ref="K753:K784" si="36">+"CHF / "&amp;H753</f>
        <v>CHF / Min</v>
      </c>
      <c r="L753" s="87" t="s">
        <v>372</v>
      </c>
      <c r="M753" s="93">
        <f t="shared" ref="M753:M784" si="37">+G753*J753</f>
        <v>0</v>
      </c>
      <c r="N753" s="423">
        <f>SUM(M753:M756)</f>
        <v>0</v>
      </c>
    </row>
    <row r="754" spans="2:14" hidden="1" outlineLevel="1">
      <c r="B754" s="439"/>
      <c r="C754" s="421"/>
      <c r="D754" s="434"/>
      <c r="E754" s="94">
        <v>2</v>
      </c>
      <c r="F754" s="98"/>
      <c r="G754" s="112"/>
      <c r="H754" s="97" t="s">
        <v>370</v>
      </c>
      <c r="I754" s="94" t="s">
        <v>371</v>
      </c>
      <c r="J754" s="98"/>
      <c r="K754" s="99" t="str">
        <f t="shared" si="36"/>
        <v>CHF / Min</v>
      </c>
      <c r="L754" s="94" t="s">
        <v>372</v>
      </c>
      <c r="M754" s="100">
        <f t="shared" si="37"/>
        <v>0</v>
      </c>
      <c r="N754" s="424"/>
    </row>
    <row r="755" spans="2:14" ht="15.6" hidden="1" outlineLevel="1">
      <c r="B755" s="439"/>
      <c r="C755" s="421"/>
      <c r="D755" s="434"/>
      <c r="E755" s="113">
        <v>3</v>
      </c>
      <c r="F755" s="95"/>
      <c r="G755" s="96"/>
      <c r="H755" s="97" t="s">
        <v>370</v>
      </c>
      <c r="I755" s="94" t="s">
        <v>371</v>
      </c>
      <c r="J755" s="98"/>
      <c r="K755" s="99" t="str">
        <f t="shared" si="36"/>
        <v>CHF / Min</v>
      </c>
      <c r="L755" s="94" t="s">
        <v>372</v>
      </c>
      <c r="M755" s="100">
        <f t="shared" si="37"/>
        <v>0</v>
      </c>
      <c r="N755" s="424"/>
    </row>
    <row r="756" spans="2:14" ht="15.6" hidden="1" outlineLevel="1">
      <c r="B756" s="439"/>
      <c r="C756" s="422"/>
      <c r="D756" s="435"/>
      <c r="E756" s="114" t="s">
        <v>373</v>
      </c>
      <c r="F756" s="115"/>
      <c r="G756" s="116"/>
      <c r="H756" s="117" t="s">
        <v>370</v>
      </c>
      <c r="I756" s="114" t="s">
        <v>371</v>
      </c>
      <c r="J756" s="118"/>
      <c r="K756" s="119" t="str">
        <f t="shared" si="36"/>
        <v>CHF / Min</v>
      </c>
      <c r="L756" s="114" t="s">
        <v>372</v>
      </c>
      <c r="M756" s="120">
        <f t="shared" si="37"/>
        <v>0</v>
      </c>
      <c r="N756" s="425"/>
    </row>
    <row r="757" spans="2:14" ht="15.6" hidden="1" customHeight="1" outlineLevel="1">
      <c r="B757" s="426" t="s">
        <v>787</v>
      </c>
      <c r="C757" s="420" t="s">
        <v>816</v>
      </c>
      <c r="D757" s="433"/>
      <c r="E757" s="87">
        <v>1</v>
      </c>
      <c r="F757" s="88"/>
      <c r="G757" s="89"/>
      <c r="H757" s="90" t="s">
        <v>370</v>
      </c>
      <c r="I757" s="87" t="s">
        <v>371</v>
      </c>
      <c r="J757" s="91"/>
      <c r="K757" s="92" t="str">
        <f t="shared" si="36"/>
        <v>CHF / Min</v>
      </c>
      <c r="L757" s="87" t="s">
        <v>372</v>
      </c>
      <c r="M757" s="93">
        <f t="shared" si="37"/>
        <v>0</v>
      </c>
      <c r="N757" s="423">
        <f>SUM(M757:M760)</f>
        <v>0</v>
      </c>
    </row>
    <row r="758" spans="2:14" ht="15.6" hidden="1" outlineLevel="1">
      <c r="B758" s="426"/>
      <c r="C758" s="421"/>
      <c r="D758" s="434"/>
      <c r="E758" s="94">
        <v>2</v>
      </c>
      <c r="F758" s="95"/>
      <c r="G758" s="96"/>
      <c r="H758" s="97" t="s">
        <v>370</v>
      </c>
      <c r="I758" s="94" t="s">
        <v>371</v>
      </c>
      <c r="J758" s="98"/>
      <c r="K758" s="99" t="str">
        <f t="shared" si="36"/>
        <v>CHF / Min</v>
      </c>
      <c r="L758" s="94" t="s">
        <v>372</v>
      </c>
      <c r="M758" s="100">
        <f t="shared" si="37"/>
        <v>0</v>
      </c>
      <c r="N758" s="424"/>
    </row>
    <row r="759" spans="2:14" ht="15.6" hidden="1" outlineLevel="1">
      <c r="B759" s="426"/>
      <c r="C759" s="421"/>
      <c r="D759" s="434"/>
      <c r="E759" s="113">
        <v>3</v>
      </c>
      <c r="F759" s="95"/>
      <c r="G759" s="96"/>
      <c r="H759" s="97" t="s">
        <v>370</v>
      </c>
      <c r="I759" s="94" t="s">
        <v>371</v>
      </c>
      <c r="J759" s="98"/>
      <c r="K759" s="99" t="str">
        <f t="shared" si="36"/>
        <v>CHF / Min</v>
      </c>
      <c r="L759" s="94" t="s">
        <v>372</v>
      </c>
      <c r="M759" s="100">
        <f t="shared" si="37"/>
        <v>0</v>
      </c>
      <c r="N759" s="424"/>
    </row>
    <row r="760" spans="2:14" ht="15.6" hidden="1" outlineLevel="1">
      <c r="B760" s="426"/>
      <c r="C760" s="422"/>
      <c r="D760" s="435"/>
      <c r="E760" s="114" t="s">
        <v>373</v>
      </c>
      <c r="F760" s="115"/>
      <c r="G760" s="116"/>
      <c r="H760" s="117" t="s">
        <v>370</v>
      </c>
      <c r="I760" s="114" t="s">
        <v>371</v>
      </c>
      <c r="J760" s="118"/>
      <c r="K760" s="119" t="str">
        <f t="shared" si="36"/>
        <v>CHF / Min</v>
      </c>
      <c r="L760" s="114" t="s">
        <v>372</v>
      </c>
      <c r="M760" s="120">
        <f t="shared" si="37"/>
        <v>0</v>
      </c>
      <c r="N760" s="425">
        <f>SUM(M760:M760)</f>
        <v>0</v>
      </c>
    </row>
    <row r="761" spans="2:14" ht="15.6" hidden="1" customHeight="1" outlineLevel="1">
      <c r="B761" s="426" t="s">
        <v>817</v>
      </c>
      <c r="C761" s="420" t="s">
        <v>802</v>
      </c>
      <c r="D761" s="433"/>
      <c r="E761" s="87">
        <v>1</v>
      </c>
      <c r="F761" s="88"/>
      <c r="G761" s="89"/>
      <c r="H761" s="90" t="s">
        <v>15</v>
      </c>
      <c r="I761" s="87" t="s">
        <v>371</v>
      </c>
      <c r="J761" s="91"/>
      <c r="K761" s="92" t="str">
        <f t="shared" si="36"/>
        <v>CHF / mg</v>
      </c>
      <c r="L761" s="87" t="s">
        <v>372</v>
      </c>
      <c r="M761" s="93">
        <f t="shared" si="37"/>
        <v>0</v>
      </c>
      <c r="N761" s="423">
        <f>SUM(M761:M764)</f>
        <v>0</v>
      </c>
    </row>
    <row r="762" spans="2:14" ht="15.6" hidden="1" outlineLevel="1">
      <c r="B762" s="426"/>
      <c r="C762" s="421"/>
      <c r="D762" s="434"/>
      <c r="E762" s="94">
        <v>2</v>
      </c>
      <c r="F762" s="95"/>
      <c r="G762" s="96"/>
      <c r="H762" s="97" t="s">
        <v>16</v>
      </c>
      <c r="I762" s="94" t="s">
        <v>371</v>
      </c>
      <c r="J762" s="98"/>
      <c r="K762" s="99" t="str">
        <f t="shared" si="36"/>
        <v>CHF / U</v>
      </c>
      <c r="L762" s="94" t="s">
        <v>372</v>
      </c>
      <c r="M762" s="100">
        <f t="shared" si="37"/>
        <v>0</v>
      </c>
      <c r="N762" s="424"/>
    </row>
    <row r="763" spans="2:14" ht="15.6" hidden="1" outlineLevel="1">
      <c r="B763" s="426"/>
      <c r="C763" s="421"/>
      <c r="D763" s="434"/>
      <c r="E763" s="113">
        <v>3</v>
      </c>
      <c r="F763" s="95"/>
      <c r="G763" s="96"/>
      <c r="H763" s="97" t="s">
        <v>185</v>
      </c>
      <c r="I763" s="94" t="s">
        <v>371</v>
      </c>
      <c r="J763" s="98"/>
      <c r="K763" s="99" t="str">
        <f t="shared" si="36"/>
        <v>CHF / ml</v>
      </c>
      <c r="L763" s="94" t="s">
        <v>372</v>
      </c>
      <c r="M763" s="100">
        <f t="shared" si="37"/>
        <v>0</v>
      </c>
      <c r="N763" s="424"/>
    </row>
    <row r="764" spans="2:14" ht="15.6" hidden="1" outlineLevel="1">
      <c r="B764" s="426"/>
      <c r="C764" s="422"/>
      <c r="D764" s="435"/>
      <c r="E764" s="114" t="s">
        <v>373</v>
      </c>
      <c r="F764" s="115"/>
      <c r="G764" s="116"/>
      <c r="H764" s="104" t="s">
        <v>373</v>
      </c>
      <c r="I764" s="114" t="s">
        <v>371</v>
      </c>
      <c r="J764" s="118"/>
      <c r="K764" s="119" t="str">
        <f t="shared" si="36"/>
        <v>CHF / …</v>
      </c>
      <c r="L764" s="114" t="s">
        <v>372</v>
      </c>
      <c r="M764" s="120">
        <f t="shared" si="37"/>
        <v>0</v>
      </c>
      <c r="N764" s="425">
        <f>SUM(M764:M764)</f>
        <v>0</v>
      </c>
    </row>
    <row r="765" spans="2:14" ht="15.6" hidden="1" customHeight="1" outlineLevel="1">
      <c r="B765" s="426" t="s">
        <v>788</v>
      </c>
      <c r="C765" s="420" t="s">
        <v>803</v>
      </c>
      <c r="D765" s="433"/>
      <c r="E765" s="87">
        <v>1</v>
      </c>
      <c r="F765" s="88"/>
      <c r="G765" s="89"/>
      <c r="H765" s="117" t="s">
        <v>810</v>
      </c>
      <c r="I765" s="87" t="s">
        <v>371</v>
      </c>
      <c r="J765" s="91"/>
      <c r="K765" s="92" t="str">
        <f t="shared" si="36"/>
        <v>CHF / Concentré</v>
      </c>
      <c r="L765" s="87" t="s">
        <v>372</v>
      </c>
      <c r="M765" s="93">
        <f t="shared" si="37"/>
        <v>0</v>
      </c>
      <c r="N765" s="423">
        <f>SUM(M765:M768)</f>
        <v>0</v>
      </c>
    </row>
    <row r="766" spans="2:14" ht="15.6" hidden="1" outlineLevel="1">
      <c r="B766" s="426"/>
      <c r="C766" s="421"/>
      <c r="D766" s="434"/>
      <c r="E766" s="94">
        <v>2</v>
      </c>
      <c r="F766" s="95"/>
      <c r="G766" s="96"/>
      <c r="H766" s="117" t="s">
        <v>810</v>
      </c>
      <c r="I766" s="94" t="s">
        <v>371</v>
      </c>
      <c r="J766" s="98"/>
      <c r="K766" s="99" t="str">
        <f t="shared" si="36"/>
        <v>CHF / Concentré</v>
      </c>
      <c r="L766" s="94" t="s">
        <v>372</v>
      </c>
      <c r="M766" s="100">
        <f t="shared" si="37"/>
        <v>0</v>
      </c>
      <c r="N766" s="424"/>
    </row>
    <row r="767" spans="2:14" ht="15.6" hidden="1" outlineLevel="1">
      <c r="B767" s="426"/>
      <c r="C767" s="421"/>
      <c r="D767" s="434"/>
      <c r="E767" s="113">
        <v>3</v>
      </c>
      <c r="F767" s="95"/>
      <c r="G767" s="96"/>
      <c r="H767" s="117" t="s">
        <v>810</v>
      </c>
      <c r="I767" s="94" t="s">
        <v>371</v>
      </c>
      <c r="J767" s="98"/>
      <c r="K767" s="99" t="str">
        <f t="shared" si="36"/>
        <v>CHF / Concentré</v>
      </c>
      <c r="L767" s="94" t="s">
        <v>372</v>
      </c>
      <c r="M767" s="100">
        <f t="shared" si="37"/>
        <v>0</v>
      </c>
      <c r="N767" s="424"/>
    </row>
    <row r="768" spans="2:14" ht="15.6" hidden="1" outlineLevel="1">
      <c r="B768" s="426"/>
      <c r="C768" s="422"/>
      <c r="D768" s="435"/>
      <c r="E768" s="114" t="s">
        <v>373</v>
      </c>
      <c r="F768" s="115"/>
      <c r="G768" s="116"/>
      <c r="H768" s="117" t="s">
        <v>810</v>
      </c>
      <c r="I768" s="114" t="s">
        <v>371</v>
      </c>
      <c r="J768" s="118"/>
      <c r="K768" s="119" t="str">
        <f t="shared" si="36"/>
        <v>CHF / Concentré</v>
      </c>
      <c r="L768" s="114" t="s">
        <v>372</v>
      </c>
      <c r="M768" s="120">
        <f t="shared" si="37"/>
        <v>0</v>
      </c>
      <c r="N768" s="425">
        <f>SUM(M768:M768)</f>
        <v>0</v>
      </c>
    </row>
    <row r="769" spans="1:14" ht="15.6" hidden="1" customHeight="1" outlineLevel="1">
      <c r="B769" s="438" t="s">
        <v>760</v>
      </c>
      <c r="C769" s="420" t="s">
        <v>804</v>
      </c>
      <c r="D769" s="433"/>
      <c r="E769" s="87">
        <v>1</v>
      </c>
      <c r="F769" s="88"/>
      <c r="G769" s="89"/>
      <c r="H769" s="90" t="s">
        <v>811</v>
      </c>
      <c r="I769" s="87" t="s">
        <v>371</v>
      </c>
      <c r="J769" s="91"/>
      <c r="K769" s="92" t="str">
        <f t="shared" si="36"/>
        <v>CHF / Pièce</v>
      </c>
      <c r="L769" s="87" t="s">
        <v>372</v>
      </c>
      <c r="M769" s="93">
        <f t="shared" si="37"/>
        <v>0</v>
      </c>
      <c r="N769" s="423">
        <f>SUM(M769:M772)</f>
        <v>0</v>
      </c>
    </row>
    <row r="770" spans="1:14" ht="15.6" hidden="1" outlineLevel="1">
      <c r="B770" s="439"/>
      <c r="C770" s="421"/>
      <c r="D770" s="434"/>
      <c r="E770" s="94">
        <v>2</v>
      </c>
      <c r="F770" s="95"/>
      <c r="G770" s="96"/>
      <c r="H770" s="97" t="s">
        <v>374</v>
      </c>
      <c r="I770" s="94" t="s">
        <v>371</v>
      </c>
      <c r="J770" s="98"/>
      <c r="K770" s="99" t="str">
        <f t="shared" si="36"/>
        <v>CHF / ..</v>
      </c>
      <c r="L770" s="94" t="s">
        <v>372</v>
      </c>
      <c r="M770" s="100">
        <f t="shared" si="37"/>
        <v>0</v>
      </c>
      <c r="N770" s="424"/>
    </row>
    <row r="771" spans="1:14" ht="15.6" hidden="1" outlineLevel="1">
      <c r="B771" s="439"/>
      <c r="C771" s="421"/>
      <c r="D771" s="434"/>
      <c r="E771" s="113">
        <v>3</v>
      </c>
      <c r="F771" s="95"/>
      <c r="G771" s="96"/>
      <c r="H771" s="97" t="s">
        <v>374</v>
      </c>
      <c r="I771" s="94" t="s">
        <v>371</v>
      </c>
      <c r="J771" s="98"/>
      <c r="K771" s="99" t="str">
        <f t="shared" si="36"/>
        <v>CHF / ..</v>
      </c>
      <c r="L771" s="94" t="s">
        <v>372</v>
      </c>
      <c r="M771" s="100">
        <f t="shared" si="37"/>
        <v>0</v>
      </c>
      <c r="N771" s="424"/>
    </row>
    <row r="772" spans="1:14" ht="15.6" hidden="1" outlineLevel="1">
      <c r="B772" s="440"/>
      <c r="C772" s="422"/>
      <c r="D772" s="435"/>
      <c r="E772" s="114" t="s">
        <v>373</v>
      </c>
      <c r="F772" s="115"/>
      <c r="G772" s="116"/>
      <c r="H772" s="117" t="s">
        <v>374</v>
      </c>
      <c r="I772" s="114" t="s">
        <v>371</v>
      </c>
      <c r="J772" s="118"/>
      <c r="K772" s="119" t="str">
        <f t="shared" si="36"/>
        <v>CHF / ..</v>
      </c>
      <c r="L772" s="114" t="s">
        <v>372</v>
      </c>
      <c r="M772" s="120">
        <f t="shared" si="37"/>
        <v>0</v>
      </c>
      <c r="N772" s="425"/>
    </row>
    <row r="773" spans="1:14" ht="15.6" hidden="1" customHeight="1" outlineLevel="1">
      <c r="B773" s="426" t="s">
        <v>808</v>
      </c>
      <c r="C773" s="420" t="s">
        <v>805</v>
      </c>
      <c r="D773" s="433"/>
      <c r="E773" s="87">
        <v>1</v>
      </c>
      <c r="F773" s="88"/>
      <c r="G773" s="89"/>
      <c r="H773" s="90" t="s">
        <v>811</v>
      </c>
      <c r="I773" s="87" t="s">
        <v>371</v>
      </c>
      <c r="J773" s="91"/>
      <c r="K773" s="92" t="str">
        <f t="shared" si="36"/>
        <v>CHF / Pièce</v>
      </c>
      <c r="L773" s="87" t="s">
        <v>372</v>
      </c>
      <c r="M773" s="93">
        <f t="shared" si="37"/>
        <v>0</v>
      </c>
      <c r="N773" s="423">
        <f>SUM(M773:M776)</f>
        <v>0</v>
      </c>
    </row>
    <row r="774" spans="1:14" ht="15.6" hidden="1" outlineLevel="1">
      <c r="B774" s="426"/>
      <c r="C774" s="421"/>
      <c r="D774" s="434"/>
      <c r="E774" s="94">
        <v>2</v>
      </c>
      <c r="F774" s="95"/>
      <c r="G774" s="96"/>
      <c r="H774" s="97" t="s">
        <v>374</v>
      </c>
      <c r="I774" s="94" t="s">
        <v>371</v>
      </c>
      <c r="J774" s="98"/>
      <c r="K774" s="99" t="str">
        <f t="shared" si="36"/>
        <v>CHF / ..</v>
      </c>
      <c r="L774" s="94" t="s">
        <v>372</v>
      </c>
      <c r="M774" s="100">
        <f t="shared" si="37"/>
        <v>0</v>
      </c>
      <c r="N774" s="424"/>
    </row>
    <row r="775" spans="1:14" ht="15.6" hidden="1" outlineLevel="1">
      <c r="B775" s="426"/>
      <c r="C775" s="421"/>
      <c r="D775" s="434"/>
      <c r="E775" s="113">
        <v>3</v>
      </c>
      <c r="F775" s="95"/>
      <c r="G775" s="96"/>
      <c r="H775" s="97" t="s">
        <v>374</v>
      </c>
      <c r="I775" s="94" t="s">
        <v>371</v>
      </c>
      <c r="J775" s="98"/>
      <c r="K775" s="99" t="str">
        <f t="shared" si="36"/>
        <v>CHF / ..</v>
      </c>
      <c r="L775" s="94" t="s">
        <v>372</v>
      </c>
      <c r="M775" s="100">
        <f t="shared" si="37"/>
        <v>0</v>
      </c>
      <c r="N775" s="424"/>
    </row>
    <row r="776" spans="1:14" ht="15.6" hidden="1" outlineLevel="1">
      <c r="B776" s="426"/>
      <c r="C776" s="422"/>
      <c r="D776" s="435"/>
      <c r="E776" s="114" t="s">
        <v>373</v>
      </c>
      <c r="F776" s="115"/>
      <c r="G776" s="116"/>
      <c r="H776" s="97" t="s">
        <v>374</v>
      </c>
      <c r="I776" s="114" t="s">
        <v>371</v>
      </c>
      <c r="J776" s="118"/>
      <c r="K776" s="119" t="str">
        <f t="shared" si="36"/>
        <v>CHF / ..</v>
      </c>
      <c r="L776" s="114" t="s">
        <v>372</v>
      </c>
      <c r="M776" s="120">
        <f t="shared" si="37"/>
        <v>0</v>
      </c>
      <c r="N776" s="425">
        <f>SUM(M776:M776)</f>
        <v>0</v>
      </c>
    </row>
    <row r="777" spans="1:14" ht="15.6" hidden="1" customHeight="1" outlineLevel="1">
      <c r="B777" s="426" t="s">
        <v>809</v>
      </c>
      <c r="C777" s="420" t="s">
        <v>806</v>
      </c>
      <c r="D777" s="433"/>
      <c r="E777" s="87">
        <v>1</v>
      </c>
      <c r="F777" s="88"/>
      <c r="G777" s="89"/>
      <c r="H777" s="90" t="s">
        <v>370</v>
      </c>
      <c r="I777" s="87" t="s">
        <v>371</v>
      </c>
      <c r="J777" s="91"/>
      <c r="K777" s="92" t="str">
        <f t="shared" si="36"/>
        <v>CHF / Min</v>
      </c>
      <c r="L777" s="87" t="s">
        <v>372</v>
      </c>
      <c r="M777" s="93">
        <f t="shared" si="37"/>
        <v>0</v>
      </c>
      <c r="N777" s="423">
        <f>SUM(M777:M780)</f>
        <v>0</v>
      </c>
    </row>
    <row r="778" spans="1:14" ht="15.6" hidden="1" outlineLevel="1">
      <c r="B778" s="426"/>
      <c r="C778" s="421"/>
      <c r="D778" s="434"/>
      <c r="E778" s="94">
        <v>2</v>
      </c>
      <c r="F778" s="95"/>
      <c r="G778" s="96"/>
      <c r="H778" s="97" t="s">
        <v>370</v>
      </c>
      <c r="I778" s="94" t="s">
        <v>371</v>
      </c>
      <c r="J778" s="98"/>
      <c r="K778" s="99" t="str">
        <f t="shared" si="36"/>
        <v>CHF / Min</v>
      </c>
      <c r="L778" s="94" t="s">
        <v>372</v>
      </c>
      <c r="M778" s="100">
        <f t="shared" si="37"/>
        <v>0</v>
      </c>
      <c r="N778" s="424"/>
    </row>
    <row r="779" spans="1:14" ht="15.6" hidden="1" outlineLevel="1">
      <c r="B779" s="426"/>
      <c r="C779" s="421"/>
      <c r="D779" s="434"/>
      <c r="E779" s="108">
        <v>3</v>
      </c>
      <c r="F779" s="109"/>
      <c r="G779" s="110"/>
      <c r="H779" s="97" t="s">
        <v>370</v>
      </c>
      <c r="I779" s="94" t="s">
        <v>371</v>
      </c>
      <c r="J779" s="98"/>
      <c r="K779" s="99" t="str">
        <f t="shared" si="36"/>
        <v>CHF / Min</v>
      </c>
      <c r="L779" s="94" t="s">
        <v>372</v>
      </c>
      <c r="M779" s="100">
        <f t="shared" si="37"/>
        <v>0</v>
      </c>
      <c r="N779" s="424"/>
    </row>
    <row r="780" spans="1:14" ht="15.6" hidden="1" outlineLevel="1">
      <c r="B780" s="426"/>
      <c r="C780" s="422"/>
      <c r="D780" s="435"/>
      <c r="E780" s="101" t="s">
        <v>373</v>
      </c>
      <c r="F780" s="102"/>
      <c r="G780" s="103"/>
      <c r="H780" s="104" t="s">
        <v>370</v>
      </c>
      <c r="I780" s="101" t="s">
        <v>371</v>
      </c>
      <c r="J780" s="105"/>
      <c r="K780" s="106" t="str">
        <f t="shared" si="36"/>
        <v>CHF / Min</v>
      </c>
      <c r="L780" s="101" t="s">
        <v>372</v>
      </c>
      <c r="M780" s="107">
        <f t="shared" si="37"/>
        <v>0</v>
      </c>
      <c r="N780" s="425"/>
    </row>
    <row r="781" spans="1:14" s="60" customFormat="1" ht="15.6" hidden="1" customHeight="1" outlineLevel="1">
      <c r="A781" s="51"/>
      <c r="B781" s="426" t="s">
        <v>789</v>
      </c>
      <c r="C781" s="420" t="s">
        <v>807</v>
      </c>
      <c r="D781" s="433"/>
      <c r="E781" s="87">
        <v>1</v>
      </c>
      <c r="F781" s="88"/>
      <c r="G781" s="89"/>
      <c r="H781" s="90" t="s">
        <v>374</v>
      </c>
      <c r="I781" s="87" t="s">
        <v>371</v>
      </c>
      <c r="J781" s="91"/>
      <c r="K781" s="92" t="str">
        <f t="shared" si="36"/>
        <v>CHF / ..</v>
      </c>
      <c r="L781" s="87" t="s">
        <v>372</v>
      </c>
      <c r="M781" s="93">
        <f t="shared" si="37"/>
        <v>0</v>
      </c>
      <c r="N781" s="423">
        <f>SUM(M781:M784)</f>
        <v>0</v>
      </c>
    </row>
    <row r="782" spans="1:14" s="60" customFormat="1" ht="15.6" hidden="1" outlineLevel="1">
      <c r="A782" s="51"/>
      <c r="B782" s="426"/>
      <c r="C782" s="421"/>
      <c r="D782" s="434"/>
      <c r="E782" s="94">
        <v>2</v>
      </c>
      <c r="F782" s="95"/>
      <c r="G782" s="96"/>
      <c r="H782" s="97" t="s">
        <v>374</v>
      </c>
      <c r="I782" s="94" t="s">
        <v>371</v>
      </c>
      <c r="J782" s="98"/>
      <c r="K782" s="99" t="str">
        <f t="shared" si="36"/>
        <v>CHF / ..</v>
      </c>
      <c r="L782" s="94" t="s">
        <v>372</v>
      </c>
      <c r="M782" s="100">
        <f t="shared" si="37"/>
        <v>0</v>
      </c>
      <c r="N782" s="424"/>
    </row>
    <row r="783" spans="1:14" s="60" customFormat="1" ht="15.6" hidden="1" outlineLevel="1">
      <c r="A783" s="51"/>
      <c r="B783" s="426"/>
      <c r="C783" s="421"/>
      <c r="D783" s="434"/>
      <c r="E783" s="108">
        <v>3</v>
      </c>
      <c r="F783" s="109"/>
      <c r="G783" s="110"/>
      <c r="H783" s="97" t="s">
        <v>374</v>
      </c>
      <c r="I783" s="94" t="s">
        <v>371</v>
      </c>
      <c r="J783" s="98"/>
      <c r="K783" s="99" t="str">
        <f t="shared" si="36"/>
        <v>CHF / ..</v>
      </c>
      <c r="L783" s="94" t="s">
        <v>372</v>
      </c>
      <c r="M783" s="100">
        <f t="shared" si="37"/>
        <v>0</v>
      </c>
      <c r="N783" s="424"/>
    </row>
    <row r="784" spans="1:14" s="60" customFormat="1" ht="15.6" hidden="1" outlineLevel="1">
      <c r="A784" s="51"/>
      <c r="B784" s="426"/>
      <c r="C784" s="422"/>
      <c r="D784" s="435"/>
      <c r="E784" s="101" t="s">
        <v>373</v>
      </c>
      <c r="F784" s="102"/>
      <c r="G784" s="103"/>
      <c r="H784" s="104" t="s">
        <v>374</v>
      </c>
      <c r="I784" s="101" t="s">
        <v>371</v>
      </c>
      <c r="J784" s="105"/>
      <c r="K784" s="106" t="str">
        <f t="shared" si="36"/>
        <v>CHF / ..</v>
      </c>
      <c r="L784" s="101" t="s">
        <v>372</v>
      </c>
      <c r="M784" s="107">
        <f t="shared" si="37"/>
        <v>0</v>
      </c>
      <c r="N784" s="425"/>
    </row>
    <row r="785" spans="1:14" s="209" customFormat="1" ht="15.6" hidden="1" customHeight="1" outlineLevel="1">
      <c r="A785" s="51"/>
      <c r="B785" s="441" t="s">
        <v>751</v>
      </c>
      <c r="C785" s="420" t="s">
        <v>1094</v>
      </c>
      <c r="D785" s="433"/>
      <c r="E785" s="444"/>
      <c r="F785" s="444"/>
      <c r="G785" s="444"/>
      <c r="H785" s="444"/>
      <c r="I785" s="444"/>
      <c r="J785" s="444"/>
      <c r="K785" s="444"/>
      <c r="L785" s="444"/>
      <c r="M785" s="444"/>
      <c r="N785" s="445"/>
    </row>
    <row r="786" spans="1:14" s="209" customFormat="1" ht="15.6" hidden="1" customHeight="1" outlineLevel="1">
      <c r="A786" s="51"/>
      <c r="B786" s="442"/>
      <c r="C786" s="421"/>
      <c r="D786" s="434"/>
      <c r="E786" s="446"/>
      <c r="F786" s="446"/>
      <c r="G786" s="446"/>
      <c r="H786" s="446"/>
      <c r="I786" s="446"/>
      <c r="J786" s="446"/>
      <c r="K786" s="446"/>
      <c r="L786" s="446"/>
      <c r="M786" s="446"/>
      <c r="N786" s="447"/>
    </row>
    <row r="787" spans="1:14" s="209" customFormat="1" ht="37.799999999999997" hidden="1" customHeight="1" outlineLevel="1">
      <c r="A787" s="51"/>
      <c r="B787" s="443"/>
      <c r="C787" s="422"/>
      <c r="D787" s="435"/>
      <c r="E787" s="448"/>
      <c r="F787" s="448"/>
      <c r="G787" s="448"/>
      <c r="H787" s="448"/>
      <c r="I787" s="448"/>
      <c r="J787" s="448"/>
      <c r="K787" s="448"/>
      <c r="L787" s="448"/>
      <c r="M787" s="448"/>
      <c r="N787" s="449"/>
    </row>
    <row r="788" spans="1:14"/>
    <row r="789" spans="1:14" collapsed="1">
      <c r="B789" s="2" t="s">
        <v>317</v>
      </c>
      <c r="C789" s="28" t="str">
        <f>+VLOOKUP(B789,'Procédés onéreux-annexe'!B:D,3,FALSE)</f>
        <v>Aphérèse des LDL</v>
      </c>
      <c r="D789" s="60"/>
      <c r="E789" s="60"/>
      <c r="F789" s="60"/>
      <c r="G789" s="60"/>
      <c r="H789" s="60"/>
      <c r="I789" s="60"/>
      <c r="J789" s="60"/>
      <c r="K789" s="60"/>
      <c r="L789" s="60"/>
      <c r="M789" s="60"/>
      <c r="N789" s="60"/>
    </row>
    <row r="790" spans="1:14" hidden="1" outlineLevel="1">
      <c r="B790" s="155"/>
      <c r="C790" s="436" t="s">
        <v>793</v>
      </c>
      <c r="D790" s="437"/>
      <c r="E790" s="144" t="s">
        <v>368</v>
      </c>
      <c r="F790" s="84" t="s">
        <v>769</v>
      </c>
      <c r="G790" s="84" t="s">
        <v>795</v>
      </c>
      <c r="H790" s="84" t="s">
        <v>796</v>
      </c>
      <c r="I790" s="84"/>
      <c r="J790" s="85" t="s">
        <v>797</v>
      </c>
      <c r="K790" s="84" t="s">
        <v>796</v>
      </c>
      <c r="L790" s="84"/>
      <c r="M790" s="84" t="s">
        <v>798</v>
      </c>
      <c r="N790" s="86" t="s">
        <v>799</v>
      </c>
    </row>
    <row r="791" spans="1:14" ht="14.4" hidden="1" customHeight="1" outlineLevel="1">
      <c r="B791" s="438" t="s">
        <v>786</v>
      </c>
      <c r="C791" s="420" t="s">
        <v>800</v>
      </c>
      <c r="D791" s="433"/>
      <c r="E791" s="87">
        <v>1</v>
      </c>
      <c r="F791" s="91"/>
      <c r="G791" s="111"/>
      <c r="H791" s="90" t="s">
        <v>370</v>
      </c>
      <c r="I791" s="87" t="s">
        <v>371</v>
      </c>
      <c r="J791" s="91"/>
      <c r="K791" s="92" t="str">
        <f t="shared" ref="K791:K822" si="38">+"CHF / "&amp;H791</f>
        <v>CHF / Min</v>
      </c>
      <c r="L791" s="87" t="s">
        <v>372</v>
      </c>
      <c r="M791" s="93">
        <f t="shared" ref="M791:M822" si="39">+G791*J791</f>
        <v>0</v>
      </c>
      <c r="N791" s="423">
        <f>SUM(M791:M794)</f>
        <v>0</v>
      </c>
    </row>
    <row r="792" spans="1:14" hidden="1" outlineLevel="1">
      <c r="B792" s="439"/>
      <c r="C792" s="421"/>
      <c r="D792" s="434"/>
      <c r="E792" s="94">
        <v>2</v>
      </c>
      <c r="F792" s="98"/>
      <c r="G792" s="112"/>
      <c r="H792" s="97" t="s">
        <v>370</v>
      </c>
      <c r="I792" s="94" t="s">
        <v>371</v>
      </c>
      <c r="J792" s="98"/>
      <c r="K792" s="99" t="str">
        <f t="shared" si="38"/>
        <v>CHF / Min</v>
      </c>
      <c r="L792" s="94" t="s">
        <v>372</v>
      </c>
      <c r="M792" s="100">
        <f t="shared" si="39"/>
        <v>0</v>
      </c>
      <c r="N792" s="424"/>
    </row>
    <row r="793" spans="1:14" ht="15.6" hidden="1" outlineLevel="1">
      <c r="B793" s="439"/>
      <c r="C793" s="421"/>
      <c r="D793" s="434"/>
      <c r="E793" s="113">
        <v>3</v>
      </c>
      <c r="F793" s="95"/>
      <c r="G793" s="96"/>
      <c r="H793" s="97" t="s">
        <v>370</v>
      </c>
      <c r="I793" s="94" t="s">
        <v>371</v>
      </c>
      <c r="J793" s="98"/>
      <c r="K793" s="99" t="str">
        <f t="shared" si="38"/>
        <v>CHF / Min</v>
      </c>
      <c r="L793" s="94" t="s">
        <v>372</v>
      </c>
      <c r="M793" s="100">
        <f t="shared" si="39"/>
        <v>0</v>
      </c>
      <c r="N793" s="424"/>
    </row>
    <row r="794" spans="1:14" ht="15.6" hidden="1" outlineLevel="1">
      <c r="B794" s="439"/>
      <c r="C794" s="422"/>
      <c r="D794" s="435"/>
      <c r="E794" s="114" t="s">
        <v>373</v>
      </c>
      <c r="F794" s="115"/>
      <c r="G794" s="116"/>
      <c r="H794" s="117" t="s">
        <v>370</v>
      </c>
      <c r="I794" s="114" t="s">
        <v>371</v>
      </c>
      <c r="J794" s="118"/>
      <c r="K794" s="119" t="str">
        <f t="shared" si="38"/>
        <v>CHF / Min</v>
      </c>
      <c r="L794" s="114" t="s">
        <v>372</v>
      </c>
      <c r="M794" s="120">
        <f t="shared" si="39"/>
        <v>0</v>
      </c>
      <c r="N794" s="425"/>
    </row>
    <row r="795" spans="1:14" ht="15.6" hidden="1" customHeight="1" outlineLevel="1">
      <c r="B795" s="426" t="s">
        <v>787</v>
      </c>
      <c r="C795" s="420" t="s">
        <v>816</v>
      </c>
      <c r="D795" s="433"/>
      <c r="E795" s="87">
        <v>1</v>
      </c>
      <c r="F795" s="88"/>
      <c r="G795" s="89"/>
      <c r="H795" s="90" t="s">
        <v>370</v>
      </c>
      <c r="I795" s="87" t="s">
        <v>371</v>
      </c>
      <c r="J795" s="91"/>
      <c r="K795" s="92" t="str">
        <f t="shared" si="38"/>
        <v>CHF / Min</v>
      </c>
      <c r="L795" s="87" t="s">
        <v>372</v>
      </c>
      <c r="M795" s="93">
        <f t="shared" si="39"/>
        <v>0</v>
      </c>
      <c r="N795" s="423">
        <f>SUM(M795:M798)</f>
        <v>0</v>
      </c>
    </row>
    <row r="796" spans="1:14" ht="15.6" hidden="1" outlineLevel="1">
      <c r="B796" s="426"/>
      <c r="C796" s="421"/>
      <c r="D796" s="434"/>
      <c r="E796" s="94">
        <v>2</v>
      </c>
      <c r="F796" s="95"/>
      <c r="G796" s="96"/>
      <c r="H796" s="97" t="s">
        <v>370</v>
      </c>
      <c r="I796" s="94" t="s">
        <v>371</v>
      </c>
      <c r="J796" s="98"/>
      <c r="K796" s="99" t="str">
        <f t="shared" si="38"/>
        <v>CHF / Min</v>
      </c>
      <c r="L796" s="94" t="s">
        <v>372</v>
      </c>
      <c r="M796" s="100">
        <f t="shared" si="39"/>
        <v>0</v>
      </c>
      <c r="N796" s="424"/>
    </row>
    <row r="797" spans="1:14" ht="15.6" hidden="1" outlineLevel="1">
      <c r="B797" s="426"/>
      <c r="C797" s="421"/>
      <c r="D797" s="434"/>
      <c r="E797" s="113">
        <v>3</v>
      </c>
      <c r="F797" s="95"/>
      <c r="G797" s="96"/>
      <c r="H797" s="97" t="s">
        <v>370</v>
      </c>
      <c r="I797" s="94" t="s">
        <v>371</v>
      </c>
      <c r="J797" s="98"/>
      <c r="K797" s="99" t="str">
        <f t="shared" si="38"/>
        <v>CHF / Min</v>
      </c>
      <c r="L797" s="94" t="s">
        <v>372</v>
      </c>
      <c r="M797" s="100">
        <f t="shared" si="39"/>
        <v>0</v>
      </c>
      <c r="N797" s="424"/>
    </row>
    <row r="798" spans="1:14" ht="15.6" hidden="1" outlineLevel="1">
      <c r="B798" s="426"/>
      <c r="C798" s="422"/>
      <c r="D798" s="435"/>
      <c r="E798" s="114" t="s">
        <v>373</v>
      </c>
      <c r="F798" s="115"/>
      <c r="G798" s="116"/>
      <c r="H798" s="117" t="s">
        <v>370</v>
      </c>
      <c r="I798" s="114" t="s">
        <v>371</v>
      </c>
      <c r="J798" s="118"/>
      <c r="K798" s="119" t="str">
        <f t="shared" si="38"/>
        <v>CHF / Min</v>
      </c>
      <c r="L798" s="114" t="s">
        <v>372</v>
      </c>
      <c r="M798" s="120">
        <f t="shared" si="39"/>
        <v>0</v>
      </c>
      <c r="N798" s="425">
        <f>SUM(M798:M798)</f>
        <v>0</v>
      </c>
    </row>
    <row r="799" spans="1:14" ht="15.6" hidden="1" customHeight="1" outlineLevel="1">
      <c r="B799" s="426" t="s">
        <v>817</v>
      </c>
      <c r="C799" s="420" t="s">
        <v>802</v>
      </c>
      <c r="D799" s="433"/>
      <c r="E799" s="87">
        <v>1</v>
      </c>
      <c r="F799" s="88"/>
      <c r="G799" s="89"/>
      <c r="H799" s="90" t="s">
        <v>15</v>
      </c>
      <c r="I799" s="87" t="s">
        <v>371</v>
      </c>
      <c r="J799" s="91"/>
      <c r="K799" s="92" t="str">
        <f t="shared" si="38"/>
        <v>CHF / mg</v>
      </c>
      <c r="L799" s="87" t="s">
        <v>372</v>
      </c>
      <c r="M799" s="93">
        <f t="shared" si="39"/>
        <v>0</v>
      </c>
      <c r="N799" s="423">
        <f>SUM(M799:M802)</f>
        <v>0</v>
      </c>
    </row>
    <row r="800" spans="1:14" ht="15.6" hidden="1" outlineLevel="1">
      <c r="B800" s="426"/>
      <c r="C800" s="421"/>
      <c r="D800" s="434"/>
      <c r="E800" s="94">
        <v>2</v>
      </c>
      <c r="F800" s="95"/>
      <c r="G800" s="96"/>
      <c r="H800" s="97" t="s">
        <v>16</v>
      </c>
      <c r="I800" s="94" t="s">
        <v>371</v>
      </c>
      <c r="J800" s="98"/>
      <c r="K800" s="99" t="str">
        <f t="shared" si="38"/>
        <v>CHF / U</v>
      </c>
      <c r="L800" s="94" t="s">
        <v>372</v>
      </c>
      <c r="M800" s="100">
        <f t="shared" si="39"/>
        <v>0</v>
      </c>
      <c r="N800" s="424"/>
    </row>
    <row r="801" spans="2:14" ht="15.6" hidden="1" outlineLevel="1">
      <c r="B801" s="426"/>
      <c r="C801" s="421"/>
      <c r="D801" s="434"/>
      <c r="E801" s="113">
        <v>3</v>
      </c>
      <c r="F801" s="95"/>
      <c r="G801" s="96"/>
      <c r="H801" s="97" t="s">
        <v>185</v>
      </c>
      <c r="I801" s="94" t="s">
        <v>371</v>
      </c>
      <c r="J801" s="98"/>
      <c r="K801" s="99" t="str">
        <f t="shared" si="38"/>
        <v>CHF / ml</v>
      </c>
      <c r="L801" s="94" t="s">
        <v>372</v>
      </c>
      <c r="M801" s="100">
        <f t="shared" si="39"/>
        <v>0</v>
      </c>
      <c r="N801" s="424"/>
    </row>
    <row r="802" spans="2:14" ht="15.6" hidden="1" outlineLevel="1">
      <c r="B802" s="426"/>
      <c r="C802" s="422"/>
      <c r="D802" s="435"/>
      <c r="E802" s="114" t="s">
        <v>373</v>
      </c>
      <c r="F802" s="115"/>
      <c r="G802" s="116"/>
      <c r="H802" s="104" t="s">
        <v>373</v>
      </c>
      <c r="I802" s="114" t="s">
        <v>371</v>
      </c>
      <c r="J802" s="118"/>
      <c r="K802" s="119" t="str">
        <f t="shared" si="38"/>
        <v>CHF / …</v>
      </c>
      <c r="L802" s="114" t="s">
        <v>372</v>
      </c>
      <c r="M802" s="120">
        <f t="shared" si="39"/>
        <v>0</v>
      </c>
      <c r="N802" s="425">
        <f>SUM(M802:M802)</f>
        <v>0</v>
      </c>
    </row>
    <row r="803" spans="2:14" ht="15.6" hidden="1" customHeight="1" outlineLevel="1">
      <c r="B803" s="426" t="s">
        <v>788</v>
      </c>
      <c r="C803" s="420" t="s">
        <v>803</v>
      </c>
      <c r="D803" s="433"/>
      <c r="E803" s="87">
        <v>1</v>
      </c>
      <c r="F803" s="88"/>
      <c r="G803" s="89"/>
      <c r="H803" s="117" t="s">
        <v>810</v>
      </c>
      <c r="I803" s="87" t="s">
        <v>371</v>
      </c>
      <c r="J803" s="91"/>
      <c r="K803" s="92" t="str">
        <f t="shared" si="38"/>
        <v>CHF / Concentré</v>
      </c>
      <c r="L803" s="87" t="s">
        <v>372</v>
      </c>
      <c r="M803" s="93">
        <f t="shared" si="39"/>
        <v>0</v>
      </c>
      <c r="N803" s="423">
        <f>SUM(M803:M806)</f>
        <v>0</v>
      </c>
    </row>
    <row r="804" spans="2:14" ht="15.6" hidden="1" outlineLevel="1">
      <c r="B804" s="426"/>
      <c r="C804" s="421"/>
      <c r="D804" s="434"/>
      <c r="E804" s="94">
        <v>2</v>
      </c>
      <c r="F804" s="95"/>
      <c r="G804" s="96"/>
      <c r="H804" s="117" t="s">
        <v>810</v>
      </c>
      <c r="I804" s="94" t="s">
        <v>371</v>
      </c>
      <c r="J804" s="98"/>
      <c r="K804" s="99" t="str">
        <f t="shared" si="38"/>
        <v>CHF / Concentré</v>
      </c>
      <c r="L804" s="94" t="s">
        <v>372</v>
      </c>
      <c r="M804" s="100">
        <f t="shared" si="39"/>
        <v>0</v>
      </c>
      <c r="N804" s="424"/>
    </row>
    <row r="805" spans="2:14" ht="15.6" hidden="1" outlineLevel="1">
      <c r="B805" s="426"/>
      <c r="C805" s="421"/>
      <c r="D805" s="434"/>
      <c r="E805" s="113">
        <v>3</v>
      </c>
      <c r="F805" s="95"/>
      <c r="G805" s="96"/>
      <c r="H805" s="117" t="s">
        <v>810</v>
      </c>
      <c r="I805" s="94" t="s">
        <v>371</v>
      </c>
      <c r="J805" s="98"/>
      <c r="K805" s="99" t="str">
        <f t="shared" si="38"/>
        <v>CHF / Concentré</v>
      </c>
      <c r="L805" s="94" t="s">
        <v>372</v>
      </c>
      <c r="M805" s="100">
        <f t="shared" si="39"/>
        <v>0</v>
      </c>
      <c r="N805" s="424"/>
    </row>
    <row r="806" spans="2:14" ht="15.6" hidden="1" outlineLevel="1">
      <c r="B806" s="426"/>
      <c r="C806" s="422"/>
      <c r="D806" s="435"/>
      <c r="E806" s="114" t="s">
        <v>373</v>
      </c>
      <c r="F806" s="115"/>
      <c r="G806" s="116"/>
      <c r="H806" s="117" t="s">
        <v>810</v>
      </c>
      <c r="I806" s="114" t="s">
        <v>371</v>
      </c>
      <c r="J806" s="118"/>
      <c r="K806" s="119" t="str">
        <f t="shared" si="38"/>
        <v>CHF / Concentré</v>
      </c>
      <c r="L806" s="114" t="s">
        <v>372</v>
      </c>
      <c r="M806" s="120">
        <f t="shared" si="39"/>
        <v>0</v>
      </c>
      <c r="N806" s="425">
        <f>SUM(M806:M806)</f>
        <v>0</v>
      </c>
    </row>
    <row r="807" spans="2:14" ht="15.6" hidden="1" customHeight="1" outlineLevel="1">
      <c r="B807" s="438" t="s">
        <v>760</v>
      </c>
      <c r="C807" s="420" t="s">
        <v>804</v>
      </c>
      <c r="D807" s="433"/>
      <c r="E807" s="87">
        <v>1</v>
      </c>
      <c r="F807" s="88"/>
      <c r="G807" s="89"/>
      <c r="H807" s="90" t="s">
        <v>811</v>
      </c>
      <c r="I807" s="87" t="s">
        <v>371</v>
      </c>
      <c r="J807" s="91"/>
      <c r="K807" s="92" t="str">
        <f t="shared" si="38"/>
        <v>CHF / Pièce</v>
      </c>
      <c r="L807" s="87" t="s">
        <v>372</v>
      </c>
      <c r="M807" s="93">
        <f t="shared" si="39"/>
        <v>0</v>
      </c>
      <c r="N807" s="423">
        <f>SUM(M807:M810)</f>
        <v>0</v>
      </c>
    </row>
    <row r="808" spans="2:14" ht="15.6" hidden="1" outlineLevel="1">
      <c r="B808" s="439"/>
      <c r="C808" s="421"/>
      <c r="D808" s="434"/>
      <c r="E808" s="94">
        <v>2</v>
      </c>
      <c r="F808" s="95"/>
      <c r="G808" s="96"/>
      <c r="H808" s="97" t="s">
        <v>374</v>
      </c>
      <c r="I808" s="94" t="s">
        <v>371</v>
      </c>
      <c r="J808" s="98"/>
      <c r="K808" s="99" t="str">
        <f t="shared" si="38"/>
        <v>CHF / ..</v>
      </c>
      <c r="L808" s="94" t="s">
        <v>372</v>
      </c>
      <c r="M808" s="100">
        <f t="shared" si="39"/>
        <v>0</v>
      </c>
      <c r="N808" s="424"/>
    </row>
    <row r="809" spans="2:14" ht="15.6" hidden="1" outlineLevel="1">
      <c r="B809" s="439"/>
      <c r="C809" s="421"/>
      <c r="D809" s="434"/>
      <c r="E809" s="113">
        <v>3</v>
      </c>
      <c r="F809" s="95"/>
      <c r="G809" s="96"/>
      <c r="H809" s="97" t="s">
        <v>374</v>
      </c>
      <c r="I809" s="94" t="s">
        <v>371</v>
      </c>
      <c r="J809" s="98"/>
      <c r="K809" s="99" t="str">
        <f t="shared" si="38"/>
        <v>CHF / ..</v>
      </c>
      <c r="L809" s="94" t="s">
        <v>372</v>
      </c>
      <c r="M809" s="100">
        <f t="shared" si="39"/>
        <v>0</v>
      </c>
      <c r="N809" s="424"/>
    </row>
    <row r="810" spans="2:14" ht="15.6" hidden="1" outlineLevel="1">
      <c r="B810" s="440"/>
      <c r="C810" s="422"/>
      <c r="D810" s="435"/>
      <c r="E810" s="114" t="s">
        <v>373</v>
      </c>
      <c r="F810" s="115"/>
      <c r="G810" s="116"/>
      <c r="H810" s="117" t="s">
        <v>374</v>
      </c>
      <c r="I810" s="114" t="s">
        <v>371</v>
      </c>
      <c r="J810" s="118"/>
      <c r="K810" s="119" t="str">
        <f t="shared" si="38"/>
        <v>CHF / ..</v>
      </c>
      <c r="L810" s="114" t="s">
        <v>372</v>
      </c>
      <c r="M810" s="120">
        <f t="shared" si="39"/>
        <v>0</v>
      </c>
      <c r="N810" s="425"/>
    </row>
    <row r="811" spans="2:14" ht="15.6" hidden="1" customHeight="1" outlineLevel="1">
      <c r="B811" s="426" t="s">
        <v>808</v>
      </c>
      <c r="C811" s="420" t="s">
        <v>805</v>
      </c>
      <c r="D811" s="433"/>
      <c r="E811" s="87">
        <v>1</v>
      </c>
      <c r="F811" s="88"/>
      <c r="G811" s="89"/>
      <c r="H811" s="90" t="s">
        <v>811</v>
      </c>
      <c r="I811" s="87" t="s">
        <v>371</v>
      </c>
      <c r="J811" s="91"/>
      <c r="K811" s="92" t="str">
        <f t="shared" si="38"/>
        <v>CHF / Pièce</v>
      </c>
      <c r="L811" s="87" t="s">
        <v>372</v>
      </c>
      <c r="M811" s="93">
        <f t="shared" si="39"/>
        <v>0</v>
      </c>
      <c r="N811" s="423">
        <f>SUM(M811:M814)</f>
        <v>0</v>
      </c>
    </row>
    <row r="812" spans="2:14" ht="15.6" hidden="1" outlineLevel="1">
      <c r="B812" s="426"/>
      <c r="C812" s="421"/>
      <c r="D812" s="434"/>
      <c r="E812" s="94">
        <v>2</v>
      </c>
      <c r="F812" s="95"/>
      <c r="G812" s="96"/>
      <c r="H812" s="97" t="s">
        <v>374</v>
      </c>
      <c r="I812" s="94" t="s">
        <v>371</v>
      </c>
      <c r="J812" s="98"/>
      <c r="K812" s="99" t="str">
        <f t="shared" si="38"/>
        <v>CHF / ..</v>
      </c>
      <c r="L812" s="94" t="s">
        <v>372</v>
      </c>
      <c r="M812" s="100">
        <f t="shared" si="39"/>
        <v>0</v>
      </c>
      <c r="N812" s="424"/>
    </row>
    <row r="813" spans="2:14" ht="15.6" hidden="1" outlineLevel="1">
      <c r="B813" s="426"/>
      <c r="C813" s="421"/>
      <c r="D813" s="434"/>
      <c r="E813" s="113">
        <v>3</v>
      </c>
      <c r="F813" s="95"/>
      <c r="G813" s="96"/>
      <c r="H813" s="97" t="s">
        <v>374</v>
      </c>
      <c r="I813" s="94" t="s">
        <v>371</v>
      </c>
      <c r="J813" s="98"/>
      <c r="K813" s="99" t="str">
        <f t="shared" si="38"/>
        <v>CHF / ..</v>
      </c>
      <c r="L813" s="94" t="s">
        <v>372</v>
      </c>
      <c r="M813" s="100">
        <f t="shared" si="39"/>
        <v>0</v>
      </c>
      <c r="N813" s="424"/>
    </row>
    <row r="814" spans="2:14" ht="15.6" hidden="1" outlineLevel="1">
      <c r="B814" s="426"/>
      <c r="C814" s="422"/>
      <c r="D814" s="435"/>
      <c r="E814" s="114" t="s">
        <v>373</v>
      </c>
      <c r="F814" s="115"/>
      <c r="G814" s="116"/>
      <c r="H814" s="97" t="s">
        <v>374</v>
      </c>
      <c r="I814" s="114" t="s">
        <v>371</v>
      </c>
      <c r="J814" s="118"/>
      <c r="K814" s="119" t="str">
        <f t="shared" si="38"/>
        <v>CHF / ..</v>
      </c>
      <c r="L814" s="114" t="s">
        <v>372</v>
      </c>
      <c r="M814" s="120">
        <f t="shared" si="39"/>
        <v>0</v>
      </c>
      <c r="N814" s="425">
        <f>SUM(M814:M814)</f>
        <v>0</v>
      </c>
    </row>
    <row r="815" spans="2:14" ht="15.6" hidden="1" customHeight="1" outlineLevel="1">
      <c r="B815" s="426" t="s">
        <v>809</v>
      </c>
      <c r="C815" s="420" t="s">
        <v>806</v>
      </c>
      <c r="D815" s="433"/>
      <c r="E815" s="87">
        <v>1</v>
      </c>
      <c r="F815" s="88"/>
      <c r="G815" s="89"/>
      <c r="H815" s="90" t="s">
        <v>370</v>
      </c>
      <c r="I815" s="87" t="s">
        <v>371</v>
      </c>
      <c r="J815" s="91"/>
      <c r="K815" s="92" t="str">
        <f t="shared" si="38"/>
        <v>CHF / Min</v>
      </c>
      <c r="L815" s="87" t="s">
        <v>372</v>
      </c>
      <c r="M815" s="93">
        <f t="shared" si="39"/>
        <v>0</v>
      </c>
      <c r="N815" s="423">
        <f>SUM(M815:M818)</f>
        <v>0</v>
      </c>
    </row>
    <row r="816" spans="2:14" ht="15.6" hidden="1" outlineLevel="1">
      <c r="B816" s="426"/>
      <c r="C816" s="421"/>
      <c r="D816" s="434"/>
      <c r="E816" s="94">
        <v>2</v>
      </c>
      <c r="F816" s="95"/>
      <c r="G816" s="96"/>
      <c r="H816" s="97" t="s">
        <v>370</v>
      </c>
      <c r="I816" s="94" t="s">
        <v>371</v>
      </c>
      <c r="J816" s="98"/>
      <c r="K816" s="99" t="str">
        <f t="shared" si="38"/>
        <v>CHF / Min</v>
      </c>
      <c r="L816" s="94" t="s">
        <v>372</v>
      </c>
      <c r="M816" s="100">
        <f t="shared" si="39"/>
        <v>0</v>
      </c>
      <c r="N816" s="424"/>
    </row>
    <row r="817" spans="1:14" ht="15.6" hidden="1" outlineLevel="1">
      <c r="B817" s="426"/>
      <c r="C817" s="421"/>
      <c r="D817" s="434"/>
      <c r="E817" s="108">
        <v>3</v>
      </c>
      <c r="F817" s="109"/>
      <c r="G817" s="110"/>
      <c r="H817" s="97" t="s">
        <v>370</v>
      </c>
      <c r="I817" s="94" t="s">
        <v>371</v>
      </c>
      <c r="J817" s="98"/>
      <c r="K817" s="99" t="str">
        <f t="shared" si="38"/>
        <v>CHF / Min</v>
      </c>
      <c r="L817" s="94" t="s">
        <v>372</v>
      </c>
      <c r="M817" s="100">
        <f t="shared" si="39"/>
        <v>0</v>
      </c>
      <c r="N817" s="424"/>
    </row>
    <row r="818" spans="1:14" ht="15.6" hidden="1" outlineLevel="1">
      <c r="B818" s="426"/>
      <c r="C818" s="422"/>
      <c r="D818" s="435"/>
      <c r="E818" s="101" t="s">
        <v>373</v>
      </c>
      <c r="F818" s="102"/>
      <c r="G818" s="103"/>
      <c r="H818" s="104" t="s">
        <v>370</v>
      </c>
      <c r="I818" s="101" t="s">
        <v>371</v>
      </c>
      <c r="J818" s="105"/>
      <c r="K818" s="106" t="str">
        <f t="shared" si="38"/>
        <v>CHF / Min</v>
      </c>
      <c r="L818" s="101" t="s">
        <v>372</v>
      </c>
      <c r="M818" s="107">
        <f t="shared" si="39"/>
        <v>0</v>
      </c>
      <c r="N818" s="425"/>
    </row>
    <row r="819" spans="1:14" s="60" customFormat="1" ht="15.6" hidden="1" customHeight="1" outlineLevel="1">
      <c r="A819" s="51"/>
      <c r="B819" s="426" t="s">
        <v>789</v>
      </c>
      <c r="C819" s="420" t="s">
        <v>807</v>
      </c>
      <c r="D819" s="433"/>
      <c r="E819" s="87">
        <v>1</v>
      </c>
      <c r="F819" s="88"/>
      <c r="G819" s="89"/>
      <c r="H819" s="90" t="s">
        <v>374</v>
      </c>
      <c r="I819" s="87" t="s">
        <v>371</v>
      </c>
      <c r="J819" s="91"/>
      <c r="K819" s="92" t="str">
        <f t="shared" si="38"/>
        <v>CHF / ..</v>
      </c>
      <c r="L819" s="87" t="s">
        <v>372</v>
      </c>
      <c r="M819" s="93">
        <f t="shared" si="39"/>
        <v>0</v>
      </c>
      <c r="N819" s="423">
        <f>SUM(M819:M822)</f>
        <v>0</v>
      </c>
    </row>
    <row r="820" spans="1:14" s="60" customFormat="1" ht="15.6" hidden="1" outlineLevel="1">
      <c r="A820" s="51"/>
      <c r="B820" s="426"/>
      <c r="C820" s="421"/>
      <c r="D820" s="434"/>
      <c r="E820" s="94">
        <v>2</v>
      </c>
      <c r="F820" s="95"/>
      <c r="G820" s="96"/>
      <c r="H820" s="97" t="s">
        <v>374</v>
      </c>
      <c r="I820" s="94" t="s">
        <v>371</v>
      </c>
      <c r="J820" s="98"/>
      <c r="K820" s="99" t="str">
        <f t="shared" si="38"/>
        <v>CHF / ..</v>
      </c>
      <c r="L820" s="94" t="s">
        <v>372</v>
      </c>
      <c r="M820" s="100">
        <f t="shared" si="39"/>
        <v>0</v>
      </c>
      <c r="N820" s="424"/>
    </row>
    <row r="821" spans="1:14" s="60" customFormat="1" ht="15.6" hidden="1" outlineLevel="1">
      <c r="A821" s="51"/>
      <c r="B821" s="426"/>
      <c r="C821" s="421"/>
      <c r="D821" s="434"/>
      <c r="E821" s="108">
        <v>3</v>
      </c>
      <c r="F821" s="109"/>
      <c r="G821" s="110"/>
      <c r="H821" s="97" t="s">
        <v>374</v>
      </c>
      <c r="I821" s="94" t="s">
        <v>371</v>
      </c>
      <c r="J821" s="98"/>
      <c r="K821" s="99" t="str">
        <f t="shared" si="38"/>
        <v>CHF / ..</v>
      </c>
      <c r="L821" s="94" t="s">
        <v>372</v>
      </c>
      <c r="M821" s="100">
        <f t="shared" si="39"/>
        <v>0</v>
      </c>
      <c r="N821" s="424"/>
    </row>
    <row r="822" spans="1:14" s="60" customFormat="1" ht="15.6" hidden="1" outlineLevel="1">
      <c r="A822" s="51"/>
      <c r="B822" s="426"/>
      <c r="C822" s="422"/>
      <c r="D822" s="435"/>
      <c r="E822" s="101" t="s">
        <v>373</v>
      </c>
      <c r="F822" s="102"/>
      <c r="G822" s="103"/>
      <c r="H822" s="104" t="s">
        <v>374</v>
      </c>
      <c r="I822" s="101" t="s">
        <v>371</v>
      </c>
      <c r="J822" s="105"/>
      <c r="K822" s="106" t="str">
        <f t="shared" si="38"/>
        <v>CHF / ..</v>
      </c>
      <c r="L822" s="101" t="s">
        <v>372</v>
      </c>
      <c r="M822" s="107">
        <f t="shared" si="39"/>
        <v>0</v>
      </c>
      <c r="N822" s="425"/>
    </row>
    <row r="823" spans="1:14"/>
    <row r="824" spans="1:14" collapsed="1">
      <c r="B824" s="2" t="s">
        <v>318</v>
      </c>
      <c r="C824" s="28" t="str">
        <f>+VLOOKUP(B824,'Procédés onéreux-annexe'!B:D,3,FALSE)</f>
        <v>Aquaphérèse</v>
      </c>
      <c r="D824" s="60"/>
      <c r="E824" s="60"/>
      <c r="F824" s="60"/>
      <c r="G824" s="60"/>
      <c r="H824" s="60"/>
      <c r="I824" s="60"/>
      <c r="J824" s="60"/>
      <c r="K824" s="60"/>
      <c r="L824" s="60"/>
      <c r="M824" s="60"/>
      <c r="N824" s="60"/>
    </row>
    <row r="825" spans="1:14" hidden="1" outlineLevel="1">
      <c r="B825" s="155"/>
      <c r="C825" s="436" t="s">
        <v>793</v>
      </c>
      <c r="D825" s="437"/>
      <c r="E825" s="144" t="s">
        <v>368</v>
      </c>
      <c r="F825" s="84" t="s">
        <v>769</v>
      </c>
      <c r="G825" s="84" t="s">
        <v>795</v>
      </c>
      <c r="H825" s="84" t="s">
        <v>796</v>
      </c>
      <c r="I825" s="84"/>
      <c r="J825" s="85" t="s">
        <v>797</v>
      </c>
      <c r="K825" s="84" t="s">
        <v>796</v>
      </c>
      <c r="L825" s="84"/>
      <c r="M825" s="84" t="s">
        <v>798</v>
      </c>
      <c r="N825" s="86" t="s">
        <v>799</v>
      </c>
    </row>
    <row r="826" spans="1:14" ht="14.4" hidden="1" customHeight="1" outlineLevel="1">
      <c r="B826" s="438" t="s">
        <v>786</v>
      </c>
      <c r="C826" s="420" t="s">
        <v>800</v>
      </c>
      <c r="D826" s="433"/>
      <c r="E826" s="87">
        <v>1</v>
      </c>
      <c r="F826" s="91"/>
      <c r="G826" s="111"/>
      <c r="H826" s="90" t="s">
        <v>370</v>
      </c>
      <c r="I826" s="87" t="s">
        <v>371</v>
      </c>
      <c r="J826" s="91"/>
      <c r="K826" s="92" t="str">
        <f t="shared" ref="K826:K857" si="40">+"CHF / "&amp;H826</f>
        <v>CHF / Min</v>
      </c>
      <c r="L826" s="87" t="s">
        <v>372</v>
      </c>
      <c r="M826" s="93">
        <f t="shared" ref="M826:M857" si="41">+G826*J826</f>
        <v>0</v>
      </c>
      <c r="N826" s="423">
        <f>SUM(M826:M829)</f>
        <v>0</v>
      </c>
    </row>
    <row r="827" spans="1:14" hidden="1" outlineLevel="1">
      <c r="B827" s="439"/>
      <c r="C827" s="421"/>
      <c r="D827" s="434"/>
      <c r="E827" s="94">
        <v>2</v>
      </c>
      <c r="F827" s="98"/>
      <c r="G827" s="112"/>
      <c r="H827" s="97" t="s">
        <v>370</v>
      </c>
      <c r="I827" s="94" t="s">
        <v>371</v>
      </c>
      <c r="J827" s="98"/>
      <c r="K827" s="99" t="str">
        <f t="shared" si="40"/>
        <v>CHF / Min</v>
      </c>
      <c r="L827" s="94" t="s">
        <v>372</v>
      </c>
      <c r="M827" s="100">
        <f t="shared" si="41"/>
        <v>0</v>
      </c>
      <c r="N827" s="424"/>
    </row>
    <row r="828" spans="1:14" ht="15.6" hidden="1" outlineLevel="1">
      <c r="B828" s="439"/>
      <c r="C828" s="421"/>
      <c r="D828" s="434"/>
      <c r="E828" s="113">
        <v>3</v>
      </c>
      <c r="F828" s="95"/>
      <c r="G828" s="96"/>
      <c r="H828" s="97" t="s">
        <v>370</v>
      </c>
      <c r="I828" s="94" t="s">
        <v>371</v>
      </c>
      <c r="J828" s="98"/>
      <c r="K828" s="99" t="str">
        <f t="shared" si="40"/>
        <v>CHF / Min</v>
      </c>
      <c r="L828" s="94" t="s">
        <v>372</v>
      </c>
      <c r="M828" s="100">
        <f t="shared" si="41"/>
        <v>0</v>
      </c>
      <c r="N828" s="424"/>
    </row>
    <row r="829" spans="1:14" ht="15.6" hidden="1" outlineLevel="1">
      <c r="B829" s="439"/>
      <c r="C829" s="422"/>
      <c r="D829" s="435"/>
      <c r="E829" s="114" t="s">
        <v>373</v>
      </c>
      <c r="F829" s="115"/>
      <c r="G829" s="116"/>
      <c r="H829" s="117" t="s">
        <v>370</v>
      </c>
      <c r="I829" s="114" t="s">
        <v>371</v>
      </c>
      <c r="J829" s="118"/>
      <c r="K829" s="119" t="str">
        <f t="shared" si="40"/>
        <v>CHF / Min</v>
      </c>
      <c r="L829" s="114" t="s">
        <v>372</v>
      </c>
      <c r="M829" s="120">
        <f t="shared" si="41"/>
        <v>0</v>
      </c>
      <c r="N829" s="425"/>
    </row>
    <row r="830" spans="1:14" ht="15.6" hidden="1" customHeight="1" outlineLevel="1">
      <c r="B830" s="426" t="s">
        <v>787</v>
      </c>
      <c r="C830" s="420" t="s">
        <v>816</v>
      </c>
      <c r="D830" s="433"/>
      <c r="E830" s="87">
        <v>1</v>
      </c>
      <c r="F830" s="88"/>
      <c r="G830" s="89"/>
      <c r="H830" s="90" t="s">
        <v>370</v>
      </c>
      <c r="I830" s="87" t="s">
        <v>371</v>
      </c>
      <c r="J830" s="91"/>
      <c r="K830" s="92" t="str">
        <f t="shared" si="40"/>
        <v>CHF / Min</v>
      </c>
      <c r="L830" s="87" t="s">
        <v>372</v>
      </c>
      <c r="M830" s="93">
        <f t="shared" si="41"/>
        <v>0</v>
      </c>
      <c r="N830" s="423">
        <f>SUM(M830:M833)</f>
        <v>0</v>
      </c>
    </row>
    <row r="831" spans="1:14" ht="15.6" hidden="1" outlineLevel="1">
      <c r="B831" s="426"/>
      <c r="C831" s="421"/>
      <c r="D831" s="434"/>
      <c r="E831" s="94">
        <v>2</v>
      </c>
      <c r="F831" s="95"/>
      <c r="G831" s="96"/>
      <c r="H831" s="97" t="s">
        <v>370</v>
      </c>
      <c r="I831" s="94" t="s">
        <v>371</v>
      </c>
      <c r="J831" s="98"/>
      <c r="K831" s="99" t="str">
        <f t="shared" si="40"/>
        <v>CHF / Min</v>
      </c>
      <c r="L831" s="94" t="s">
        <v>372</v>
      </c>
      <c r="M831" s="100">
        <f t="shared" si="41"/>
        <v>0</v>
      </c>
      <c r="N831" s="424"/>
    </row>
    <row r="832" spans="1:14" ht="15.6" hidden="1" outlineLevel="1">
      <c r="B832" s="426"/>
      <c r="C832" s="421"/>
      <c r="D832" s="434"/>
      <c r="E832" s="113">
        <v>3</v>
      </c>
      <c r="F832" s="95"/>
      <c r="G832" s="96"/>
      <c r="H832" s="97" t="s">
        <v>370</v>
      </c>
      <c r="I832" s="94" t="s">
        <v>371</v>
      </c>
      <c r="J832" s="98"/>
      <c r="K832" s="99" t="str">
        <f t="shared" si="40"/>
        <v>CHF / Min</v>
      </c>
      <c r="L832" s="94" t="s">
        <v>372</v>
      </c>
      <c r="M832" s="100">
        <f t="shared" si="41"/>
        <v>0</v>
      </c>
      <c r="N832" s="424"/>
    </row>
    <row r="833" spans="2:14" ht="15.6" hidden="1" outlineLevel="1">
      <c r="B833" s="426"/>
      <c r="C833" s="422"/>
      <c r="D833" s="435"/>
      <c r="E833" s="114" t="s">
        <v>373</v>
      </c>
      <c r="F833" s="115"/>
      <c r="G833" s="116"/>
      <c r="H833" s="117" t="s">
        <v>370</v>
      </c>
      <c r="I833" s="114" t="s">
        <v>371</v>
      </c>
      <c r="J833" s="118"/>
      <c r="K833" s="119" t="str">
        <f t="shared" si="40"/>
        <v>CHF / Min</v>
      </c>
      <c r="L833" s="114" t="s">
        <v>372</v>
      </c>
      <c r="M833" s="120">
        <f t="shared" si="41"/>
        <v>0</v>
      </c>
      <c r="N833" s="425">
        <f>SUM(M833:M833)</f>
        <v>0</v>
      </c>
    </row>
    <row r="834" spans="2:14" ht="15.6" hidden="1" customHeight="1" outlineLevel="1">
      <c r="B834" s="426" t="s">
        <v>817</v>
      </c>
      <c r="C834" s="420" t="s">
        <v>802</v>
      </c>
      <c r="D834" s="433"/>
      <c r="E834" s="87">
        <v>1</v>
      </c>
      <c r="F834" s="88"/>
      <c r="G834" s="89"/>
      <c r="H834" s="90" t="s">
        <v>15</v>
      </c>
      <c r="I834" s="87" t="s">
        <v>371</v>
      </c>
      <c r="J834" s="91"/>
      <c r="K834" s="92" t="str">
        <f t="shared" si="40"/>
        <v>CHF / mg</v>
      </c>
      <c r="L834" s="87" t="s">
        <v>372</v>
      </c>
      <c r="M834" s="93">
        <f t="shared" si="41"/>
        <v>0</v>
      </c>
      <c r="N834" s="423">
        <f>SUM(M834:M837)</f>
        <v>0</v>
      </c>
    </row>
    <row r="835" spans="2:14" ht="15.6" hidden="1" outlineLevel="1">
      <c r="B835" s="426"/>
      <c r="C835" s="421"/>
      <c r="D835" s="434"/>
      <c r="E835" s="94">
        <v>2</v>
      </c>
      <c r="F835" s="95"/>
      <c r="G835" s="96"/>
      <c r="H835" s="97" t="s">
        <v>16</v>
      </c>
      <c r="I835" s="94" t="s">
        <v>371</v>
      </c>
      <c r="J835" s="98"/>
      <c r="K835" s="99" t="str">
        <f t="shared" si="40"/>
        <v>CHF / U</v>
      </c>
      <c r="L835" s="94" t="s">
        <v>372</v>
      </c>
      <c r="M835" s="100">
        <f t="shared" si="41"/>
        <v>0</v>
      </c>
      <c r="N835" s="424"/>
    </row>
    <row r="836" spans="2:14" ht="15.6" hidden="1" outlineLevel="1">
      <c r="B836" s="426"/>
      <c r="C836" s="421"/>
      <c r="D836" s="434"/>
      <c r="E836" s="113">
        <v>3</v>
      </c>
      <c r="F836" s="95"/>
      <c r="G836" s="96"/>
      <c r="H836" s="97" t="s">
        <v>185</v>
      </c>
      <c r="I836" s="94" t="s">
        <v>371</v>
      </c>
      <c r="J836" s="98"/>
      <c r="K836" s="99" t="str">
        <f t="shared" si="40"/>
        <v>CHF / ml</v>
      </c>
      <c r="L836" s="94" t="s">
        <v>372</v>
      </c>
      <c r="M836" s="100">
        <f t="shared" si="41"/>
        <v>0</v>
      </c>
      <c r="N836" s="424"/>
    </row>
    <row r="837" spans="2:14" ht="15.6" hidden="1" outlineLevel="1">
      <c r="B837" s="426"/>
      <c r="C837" s="422"/>
      <c r="D837" s="435"/>
      <c r="E837" s="114" t="s">
        <v>373</v>
      </c>
      <c r="F837" s="115"/>
      <c r="G837" s="116"/>
      <c r="H837" s="104" t="s">
        <v>373</v>
      </c>
      <c r="I837" s="114" t="s">
        <v>371</v>
      </c>
      <c r="J837" s="118"/>
      <c r="K837" s="119" t="str">
        <f t="shared" si="40"/>
        <v>CHF / …</v>
      </c>
      <c r="L837" s="114" t="s">
        <v>372</v>
      </c>
      <c r="M837" s="120">
        <f t="shared" si="41"/>
        <v>0</v>
      </c>
      <c r="N837" s="425">
        <f>SUM(M837:M837)</f>
        <v>0</v>
      </c>
    </row>
    <row r="838" spans="2:14" ht="15.6" hidden="1" customHeight="1" outlineLevel="1">
      <c r="B838" s="426" t="s">
        <v>788</v>
      </c>
      <c r="C838" s="420" t="s">
        <v>803</v>
      </c>
      <c r="D838" s="433"/>
      <c r="E838" s="87">
        <v>1</v>
      </c>
      <c r="F838" s="88"/>
      <c r="G838" s="89"/>
      <c r="H838" s="117" t="s">
        <v>810</v>
      </c>
      <c r="I838" s="87" t="s">
        <v>371</v>
      </c>
      <c r="J838" s="91"/>
      <c r="K838" s="92" t="str">
        <f t="shared" si="40"/>
        <v>CHF / Concentré</v>
      </c>
      <c r="L838" s="87" t="s">
        <v>372</v>
      </c>
      <c r="M838" s="93">
        <f t="shared" si="41"/>
        <v>0</v>
      </c>
      <c r="N838" s="423">
        <f>SUM(M838:M841)</f>
        <v>0</v>
      </c>
    </row>
    <row r="839" spans="2:14" ht="15.6" hidden="1" outlineLevel="1">
      <c r="B839" s="426"/>
      <c r="C839" s="421"/>
      <c r="D839" s="434"/>
      <c r="E839" s="94">
        <v>2</v>
      </c>
      <c r="F839" s="95"/>
      <c r="G839" s="96"/>
      <c r="H839" s="117" t="s">
        <v>810</v>
      </c>
      <c r="I839" s="94" t="s">
        <v>371</v>
      </c>
      <c r="J839" s="98"/>
      <c r="K839" s="99" t="str">
        <f t="shared" si="40"/>
        <v>CHF / Concentré</v>
      </c>
      <c r="L839" s="94" t="s">
        <v>372</v>
      </c>
      <c r="M839" s="100">
        <f t="shared" si="41"/>
        <v>0</v>
      </c>
      <c r="N839" s="424"/>
    </row>
    <row r="840" spans="2:14" ht="15.6" hidden="1" outlineLevel="1">
      <c r="B840" s="426"/>
      <c r="C840" s="421"/>
      <c r="D840" s="434"/>
      <c r="E840" s="113">
        <v>3</v>
      </c>
      <c r="F840" s="95"/>
      <c r="G840" s="96"/>
      <c r="H840" s="117" t="s">
        <v>810</v>
      </c>
      <c r="I840" s="94" t="s">
        <v>371</v>
      </c>
      <c r="J840" s="98"/>
      <c r="K840" s="99" t="str">
        <f t="shared" si="40"/>
        <v>CHF / Concentré</v>
      </c>
      <c r="L840" s="94" t="s">
        <v>372</v>
      </c>
      <c r="M840" s="100">
        <f t="shared" si="41"/>
        <v>0</v>
      </c>
      <c r="N840" s="424"/>
    </row>
    <row r="841" spans="2:14" ht="15.6" hidden="1" outlineLevel="1">
      <c r="B841" s="426"/>
      <c r="C841" s="422"/>
      <c r="D841" s="435"/>
      <c r="E841" s="114" t="s">
        <v>373</v>
      </c>
      <c r="F841" s="115"/>
      <c r="G841" s="116"/>
      <c r="H841" s="117" t="s">
        <v>810</v>
      </c>
      <c r="I841" s="114" t="s">
        <v>371</v>
      </c>
      <c r="J841" s="118"/>
      <c r="K841" s="119" t="str">
        <f t="shared" si="40"/>
        <v>CHF / Concentré</v>
      </c>
      <c r="L841" s="114" t="s">
        <v>372</v>
      </c>
      <c r="M841" s="120">
        <f t="shared" si="41"/>
        <v>0</v>
      </c>
      <c r="N841" s="425">
        <f>SUM(M841:M841)</f>
        <v>0</v>
      </c>
    </row>
    <row r="842" spans="2:14" ht="15.6" hidden="1" customHeight="1" outlineLevel="1">
      <c r="B842" s="438" t="s">
        <v>760</v>
      </c>
      <c r="C842" s="420" t="s">
        <v>804</v>
      </c>
      <c r="D842" s="433"/>
      <c r="E842" s="87">
        <v>1</v>
      </c>
      <c r="F842" s="88"/>
      <c r="G842" s="89"/>
      <c r="H842" s="90" t="s">
        <v>811</v>
      </c>
      <c r="I842" s="87" t="s">
        <v>371</v>
      </c>
      <c r="J842" s="91"/>
      <c r="K842" s="92" t="str">
        <f t="shared" si="40"/>
        <v>CHF / Pièce</v>
      </c>
      <c r="L842" s="87" t="s">
        <v>372</v>
      </c>
      <c r="M842" s="93">
        <f t="shared" si="41"/>
        <v>0</v>
      </c>
      <c r="N842" s="423">
        <f>SUM(M842:M845)</f>
        <v>0</v>
      </c>
    </row>
    <row r="843" spans="2:14" ht="15.6" hidden="1" outlineLevel="1">
      <c r="B843" s="439"/>
      <c r="C843" s="421"/>
      <c r="D843" s="434"/>
      <c r="E843" s="94">
        <v>2</v>
      </c>
      <c r="F843" s="95"/>
      <c r="G843" s="96"/>
      <c r="H843" s="97" t="s">
        <v>374</v>
      </c>
      <c r="I843" s="94" t="s">
        <v>371</v>
      </c>
      <c r="J843" s="98"/>
      <c r="K843" s="99" t="str">
        <f t="shared" si="40"/>
        <v>CHF / ..</v>
      </c>
      <c r="L843" s="94" t="s">
        <v>372</v>
      </c>
      <c r="M843" s="100">
        <f t="shared" si="41"/>
        <v>0</v>
      </c>
      <c r="N843" s="424"/>
    </row>
    <row r="844" spans="2:14" ht="15.6" hidden="1" outlineLevel="1">
      <c r="B844" s="439"/>
      <c r="C844" s="421"/>
      <c r="D844" s="434"/>
      <c r="E844" s="113">
        <v>3</v>
      </c>
      <c r="F844" s="95"/>
      <c r="G844" s="96"/>
      <c r="H844" s="97" t="s">
        <v>374</v>
      </c>
      <c r="I844" s="94" t="s">
        <v>371</v>
      </c>
      <c r="J844" s="98"/>
      <c r="K844" s="99" t="str">
        <f t="shared" si="40"/>
        <v>CHF / ..</v>
      </c>
      <c r="L844" s="94" t="s">
        <v>372</v>
      </c>
      <c r="M844" s="100">
        <f t="shared" si="41"/>
        <v>0</v>
      </c>
      <c r="N844" s="424"/>
    </row>
    <row r="845" spans="2:14" ht="15.6" hidden="1" outlineLevel="1">
      <c r="B845" s="440"/>
      <c r="C845" s="422"/>
      <c r="D845" s="435"/>
      <c r="E845" s="114" t="s">
        <v>373</v>
      </c>
      <c r="F845" s="115"/>
      <c r="G845" s="116"/>
      <c r="H845" s="117" t="s">
        <v>374</v>
      </c>
      <c r="I845" s="114" t="s">
        <v>371</v>
      </c>
      <c r="J845" s="118"/>
      <c r="K845" s="119" t="str">
        <f t="shared" si="40"/>
        <v>CHF / ..</v>
      </c>
      <c r="L845" s="114" t="s">
        <v>372</v>
      </c>
      <c r="M845" s="120">
        <f t="shared" si="41"/>
        <v>0</v>
      </c>
      <c r="N845" s="425"/>
    </row>
    <row r="846" spans="2:14" ht="15.6" hidden="1" customHeight="1" outlineLevel="1">
      <c r="B846" s="426" t="s">
        <v>808</v>
      </c>
      <c r="C846" s="420" t="s">
        <v>805</v>
      </c>
      <c r="D846" s="433"/>
      <c r="E846" s="87">
        <v>1</v>
      </c>
      <c r="F846" s="88"/>
      <c r="G846" s="89"/>
      <c r="H846" s="90" t="s">
        <v>811</v>
      </c>
      <c r="I846" s="87" t="s">
        <v>371</v>
      </c>
      <c r="J846" s="91"/>
      <c r="K846" s="92" t="str">
        <f t="shared" si="40"/>
        <v>CHF / Pièce</v>
      </c>
      <c r="L846" s="87" t="s">
        <v>372</v>
      </c>
      <c r="M846" s="93">
        <f t="shared" si="41"/>
        <v>0</v>
      </c>
      <c r="N846" s="423">
        <f>SUM(M846:M849)</f>
        <v>0</v>
      </c>
    </row>
    <row r="847" spans="2:14" ht="15.6" hidden="1" outlineLevel="1">
      <c r="B847" s="426"/>
      <c r="C847" s="421"/>
      <c r="D847" s="434"/>
      <c r="E847" s="94">
        <v>2</v>
      </c>
      <c r="F847" s="95"/>
      <c r="G847" s="96"/>
      <c r="H847" s="97" t="s">
        <v>374</v>
      </c>
      <c r="I847" s="94" t="s">
        <v>371</v>
      </c>
      <c r="J847" s="98"/>
      <c r="K847" s="99" t="str">
        <f t="shared" si="40"/>
        <v>CHF / ..</v>
      </c>
      <c r="L847" s="94" t="s">
        <v>372</v>
      </c>
      <c r="M847" s="100">
        <f t="shared" si="41"/>
        <v>0</v>
      </c>
      <c r="N847" s="424"/>
    </row>
    <row r="848" spans="2:14" ht="15.6" hidden="1" outlineLevel="1">
      <c r="B848" s="426"/>
      <c r="C848" s="421"/>
      <c r="D848" s="434"/>
      <c r="E848" s="113">
        <v>3</v>
      </c>
      <c r="F848" s="95"/>
      <c r="G848" s="96"/>
      <c r="H848" s="97" t="s">
        <v>374</v>
      </c>
      <c r="I848" s="94" t="s">
        <v>371</v>
      </c>
      <c r="J848" s="98"/>
      <c r="K848" s="99" t="str">
        <f t="shared" si="40"/>
        <v>CHF / ..</v>
      </c>
      <c r="L848" s="94" t="s">
        <v>372</v>
      </c>
      <c r="M848" s="100">
        <f t="shared" si="41"/>
        <v>0</v>
      </c>
      <c r="N848" s="424"/>
    </row>
    <row r="849" spans="1:14" ht="15.6" hidden="1" outlineLevel="1">
      <c r="B849" s="426"/>
      <c r="C849" s="422"/>
      <c r="D849" s="435"/>
      <c r="E849" s="114" t="s">
        <v>373</v>
      </c>
      <c r="F849" s="115"/>
      <c r="G849" s="116"/>
      <c r="H849" s="97" t="s">
        <v>374</v>
      </c>
      <c r="I849" s="114" t="s">
        <v>371</v>
      </c>
      <c r="J849" s="118"/>
      <c r="K849" s="119" t="str">
        <f t="shared" si="40"/>
        <v>CHF / ..</v>
      </c>
      <c r="L849" s="114" t="s">
        <v>372</v>
      </c>
      <c r="M849" s="120">
        <f t="shared" si="41"/>
        <v>0</v>
      </c>
      <c r="N849" s="425">
        <f>SUM(M849:M849)</f>
        <v>0</v>
      </c>
    </row>
    <row r="850" spans="1:14" ht="15.6" hidden="1" customHeight="1" outlineLevel="1">
      <c r="B850" s="426" t="s">
        <v>809</v>
      </c>
      <c r="C850" s="420" t="s">
        <v>806</v>
      </c>
      <c r="D850" s="433"/>
      <c r="E850" s="87">
        <v>1</v>
      </c>
      <c r="F850" s="88"/>
      <c r="G850" s="89"/>
      <c r="H850" s="90" t="s">
        <v>370</v>
      </c>
      <c r="I850" s="87" t="s">
        <v>371</v>
      </c>
      <c r="J850" s="91"/>
      <c r="K850" s="92" t="str">
        <f t="shared" si="40"/>
        <v>CHF / Min</v>
      </c>
      <c r="L850" s="87" t="s">
        <v>372</v>
      </c>
      <c r="M850" s="93">
        <f t="shared" si="41"/>
        <v>0</v>
      </c>
      <c r="N850" s="423">
        <f>SUM(M850:M853)</f>
        <v>0</v>
      </c>
    </row>
    <row r="851" spans="1:14" ht="15.6" hidden="1" outlineLevel="1">
      <c r="B851" s="426"/>
      <c r="C851" s="421"/>
      <c r="D851" s="434"/>
      <c r="E851" s="94">
        <v>2</v>
      </c>
      <c r="F851" s="95"/>
      <c r="G851" s="96"/>
      <c r="H851" s="97" t="s">
        <v>370</v>
      </c>
      <c r="I851" s="94" t="s">
        <v>371</v>
      </c>
      <c r="J851" s="98"/>
      <c r="K851" s="99" t="str">
        <f t="shared" si="40"/>
        <v>CHF / Min</v>
      </c>
      <c r="L851" s="94" t="s">
        <v>372</v>
      </c>
      <c r="M851" s="100">
        <f t="shared" si="41"/>
        <v>0</v>
      </c>
      <c r="N851" s="424"/>
    </row>
    <row r="852" spans="1:14" ht="15.6" hidden="1" outlineLevel="1">
      <c r="B852" s="426"/>
      <c r="C852" s="421"/>
      <c r="D852" s="434"/>
      <c r="E852" s="108">
        <v>3</v>
      </c>
      <c r="F852" s="109"/>
      <c r="G852" s="110"/>
      <c r="H852" s="97" t="s">
        <v>370</v>
      </c>
      <c r="I852" s="94" t="s">
        <v>371</v>
      </c>
      <c r="J852" s="98"/>
      <c r="K852" s="99" t="str">
        <f t="shared" si="40"/>
        <v>CHF / Min</v>
      </c>
      <c r="L852" s="94" t="s">
        <v>372</v>
      </c>
      <c r="M852" s="100">
        <f t="shared" si="41"/>
        <v>0</v>
      </c>
      <c r="N852" s="424"/>
    </row>
    <row r="853" spans="1:14" ht="15.6" hidden="1" outlineLevel="1">
      <c r="B853" s="426"/>
      <c r="C853" s="422"/>
      <c r="D853" s="435"/>
      <c r="E853" s="101" t="s">
        <v>373</v>
      </c>
      <c r="F853" s="102"/>
      <c r="G853" s="103"/>
      <c r="H853" s="104" t="s">
        <v>370</v>
      </c>
      <c r="I853" s="101" t="s">
        <v>371</v>
      </c>
      <c r="J853" s="105"/>
      <c r="K853" s="106" t="str">
        <f t="shared" si="40"/>
        <v>CHF / Min</v>
      </c>
      <c r="L853" s="101" t="s">
        <v>372</v>
      </c>
      <c r="M853" s="107">
        <f t="shared" si="41"/>
        <v>0</v>
      </c>
      <c r="N853" s="425"/>
    </row>
    <row r="854" spans="1:14" s="60" customFormat="1" ht="15.6" hidden="1" customHeight="1" outlineLevel="1">
      <c r="A854" s="51"/>
      <c r="B854" s="426" t="s">
        <v>789</v>
      </c>
      <c r="C854" s="420" t="s">
        <v>807</v>
      </c>
      <c r="D854" s="433"/>
      <c r="E854" s="87">
        <v>1</v>
      </c>
      <c r="F854" s="88"/>
      <c r="G854" s="89"/>
      <c r="H854" s="90" t="s">
        <v>374</v>
      </c>
      <c r="I854" s="87" t="s">
        <v>371</v>
      </c>
      <c r="J854" s="91"/>
      <c r="K854" s="92" t="str">
        <f t="shared" si="40"/>
        <v>CHF / ..</v>
      </c>
      <c r="L854" s="87" t="s">
        <v>372</v>
      </c>
      <c r="M854" s="93">
        <f t="shared" si="41"/>
        <v>0</v>
      </c>
      <c r="N854" s="423">
        <f>SUM(M854:M857)</f>
        <v>0</v>
      </c>
    </row>
    <row r="855" spans="1:14" s="60" customFormat="1" ht="15.6" hidden="1" outlineLevel="1">
      <c r="A855" s="51"/>
      <c r="B855" s="426"/>
      <c r="C855" s="421"/>
      <c r="D855" s="434"/>
      <c r="E855" s="94">
        <v>2</v>
      </c>
      <c r="F855" s="95"/>
      <c r="G855" s="96"/>
      <c r="H855" s="97" t="s">
        <v>374</v>
      </c>
      <c r="I855" s="94" t="s">
        <v>371</v>
      </c>
      <c r="J855" s="98"/>
      <c r="K855" s="99" t="str">
        <f t="shared" si="40"/>
        <v>CHF / ..</v>
      </c>
      <c r="L855" s="94" t="s">
        <v>372</v>
      </c>
      <c r="M855" s="100">
        <f t="shared" si="41"/>
        <v>0</v>
      </c>
      <c r="N855" s="424"/>
    </row>
    <row r="856" spans="1:14" s="60" customFormat="1" ht="15.6" hidden="1" outlineLevel="1">
      <c r="A856" s="51"/>
      <c r="B856" s="426"/>
      <c r="C856" s="421"/>
      <c r="D856" s="434"/>
      <c r="E856" s="108">
        <v>3</v>
      </c>
      <c r="F856" s="109"/>
      <c r="G856" s="110"/>
      <c r="H856" s="97" t="s">
        <v>374</v>
      </c>
      <c r="I856" s="94" t="s">
        <v>371</v>
      </c>
      <c r="J856" s="98"/>
      <c r="K856" s="99" t="str">
        <f t="shared" si="40"/>
        <v>CHF / ..</v>
      </c>
      <c r="L856" s="94" t="s">
        <v>372</v>
      </c>
      <c r="M856" s="100">
        <f t="shared" si="41"/>
        <v>0</v>
      </c>
      <c r="N856" s="424"/>
    </row>
    <row r="857" spans="1:14" s="60" customFormat="1" ht="15.6" hidden="1" outlineLevel="1">
      <c r="A857" s="51"/>
      <c r="B857" s="426"/>
      <c r="C857" s="422"/>
      <c r="D857" s="435"/>
      <c r="E857" s="101" t="s">
        <v>373</v>
      </c>
      <c r="F857" s="102"/>
      <c r="G857" s="103"/>
      <c r="H857" s="104" t="s">
        <v>374</v>
      </c>
      <c r="I857" s="101" t="s">
        <v>371</v>
      </c>
      <c r="J857" s="105"/>
      <c r="K857" s="106" t="str">
        <f t="shared" si="40"/>
        <v>CHF / ..</v>
      </c>
      <c r="L857" s="101" t="s">
        <v>372</v>
      </c>
      <c r="M857" s="107">
        <f t="shared" si="41"/>
        <v>0</v>
      </c>
      <c r="N857" s="425"/>
    </row>
    <row r="858" spans="1:14"/>
    <row r="859" spans="1:14" collapsed="1">
      <c r="B859" s="2" t="s">
        <v>319</v>
      </c>
      <c r="C859" s="28" t="str">
        <f>+VLOOKUP(B859,'Procédés onéreux-annexe'!B:D,3,FALSE)</f>
        <v>Photophérèse thérapeutique</v>
      </c>
      <c r="D859" s="60"/>
      <c r="E859" s="60"/>
      <c r="F859" s="60"/>
      <c r="G859" s="60"/>
      <c r="H859" s="60"/>
      <c r="I859" s="60"/>
      <c r="J859" s="60"/>
      <c r="K859" s="60"/>
      <c r="L859" s="60"/>
      <c r="M859" s="60"/>
      <c r="N859" s="60"/>
    </row>
    <row r="860" spans="1:14" hidden="1" outlineLevel="1">
      <c r="B860" s="155"/>
      <c r="C860" s="436" t="s">
        <v>793</v>
      </c>
      <c r="D860" s="437"/>
      <c r="E860" s="144" t="s">
        <v>368</v>
      </c>
      <c r="F860" s="84" t="s">
        <v>769</v>
      </c>
      <c r="G860" s="84" t="s">
        <v>795</v>
      </c>
      <c r="H860" s="84" t="s">
        <v>796</v>
      </c>
      <c r="I860" s="84"/>
      <c r="J860" s="85" t="s">
        <v>797</v>
      </c>
      <c r="K860" s="84" t="s">
        <v>796</v>
      </c>
      <c r="L860" s="84"/>
      <c r="M860" s="84" t="s">
        <v>798</v>
      </c>
      <c r="N860" s="86" t="s">
        <v>799</v>
      </c>
    </row>
    <row r="861" spans="1:14" ht="14.4" hidden="1" customHeight="1" outlineLevel="1">
      <c r="B861" s="438" t="s">
        <v>786</v>
      </c>
      <c r="C861" s="420" t="s">
        <v>800</v>
      </c>
      <c r="D861" s="433"/>
      <c r="E861" s="87">
        <v>1</v>
      </c>
      <c r="F861" s="91"/>
      <c r="G861" s="111"/>
      <c r="H861" s="90" t="s">
        <v>370</v>
      </c>
      <c r="I861" s="87" t="s">
        <v>371</v>
      </c>
      <c r="J861" s="91"/>
      <c r="K861" s="92" t="str">
        <f t="shared" ref="K861:K892" si="42">+"CHF / "&amp;H861</f>
        <v>CHF / Min</v>
      </c>
      <c r="L861" s="87" t="s">
        <v>372</v>
      </c>
      <c r="M861" s="93">
        <f t="shared" ref="M861:M892" si="43">+G861*J861</f>
        <v>0</v>
      </c>
      <c r="N861" s="423">
        <f>SUM(M861:M864)</f>
        <v>0</v>
      </c>
    </row>
    <row r="862" spans="1:14" hidden="1" outlineLevel="1">
      <c r="B862" s="439"/>
      <c r="C862" s="421"/>
      <c r="D862" s="434"/>
      <c r="E862" s="94">
        <v>2</v>
      </c>
      <c r="F862" s="98"/>
      <c r="G862" s="112"/>
      <c r="H862" s="97" t="s">
        <v>370</v>
      </c>
      <c r="I862" s="94" t="s">
        <v>371</v>
      </c>
      <c r="J862" s="98"/>
      <c r="K862" s="99" t="str">
        <f t="shared" si="42"/>
        <v>CHF / Min</v>
      </c>
      <c r="L862" s="94" t="s">
        <v>372</v>
      </c>
      <c r="M862" s="100">
        <f t="shared" si="43"/>
        <v>0</v>
      </c>
      <c r="N862" s="424"/>
    </row>
    <row r="863" spans="1:14" ht="15.6" hidden="1" outlineLevel="1">
      <c r="B863" s="439"/>
      <c r="C863" s="421"/>
      <c r="D863" s="434"/>
      <c r="E863" s="113">
        <v>3</v>
      </c>
      <c r="F863" s="95"/>
      <c r="G863" s="96"/>
      <c r="H863" s="97" t="s">
        <v>370</v>
      </c>
      <c r="I863" s="94" t="s">
        <v>371</v>
      </c>
      <c r="J863" s="98"/>
      <c r="K863" s="99" t="str">
        <f t="shared" si="42"/>
        <v>CHF / Min</v>
      </c>
      <c r="L863" s="94" t="s">
        <v>372</v>
      </c>
      <c r="M863" s="100">
        <f t="shared" si="43"/>
        <v>0</v>
      </c>
      <c r="N863" s="424"/>
    </row>
    <row r="864" spans="1:14" ht="15.6" hidden="1" outlineLevel="1">
      <c r="B864" s="439"/>
      <c r="C864" s="422"/>
      <c r="D864" s="435"/>
      <c r="E864" s="114" t="s">
        <v>373</v>
      </c>
      <c r="F864" s="115"/>
      <c r="G864" s="116"/>
      <c r="H864" s="117" t="s">
        <v>370</v>
      </c>
      <c r="I864" s="114" t="s">
        <v>371</v>
      </c>
      <c r="J864" s="118"/>
      <c r="K864" s="119" t="str">
        <f t="shared" si="42"/>
        <v>CHF / Min</v>
      </c>
      <c r="L864" s="114" t="s">
        <v>372</v>
      </c>
      <c r="M864" s="120">
        <f t="shared" si="43"/>
        <v>0</v>
      </c>
      <c r="N864" s="425"/>
    </row>
    <row r="865" spans="2:14" ht="15.6" hidden="1" customHeight="1" outlineLevel="1">
      <c r="B865" s="426" t="s">
        <v>787</v>
      </c>
      <c r="C865" s="420" t="s">
        <v>816</v>
      </c>
      <c r="D865" s="433"/>
      <c r="E865" s="87">
        <v>1</v>
      </c>
      <c r="F865" s="88"/>
      <c r="G865" s="89"/>
      <c r="H865" s="90" t="s">
        <v>370</v>
      </c>
      <c r="I865" s="87" t="s">
        <v>371</v>
      </c>
      <c r="J865" s="91"/>
      <c r="K865" s="92" t="str">
        <f t="shared" si="42"/>
        <v>CHF / Min</v>
      </c>
      <c r="L865" s="87" t="s">
        <v>372</v>
      </c>
      <c r="M865" s="93">
        <f t="shared" si="43"/>
        <v>0</v>
      </c>
      <c r="N865" s="423">
        <f>SUM(M865:M868)</f>
        <v>0</v>
      </c>
    </row>
    <row r="866" spans="2:14" ht="15.6" hidden="1" outlineLevel="1">
      <c r="B866" s="426"/>
      <c r="C866" s="421"/>
      <c r="D866" s="434"/>
      <c r="E866" s="94">
        <v>2</v>
      </c>
      <c r="F866" s="95"/>
      <c r="G866" s="96"/>
      <c r="H866" s="97" t="s">
        <v>370</v>
      </c>
      <c r="I866" s="94" t="s">
        <v>371</v>
      </c>
      <c r="J866" s="98"/>
      <c r="K866" s="99" t="str">
        <f t="shared" si="42"/>
        <v>CHF / Min</v>
      </c>
      <c r="L866" s="94" t="s">
        <v>372</v>
      </c>
      <c r="M866" s="100">
        <f t="shared" si="43"/>
        <v>0</v>
      </c>
      <c r="N866" s="424"/>
    </row>
    <row r="867" spans="2:14" ht="15.6" hidden="1" outlineLevel="1">
      <c r="B867" s="426"/>
      <c r="C867" s="421"/>
      <c r="D867" s="434"/>
      <c r="E867" s="113">
        <v>3</v>
      </c>
      <c r="F867" s="95"/>
      <c r="G867" s="96"/>
      <c r="H867" s="97" t="s">
        <v>370</v>
      </c>
      <c r="I867" s="94" t="s">
        <v>371</v>
      </c>
      <c r="J867" s="98"/>
      <c r="K867" s="99" t="str">
        <f t="shared" si="42"/>
        <v>CHF / Min</v>
      </c>
      <c r="L867" s="94" t="s">
        <v>372</v>
      </c>
      <c r="M867" s="100">
        <f t="shared" si="43"/>
        <v>0</v>
      </c>
      <c r="N867" s="424"/>
    </row>
    <row r="868" spans="2:14" ht="15.6" hidden="1" outlineLevel="1">
      <c r="B868" s="426"/>
      <c r="C868" s="422"/>
      <c r="D868" s="435"/>
      <c r="E868" s="114" t="s">
        <v>373</v>
      </c>
      <c r="F868" s="115"/>
      <c r="G868" s="116"/>
      <c r="H868" s="117" t="s">
        <v>370</v>
      </c>
      <c r="I868" s="114" t="s">
        <v>371</v>
      </c>
      <c r="J868" s="118"/>
      <c r="K868" s="119" t="str">
        <f t="shared" si="42"/>
        <v>CHF / Min</v>
      </c>
      <c r="L868" s="114" t="s">
        <v>372</v>
      </c>
      <c r="M868" s="120">
        <f t="shared" si="43"/>
        <v>0</v>
      </c>
      <c r="N868" s="425">
        <f>SUM(M868:M868)</f>
        <v>0</v>
      </c>
    </row>
    <row r="869" spans="2:14" ht="15.6" hidden="1" customHeight="1" outlineLevel="1">
      <c r="B869" s="426" t="s">
        <v>817</v>
      </c>
      <c r="C869" s="420" t="s">
        <v>802</v>
      </c>
      <c r="D869" s="433"/>
      <c r="E869" s="87">
        <v>1</v>
      </c>
      <c r="F869" s="88"/>
      <c r="G869" s="89"/>
      <c r="H869" s="90" t="s">
        <v>15</v>
      </c>
      <c r="I869" s="87" t="s">
        <v>371</v>
      </c>
      <c r="J869" s="91"/>
      <c r="K869" s="92" t="str">
        <f t="shared" si="42"/>
        <v>CHF / mg</v>
      </c>
      <c r="L869" s="87" t="s">
        <v>372</v>
      </c>
      <c r="M869" s="93">
        <f t="shared" si="43"/>
        <v>0</v>
      </c>
      <c r="N869" s="423">
        <f>SUM(M869:M872)</f>
        <v>0</v>
      </c>
    </row>
    <row r="870" spans="2:14" ht="15.6" hidden="1" outlineLevel="1">
      <c r="B870" s="426"/>
      <c r="C870" s="421"/>
      <c r="D870" s="434"/>
      <c r="E870" s="94">
        <v>2</v>
      </c>
      <c r="F870" s="95"/>
      <c r="G870" s="96"/>
      <c r="H870" s="97" t="s">
        <v>16</v>
      </c>
      <c r="I870" s="94" t="s">
        <v>371</v>
      </c>
      <c r="J870" s="98"/>
      <c r="K870" s="99" t="str">
        <f t="shared" si="42"/>
        <v>CHF / U</v>
      </c>
      <c r="L870" s="94" t="s">
        <v>372</v>
      </c>
      <c r="M870" s="100">
        <f t="shared" si="43"/>
        <v>0</v>
      </c>
      <c r="N870" s="424"/>
    </row>
    <row r="871" spans="2:14" ht="15.6" hidden="1" outlineLevel="1">
      <c r="B871" s="426"/>
      <c r="C871" s="421"/>
      <c r="D871" s="434"/>
      <c r="E871" s="113">
        <v>3</v>
      </c>
      <c r="F871" s="95"/>
      <c r="G871" s="96"/>
      <c r="H871" s="97" t="s">
        <v>185</v>
      </c>
      <c r="I871" s="94" t="s">
        <v>371</v>
      </c>
      <c r="J871" s="98"/>
      <c r="K871" s="99" t="str">
        <f t="shared" si="42"/>
        <v>CHF / ml</v>
      </c>
      <c r="L871" s="94" t="s">
        <v>372</v>
      </c>
      <c r="M871" s="100">
        <f t="shared" si="43"/>
        <v>0</v>
      </c>
      <c r="N871" s="424"/>
    </row>
    <row r="872" spans="2:14" ht="15.6" hidden="1" outlineLevel="1">
      <c r="B872" s="426"/>
      <c r="C872" s="422"/>
      <c r="D872" s="435"/>
      <c r="E872" s="114" t="s">
        <v>373</v>
      </c>
      <c r="F872" s="115"/>
      <c r="G872" s="116"/>
      <c r="H872" s="104" t="s">
        <v>373</v>
      </c>
      <c r="I872" s="114" t="s">
        <v>371</v>
      </c>
      <c r="J872" s="118"/>
      <c r="K872" s="119" t="str">
        <f t="shared" si="42"/>
        <v>CHF / …</v>
      </c>
      <c r="L872" s="114" t="s">
        <v>372</v>
      </c>
      <c r="M872" s="120">
        <f t="shared" si="43"/>
        <v>0</v>
      </c>
      <c r="N872" s="425">
        <f>SUM(M872:M872)</f>
        <v>0</v>
      </c>
    </row>
    <row r="873" spans="2:14" ht="15.6" hidden="1" customHeight="1" outlineLevel="1">
      <c r="B873" s="426" t="s">
        <v>788</v>
      </c>
      <c r="C873" s="420" t="s">
        <v>803</v>
      </c>
      <c r="D873" s="433"/>
      <c r="E873" s="87">
        <v>1</v>
      </c>
      <c r="F873" s="88"/>
      <c r="G873" s="89"/>
      <c r="H873" s="117" t="s">
        <v>810</v>
      </c>
      <c r="I873" s="87" t="s">
        <v>371</v>
      </c>
      <c r="J873" s="91"/>
      <c r="K873" s="92" t="str">
        <f t="shared" si="42"/>
        <v>CHF / Concentré</v>
      </c>
      <c r="L873" s="87" t="s">
        <v>372</v>
      </c>
      <c r="M873" s="93">
        <f t="shared" si="43"/>
        <v>0</v>
      </c>
      <c r="N873" s="423">
        <f>SUM(M873:M876)</f>
        <v>0</v>
      </c>
    </row>
    <row r="874" spans="2:14" ht="15.6" hidden="1" outlineLevel="1">
      <c r="B874" s="426"/>
      <c r="C874" s="421"/>
      <c r="D874" s="434"/>
      <c r="E874" s="94">
        <v>2</v>
      </c>
      <c r="F874" s="95"/>
      <c r="G874" s="96"/>
      <c r="H874" s="117" t="s">
        <v>810</v>
      </c>
      <c r="I874" s="94" t="s">
        <v>371</v>
      </c>
      <c r="J874" s="98"/>
      <c r="K874" s="99" t="str">
        <f t="shared" si="42"/>
        <v>CHF / Concentré</v>
      </c>
      <c r="L874" s="94" t="s">
        <v>372</v>
      </c>
      <c r="M874" s="100">
        <f t="shared" si="43"/>
        <v>0</v>
      </c>
      <c r="N874" s="424"/>
    </row>
    <row r="875" spans="2:14" ht="15.6" hidden="1" outlineLevel="1">
      <c r="B875" s="426"/>
      <c r="C875" s="421"/>
      <c r="D875" s="434"/>
      <c r="E875" s="113">
        <v>3</v>
      </c>
      <c r="F875" s="95"/>
      <c r="G875" s="96"/>
      <c r="H875" s="117" t="s">
        <v>810</v>
      </c>
      <c r="I875" s="94" t="s">
        <v>371</v>
      </c>
      <c r="J875" s="98"/>
      <c r="K875" s="99" t="str">
        <f t="shared" si="42"/>
        <v>CHF / Concentré</v>
      </c>
      <c r="L875" s="94" t="s">
        <v>372</v>
      </c>
      <c r="M875" s="100">
        <f t="shared" si="43"/>
        <v>0</v>
      </c>
      <c r="N875" s="424"/>
    </row>
    <row r="876" spans="2:14" ht="15.6" hidden="1" outlineLevel="1">
      <c r="B876" s="426"/>
      <c r="C876" s="422"/>
      <c r="D876" s="435"/>
      <c r="E876" s="114" t="s">
        <v>373</v>
      </c>
      <c r="F876" s="115"/>
      <c r="G876" s="116"/>
      <c r="H876" s="117" t="s">
        <v>810</v>
      </c>
      <c r="I876" s="114" t="s">
        <v>371</v>
      </c>
      <c r="J876" s="118"/>
      <c r="K876" s="119" t="str">
        <f t="shared" si="42"/>
        <v>CHF / Concentré</v>
      </c>
      <c r="L876" s="114" t="s">
        <v>372</v>
      </c>
      <c r="M876" s="120">
        <f t="shared" si="43"/>
        <v>0</v>
      </c>
      <c r="N876" s="425">
        <f>SUM(M876:M876)</f>
        <v>0</v>
      </c>
    </row>
    <row r="877" spans="2:14" ht="15.6" hidden="1" customHeight="1" outlineLevel="1">
      <c r="B877" s="438" t="s">
        <v>760</v>
      </c>
      <c r="C877" s="420" t="s">
        <v>804</v>
      </c>
      <c r="D877" s="433"/>
      <c r="E877" s="87">
        <v>1</v>
      </c>
      <c r="F877" s="88"/>
      <c r="G877" s="89"/>
      <c r="H877" s="90" t="s">
        <v>811</v>
      </c>
      <c r="I877" s="87" t="s">
        <v>371</v>
      </c>
      <c r="J877" s="91"/>
      <c r="K877" s="92" t="str">
        <f t="shared" si="42"/>
        <v>CHF / Pièce</v>
      </c>
      <c r="L877" s="87" t="s">
        <v>372</v>
      </c>
      <c r="M877" s="93">
        <f t="shared" si="43"/>
        <v>0</v>
      </c>
      <c r="N877" s="423">
        <f>SUM(M877:M880)</f>
        <v>0</v>
      </c>
    </row>
    <row r="878" spans="2:14" ht="15.6" hidden="1" outlineLevel="1">
      <c r="B878" s="439"/>
      <c r="C878" s="421"/>
      <c r="D878" s="434"/>
      <c r="E878" s="94">
        <v>2</v>
      </c>
      <c r="F878" s="95"/>
      <c r="G878" s="96"/>
      <c r="H878" s="97" t="s">
        <v>374</v>
      </c>
      <c r="I878" s="94" t="s">
        <v>371</v>
      </c>
      <c r="J878" s="98"/>
      <c r="K878" s="99" t="str">
        <f t="shared" si="42"/>
        <v>CHF / ..</v>
      </c>
      <c r="L878" s="94" t="s">
        <v>372</v>
      </c>
      <c r="M878" s="100">
        <f t="shared" si="43"/>
        <v>0</v>
      </c>
      <c r="N878" s="424"/>
    </row>
    <row r="879" spans="2:14" ht="15.6" hidden="1" outlineLevel="1">
      <c r="B879" s="439"/>
      <c r="C879" s="421"/>
      <c r="D879" s="434"/>
      <c r="E879" s="113">
        <v>3</v>
      </c>
      <c r="F879" s="95"/>
      <c r="G879" s="96"/>
      <c r="H879" s="97" t="s">
        <v>374</v>
      </c>
      <c r="I879" s="94" t="s">
        <v>371</v>
      </c>
      <c r="J879" s="98"/>
      <c r="K879" s="99" t="str">
        <f t="shared" si="42"/>
        <v>CHF / ..</v>
      </c>
      <c r="L879" s="94" t="s">
        <v>372</v>
      </c>
      <c r="M879" s="100">
        <f t="shared" si="43"/>
        <v>0</v>
      </c>
      <c r="N879" s="424"/>
    </row>
    <row r="880" spans="2:14" ht="15.6" hidden="1" outlineLevel="1">
      <c r="B880" s="440"/>
      <c r="C880" s="422"/>
      <c r="D880" s="435"/>
      <c r="E880" s="114" t="s">
        <v>373</v>
      </c>
      <c r="F880" s="115"/>
      <c r="G880" s="116"/>
      <c r="H880" s="117" t="s">
        <v>374</v>
      </c>
      <c r="I880" s="114" t="s">
        <v>371</v>
      </c>
      <c r="J880" s="118"/>
      <c r="K880" s="119" t="str">
        <f t="shared" si="42"/>
        <v>CHF / ..</v>
      </c>
      <c r="L880" s="114" t="s">
        <v>372</v>
      </c>
      <c r="M880" s="120">
        <f t="shared" si="43"/>
        <v>0</v>
      </c>
      <c r="N880" s="425"/>
    </row>
    <row r="881" spans="2:14" ht="15.6" hidden="1" customHeight="1" outlineLevel="1">
      <c r="B881" s="426" t="s">
        <v>808</v>
      </c>
      <c r="C881" s="420" t="s">
        <v>805</v>
      </c>
      <c r="D881" s="433"/>
      <c r="E881" s="87">
        <v>1</v>
      </c>
      <c r="F881" s="88"/>
      <c r="G881" s="89"/>
      <c r="H881" s="90" t="s">
        <v>811</v>
      </c>
      <c r="I881" s="87" t="s">
        <v>371</v>
      </c>
      <c r="J881" s="91"/>
      <c r="K881" s="92" t="str">
        <f t="shared" si="42"/>
        <v>CHF / Pièce</v>
      </c>
      <c r="L881" s="87" t="s">
        <v>372</v>
      </c>
      <c r="M881" s="93">
        <f t="shared" si="43"/>
        <v>0</v>
      </c>
      <c r="N881" s="423">
        <f>SUM(M881:M884)</f>
        <v>0</v>
      </c>
    </row>
    <row r="882" spans="2:14" ht="15.6" hidden="1" outlineLevel="1">
      <c r="B882" s="426"/>
      <c r="C882" s="421"/>
      <c r="D882" s="434"/>
      <c r="E882" s="94">
        <v>2</v>
      </c>
      <c r="F882" s="95"/>
      <c r="G882" s="96"/>
      <c r="H882" s="97" t="s">
        <v>374</v>
      </c>
      <c r="I882" s="94" t="s">
        <v>371</v>
      </c>
      <c r="J882" s="98"/>
      <c r="K882" s="99" t="str">
        <f t="shared" si="42"/>
        <v>CHF / ..</v>
      </c>
      <c r="L882" s="94" t="s">
        <v>372</v>
      </c>
      <c r="M882" s="100">
        <f t="shared" si="43"/>
        <v>0</v>
      </c>
      <c r="N882" s="424"/>
    </row>
    <row r="883" spans="2:14" ht="15.6" hidden="1" outlineLevel="1">
      <c r="B883" s="426"/>
      <c r="C883" s="421"/>
      <c r="D883" s="434"/>
      <c r="E883" s="113">
        <v>3</v>
      </c>
      <c r="F883" s="95"/>
      <c r="G883" s="96"/>
      <c r="H883" s="97" t="s">
        <v>374</v>
      </c>
      <c r="I883" s="94" t="s">
        <v>371</v>
      </c>
      <c r="J883" s="98"/>
      <c r="K883" s="99" t="str">
        <f t="shared" si="42"/>
        <v>CHF / ..</v>
      </c>
      <c r="L883" s="94" t="s">
        <v>372</v>
      </c>
      <c r="M883" s="100">
        <f t="shared" si="43"/>
        <v>0</v>
      </c>
      <c r="N883" s="424"/>
    </row>
    <row r="884" spans="2:14" ht="15.6" hidden="1" outlineLevel="1">
      <c r="B884" s="426"/>
      <c r="C884" s="422"/>
      <c r="D884" s="435"/>
      <c r="E884" s="114" t="s">
        <v>373</v>
      </c>
      <c r="F884" s="115"/>
      <c r="G884" s="116"/>
      <c r="H884" s="97" t="s">
        <v>374</v>
      </c>
      <c r="I884" s="114" t="s">
        <v>371</v>
      </c>
      <c r="J884" s="118"/>
      <c r="K884" s="119" t="str">
        <f t="shared" si="42"/>
        <v>CHF / ..</v>
      </c>
      <c r="L884" s="114" t="s">
        <v>372</v>
      </c>
      <c r="M884" s="120">
        <f t="shared" si="43"/>
        <v>0</v>
      </c>
      <c r="N884" s="425">
        <f>SUM(M884:M884)</f>
        <v>0</v>
      </c>
    </row>
    <row r="885" spans="2:14" ht="15.6" hidden="1" customHeight="1" outlineLevel="1">
      <c r="B885" s="426" t="s">
        <v>809</v>
      </c>
      <c r="C885" s="420" t="s">
        <v>806</v>
      </c>
      <c r="D885" s="433"/>
      <c r="E885" s="87">
        <v>1</v>
      </c>
      <c r="F885" s="88"/>
      <c r="G885" s="89"/>
      <c r="H885" s="90" t="s">
        <v>370</v>
      </c>
      <c r="I885" s="87" t="s">
        <v>371</v>
      </c>
      <c r="J885" s="91"/>
      <c r="K885" s="92" t="str">
        <f t="shared" si="42"/>
        <v>CHF / Min</v>
      </c>
      <c r="L885" s="87" t="s">
        <v>372</v>
      </c>
      <c r="M885" s="93">
        <f t="shared" si="43"/>
        <v>0</v>
      </c>
      <c r="N885" s="423">
        <f>SUM(M885:M888)</f>
        <v>0</v>
      </c>
    </row>
    <row r="886" spans="2:14" ht="15.6" hidden="1" outlineLevel="1">
      <c r="B886" s="426"/>
      <c r="C886" s="421"/>
      <c r="D886" s="434"/>
      <c r="E886" s="94">
        <v>2</v>
      </c>
      <c r="F886" s="95"/>
      <c r="G886" s="96"/>
      <c r="H886" s="97" t="s">
        <v>370</v>
      </c>
      <c r="I886" s="94" t="s">
        <v>371</v>
      </c>
      <c r="J886" s="98"/>
      <c r="K886" s="99" t="str">
        <f t="shared" si="42"/>
        <v>CHF / Min</v>
      </c>
      <c r="L886" s="94" t="s">
        <v>372</v>
      </c>
      <c r="M886" s="100">
        <f t="shared" si="43"/>
        <v>0</v>
      </c>
      <c r="N886" s="424"/>
    </row>
    <row r="887" spans="2:14" ht="15.6" hidden="1" outlineLevel="1">
      <c r="B887" s="426"/>
      <c r="C887" s="421"/>
      <c r="D887" s="434"/>
      <c r="E887" s="108">
        <v>3</v>
      </c>
      <c r="F887" s="109"/>
      <c r="G887" s="110"/>
      <c r="H887" s="97" t="s">
        <v>370</v>
      </c>
      <c r="I887" s="94" t="s">
        <v>371</v>
      </c>
      <c r="J887" s="98"/>
      <c r="K887" s="99" t="str">
        <f t="shared" si="42"/>
        <v>CHF / Min</v>
      </c>
      <c r="L887" s="94" t="s">
        <v>372</v>
      </c>
      <c r="M887" s="100">
        <f t="shared" si="43"/>
        <v>0</v>
      </c>
      <c r="N887" s="424"/>
    </row>
    <row r="888" spans="2:14" ht="15.6" hidden="1" outlineLevel="1">
      <c r="B888" s="426"/>
      <c r="C888" s="422"/>
      <c r="D888" s="435"/>
      <c r="E888" s="101" t="s">
        <v>373</v>
      </c>
      <c r="F888" s="102"/>
      <c r="G888" s="103"/>
      <c r="H888" s="104" t="s">
        <v>370</v>
      </c>
      <c r="I888" s="101" t="s">
        <v>371</v>
      </c>
      <c r="J888" s="105"/>
      <c r="K888" s="106" t="str">
        <f t="shared" si="42"/>
        <v>CHF / Min</v>
      </c>
      <c r="L888" s="101" t="s">
        <v>372</v>
      </c>
      <c r="M888" s="107">
        <f t="shared" si="43"/>
        <v>0</v>
      </c>
      <c r="N888" s="425"/>
    </row>
    <row r="889" spans="2:14" ht="15.6" hidden="1" customHeight="1" outlineLevel="1">
      <c r="B889" s="426" t="s">
        <v>789</v>
      </c>
      <c r="C889" s="420" t="s">
        <v>807</v>
      </c>
      <c r="D889" s="433"/>
      <c r="E889" s="87">
        <v>1</v>
      </c>
      <c r="F889" s="88"/>
      <c r="G889" s="89"/>
      <c r="H889" s="90" t="s">
        <v>374</v>
      </c>
      <c r="I889" s="87" t="s">
        <v>371</v>
      </c>
      <c r="J889" s="91"/>
      <c r="K889" s="92" t="str">
        <f t="shared" si="42"/>
        <v>CHF / ..</v>
      </c>
      <c r="L889" s="87" t="s">
        <v>372</v>
      </c>
      <c r="M889" s="93">
        <f t="shared" si="43"/>
        <v>0</v>
      </c>
      <c r="N889" s="423">
        <f>SUM(M889:M892)</f>
        <v>0</v>
      </c>
    </row>
    <row r="890" spans="2:14" ht="15.6" hidden="1" outlineLevel="1">
      <c r="B890" s="426"/>
      <c r="C890" s="421"/>
      <c r="D890" s="434"/>
      <c r="E890" s="94">
        <v>2</v>
      </c>
      <c r="F890" s="95"/>
      <c r="G890" s="96"/>
      <c r="H890" s="97" t="s">
        <v>374</v>
      </c>
      <c r="I890" s="94" t="s">
        <v>371</v>
      </c>
      <c r="J890" s="98"/>
      <c r="K890" s="99" t="str">
        <f t="shared" si="42"/>
        <v>CHF / ..</v>
      </c>
      <c r="L890" s="94" t="s">
        <v>372</v>
      </c>
      <c r="M890" s="100">
        <f t="shared" si="43"/>
        <v>0</v>
      </c>
      <c r="N890" s="424"/>
    </row>
    <row r="891" spans="2:14" ht="15.6" hidden="1" outlineLevel="1">
      <c r="B891" s="426"/>
      <c r="C891" s="421"/>
      <c r="D891" s="434"/>
      <c r="E891" s="108">
        <v>3</v>
      </c>
      <c r="F891" s="109"/>
      <c r="G891" s="110"/>
      <c r="H891" s="97" t="s">
        <v>374</v>
      </c>
      <c r="I891" s="94" t="s">
        <v>371</v>
      </c>
      <c r="J891" s="98"/>
      <c r="K891" s="99" t="str">
        <f t="shared" si="42"/>
        <v>CHF / ..</v>
      </c>
      <c r="L891" s="94" t="s">
        <v>372</v>
      </c>
      <c r="M891" s="100">
        <f t="shared" si="43"/>
        <v>0</v>
      </c>
      <c r="N891" s="424"/>
    </row>
    <row r="892" spans="2:14" ht="15.6" hidden="1" outlineLevel="1">
      <c r="B892" s="426"/>
      <c r="C892" s="422"/>
      <c r="D892" s="435"/>
      <c r="E892" s="101" t="s">
        <v>373</v>
      </c>
      <c r="F892" s="102"/>
      <c r="G892" s="103"/>
      <c r="H892" s="104" t="s">
        <v>374</v>
      </c>
      <c r="I892" s="101" t="s">
        <v>371</v>
      </c>
      <c r="J892" s="105"/>
      <c r="K892" s="106" t="str">
        <f t="shared" si="42"/>
        <v>CHF / ..</v>
      </c>
      <c r="L892" s="101" t="s">
        <v>372</v>
      </c>
      <c r="M892" s="107">
        <f t="shared" si="43"/>
        <v>0</v>
      </c>
      <c r="N892" s="425"/>
    </row>
    <row r="893" spans="2:14"/>
    <row r="894" spans="2:14" hidden="1"/>
    <row r="895" spans="2:14" hidden="1"/>
    <row r="896" spans="2:14"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sheetData>
  <mergeCells count="724">
    <mergeCell ref="B881:B884"/>
    <mergeCell ref="C881:D884"/>
    <mergeCell ref="N881:N884"/>
    <mergeCell ref="B885:B888"/>
    <mergeCell ref="C885:D888"/>
    <mergeCell ref="N885:N888"/>
    <mergeCell ref="B873:B876"/>
    <mergeCell ref="C873:D876"/>
    <mergeCell ref="N873:N876"/>
    <mergeCell ref="B877:B880"/>
    <mergeCell ref="C877:D880"/>
    <mergeCell ref="N877:N880"/>
    <mergeCell ref="B865:B868"/>
    <mergeCell ref="C865:D868"/>
    <mergeCell ref="N865:N868"/>
    <mergeCell ref="B869:B872"/>
    <mergeCell ref="C869:D872"/>
    <mergeCell ref="N869:N872"/>
    <mergeCell ref="B850:B853"/>
    <mergeCell ref="C850:D853"/>
    <mergeCell ref="N850:N853"/>
    <mergeCell ref="B861:B864"/>
    <mergeCell ref="C861:D864"/>
    <mergeCell ref="N861:N864"/>
    <mergeCell ref="B854:B857"/>
    <mergeCell ref="C854:D857"/>
    <mergeCell ref="N854:N857"/>
    <mergeCell ref="C860:D860"/>
    <mergeCell ref="B842:B845"/>
    <mergeCell ref="C842:D845"/>
    <mergeCell ref="N842:N845"/>
    <mergeCell ref="B846:B849"/>
    <mergeCell ref="C846:D849"/>
    <mergeCell ref="N846:N849"/>
    <mergeCell ref="B834:B837"/>
    <mergeCell ref="C834:D837"/>
    <mergeCell ref="N834:N837"/>
    <mergeCell ref="B838:B841"/>
    <mergeCell ref="C838:D841"/>
    <mergeCell ref="N838:N841"/>
    <mergeCell ref="B826:B829"/>
    <mergeCell ref="C826:D829"/>
    <mergeCell ref="N826:N829"/>
    <mergeCell ref="B830:B833"/>
    <mergeCell ref="C830:D833"/>
    <mergeCell ref="N830:N833"/>
    <mergeCell ref="B811:B814"/>
    <mergeCell ref="C811:D814"/>
    <mergeCell ref="N811:N814"/>
    <mergeCell ref="B815:B818"/>
    <mergeCell ref="C815:D818"/>
    <mergeCell ref="N815:N818"/>
    <mergeCell ref="C825:D825"/>
    <mergeCell ref="B803:B806"/>
    <mergeCell ref="C803:D806"/>
    <mergeCell ref="N803:N806"/>
    <mergeCell ref="B807:B810"/>
    <mergeCell ref="C807:D810"/>
    <mergeCell ref="N807:N810"/>
    <mergeCell ref="B795:B798"/>
    <mergeCell ref="C795:D798"/>
    <mergeCell ref="N795:N798"/>
    <mergeCell ref="B799:B802"/>
    <mergeCell ref="C799:D802"/>
    <mergeCell ref="N799:N802"/>
    <mergeCell ref="C777:D780"/>
    <mergeCell ref="N777:N780"/>
    <mergeCell ref="B791:B794"/>
    <mergeCell ref="C791:D794"/>
    <mergeCell ref="N791:N794"/>
    <mergeCell ref="B769:B772"/>
    <mergeCell ref="C769:D772"/>
    <mergeCell ref="N769:N772"/>
    <mergeCell ref="B773:B776"/>
    <mergeCell ref="C773:D776"/>
    <mergeCell ref="N773:N776"/>
    <mergeCell ref="B785:B787"/>
    <mergeCell ref="C785:D787"/>
    <mergeCell ref="E785:N787"/>
    <mergeCell ref="B738:B741"/>
    <mergeCell ref="C738:D741"/>
    <mergeCell ref="N738:N741"/>
    <mergeCell ref="B742:B745"/>
    <mergeCell ref="C742:D745"/>
    <mergeCell ref="N742:N745"/>
    <mergeCell ref="B730:B733"/>
    <mergeCell ref="C730:D733"/>
    <mergeCell ref="N730:N733"/>
    <mergeCell ref="B734:B737"/>
    <mergeCell ref="C734:D737"/>
    <mergeCell ref="N734:N737"/>
    <mergeCell ref="B722:B725"/>
    <mergeCell ref="C722:D725"/>
    <mergeCell ref="N722:N725"/>
    <mergeCell ref="B726:B729"/>
    <mergeCell ref="C726:D729"/>
    <mergeCell ref="N726:N729"/>
    <mergeCell ref="B707:B710"/>
    <mergeCell ref="C707:D710"/>
    <mergeCell ref="N707:N710"/>
    <mergeCell ref="B718:B721"/>
    <mergeCell ref="C718:D721"/>
    <mergeCell ref="N718:N721"/>
    <mergeCell ref="B711:B714"/>
    <mergeCell ref="C711:D714"/>
    <mergeCell ref="N711:N714"/>
    <mergeCell ref="C717:D717"/>
    <mergeCell ref="B699:B702"/>
    <mergeCell ref="C699:D702"/>
    <mergeCell ref="N699:N702"/>
    <mergeCell ref="B703:B706"/>
    <mergeCell ref="C703:D706"/>
    <mergeCell ref="N703:N706"/>
    <mergeCell ref="B691:B694"/>
    <mergeCell ref="C691:D694"/>
    <mergeCell ref="N691:N694"/>
    <mergeCell ref="B695:B698"/>
    <mergeCell ref="C695:D698"/>
    <mergeCell ref="N695:N698"/>
    <mergeCell ref="B683:B686"/>
    <mergeCell ref="C683:D686"/>
    <mergeCell ref="N683:N686"/>
    <mergeCell ref="B687:B690"/>
    <mergeCell ref="C687:D690"/>
    <mergeCell ref="N687:N690"/>
    <mergeCell ref="B668:B671"/>
    <mergeCell ref="C668:D671"/>
    <mergeCell ref="N668:N671"/>
    <mergeCell ref="B672:B675"/>
    <mergeCell ref="C672:D675"/>
    <mergeCell ref="N672:N675"/>
    <mergeCell ref="C682:D682"/>
    <mergeCell ref="B660:B663"/>
    <mergeCell ref="C660:D663"/>
    <mergeCell ref="N660:N663"/>
    <mergeCell ref="B664:B667"/>
    <mergeCell ref="C664:D667"/>
    <mergeCell ref="N664:N667"/>
    <mergeCell ref="B652:B655"/>
    <mergeCell ref="C652:D655"/>
    <mergeCell ref="N652:N655"/>
    <mergeCell ref="B656:B659"/>
    <mergeCell ref="C656:D659"/>
    <mergeCell ref="N656:N659"/>
    <mergeCell ref="C637:D640"/>
    <mergeCell ref="N637:N640"/>
    <mergeCell ref="B648:B651"/>
    <mergeCell ref="C648:D651"/>
    <mergeCell ref="N648:N651"/>
    <mergeCell ref="B629:B632"/>
    <mergeCell ref="C629:D632"/>
    <mergeCell ref="N629:N632"/>
    <mergeCell ref="B633:B636"/>
    <mergeCell ref="C633:D636"/>
    <mergeCell ref="N633:N636"/>
    <mergeCell ref="B598:B601"/>
    <mergeCell ref="C598:D601"/>
    <mergeCell ref="N598:N601"/>
    <mergeCell ref="B602:B605"/>
    <mergeCell ref="C602:D605"/>
    <mergeCell ref="N602:N605"/>
    <mergeCell ref="B590:B593"/>
    <mergeCell ref="C590:D593"/>
    <mergeCell ref="N590:N593"/>
    <mergeCell ref="B594:B597"/>
    <mergeCell ref="C594:D597"/>
    <mergeCell ref="N594:N597"/>
    <mergeCell ref="B582:B585"/>
    <mergeCell ref="C582:D585"/>
    <mergeCell ref="N582:N585"/>
    <mergeCell ref="B586:B589"/>
    <mergeCell ref="C586:D589"/>
    <mergeCell ref="N586:N589"/>
    <mergeCell ref="B567:B570"/>
    <mergeCell ref="C567:D570"/>
    <mergeCell ref="N567:N570"/>
    <mergeCell ref="B578:B581"/>
    <mergeCell ref="C578:D581"/>
    <mergeCell ref="N578:N581"/>
    <mergeCell ref="B571:B574"/>
    <mergeCell ref="C571:D574"/>
    <mergeCell ref="N571:N574"/>
    <mergeCell ref="C577:D577"/>
    <mergeCell ref="B559:B562"/>
    <mergeCell ref="C559:D562"/>
    <mergeCell ref="N559:N562"/>
    <mergeCell ref="C563:D566"/>
    <mergeCell ref="N563:N566"/>
    <mergeCell ref="B551:B554"/>
    <mergeCell ref="C551:D554"/>
    <mergeCell ref="N551:N554"/>
    <mergeCell ref="B555:B558"/>
    <mergeCell ref="C555:D558"/>
    <mergeCell ref="N555:N558"/>
    <mergeCell ref="B563:B566"/>
    <mergeCell ref="B543:B546"/>
    <mergeCell ref="C543:D546"/>
    <mergeCell ref="N543:N546"/>
    <mergeCell ref="B547:B550"/>
    <mergeCell ref="C547:D550"/>
    <mergeCell ref="N547:N550"/>
    <mergeCell ref="B528:B531"/>
    <mergeCell ref="C528:D531"/>
    <mergeCell ref="N528:N531"/>
    <mergeCell ref="B532:B535"/>
    <mergeCell ref="C532:D535"/>
    <mergeCell ref="N532:N535"/>
    <mergeCell ref="B536:B539"/>
    <mergeCell ref="C536:D539"/>
    <mergeCell ref="N536:N539"/>
    <mergeCell ref="C542:D542"/>
    <mergeCell ref="B520:B523"/>
    <mergeCell ref="C520:D523"/>
    <mergeCell ref="N520:N523"/>
    <mergeCell ref="B524:B527"/>
    <mergeCell ref="C524:D527"/>
    <mergeCell ref="N524:N527"/>
    <mergeCell ref="B512:B515"/>
    <mergeCell ref="C512:D515"/>
    <mergeCell ref="N512:N515"/>
    <mergeCell ref="B516:B519"/>
    <mergeCell ref="C516:D519"/>
    <mergeCell ref="N516:N519"/>
    <mergeCell ref="B497:B500"/>
    <mergeCell ref="C497:D500"/>
    <mergeCell ref="N497:N500"/>
    <mergeCell ref="B508:B511"/>
    <mergeCell ref="C508:D511"/>
    <mergeCell ref="N508:N511"/>
    <mergeCell ref="B489:B492"/>
    <mergeCell ref="C489:D492"/>
    <mergeCell ref="N489:N492"/>
    <mergeCell ref="C493:D496"/>
    <mergeCell ref="C507:D507"/>
    <mergeCell ref="B481:B484"/>
    <mergeCell ref="C481:D484"/>
    <mergeCell ref="N481:N484"/>
    <mergeCell ref="B485:B488"/>
    <mergeCell ref="C485:D488"/>
    <mergeCell ref="N485:N488"/>
    <mergeCell ref="B473:B476"/>
    <mergeCell ref="C473:D476"/>
    <mergeCell ref="N473:N476"/>
    <mergeCell ref="B477:B480"/>
    <mergeCell ref="C477:D480"/>
    <mergeCell ref="N477:N480"/>
    <mergeCell ref="N442:N445"/>
    <mergeCell ref="N446:N449"/>
    <mergeCell ref="N450:N453"/>
    <mergeCell ref="N454:N457"/>
    <mergeCell ref="N458:N461"/>
    <mergeCell ref="N462:N465"/>
    <mergeCell ref="D346:D348"/>
    <mergeCell ref="N346:N348"/>
    <mergeCell ref="D398:D400"/>
    <mergeCell ref="N398:N400"/>
    <mergeCell ref="D401:D403"/>
    <mergeCell ref="N401:N403"/>
    <mergeCell ref="B458:B461"/>
    <mergeCell ref="B462:B465"/>
    <mergeCell ref="C458:D461"/>
    <mergeCell ref="C462:D465"/>
    <mergeCell ref="B450:B453"/>
    <mergeCell ref="B454:B457"/>
    <mergeCell ref="C450:D453"/>
    <mergeCell ref="C454:D457"/>
    <mergeCell ref="B442:B445"/>
    <mergeCell ref="B446:B449"/>
    <mergeCell ref="C442:D445"/>
    <mergeCell ref="B352:B357"/>
    <mergeCell ref="C352:C357"/>
    <mergeCell ref="D352:D354"/>
    <mergeCell ref="N352:N354"/>
    <mergeCell ref="B370:B372"/>
    <mergeCell ref="C370:C372"/>
    <mergeCell ref="D370:D372"/>
    <mergeCell ref="N370:N372"/>
    <mergeCell ref="B373:B378"/>
    <mergeCell ref="C373:C378"/>
    <mergeCell ref="D373:D375"/>
    <mergeCell ref="N373:N375"/>
    <mergeCell ref="D376:D378"/>
    <mergeCell ref="N376:N378"/>
    <mergeCell ref="C364:C369"/>
    <mergeCell ref="D364:D366"/>
    <mergeCell ref="N364:N366"/>
    <mergeCell ref="D367:D369"/>
    <mergeCell ref="N367:N369"/>
    <mergeCell ref="D355:D357"/>
    <mergeCell ref="N355:N357"/>
    <mergeCell ref="B379:B382"/>
    <mergeCell ref="C379:C382"/>
    <mergeCell ref="B438:B441"/>
    <mergeCell ref="N438:N441"/>
    <mergeCell ref="C438:D441"/>
    <mergeCell ref="B493:B496"/>
    <mergeCell ref="N493:N496"/>
    <mergeCell ref="B501:B504"/>
    <mergeCell ref="C501:D504"/>
    <mergeCell ref="N501:N504"/>
    <mergeCell ref="C472:D472"/>
    <mergeCell ref="B466:B469"/>
    <mergeCell ref="C466:D469"/>
    <mergeCell ref="N466:N469"/>
    <mergeCell ref="D379:D382"/>
    <mergeCell ref="N379:N382"/>
    <mergeCell ref="B392:B397"/>
    <mergeCell ref="C392:C397"/>
    <mergeCell ref="D392:D394"/>
    <mergeCell ref="N392:N394"/>
    <mergeCell ref="D395:D397"/>
    <mergeCell ref="N395:N397"/>
    <mergeCell ref="B398:B403"/>
    <mergeCell ref="C398:C403"/>
    <mergeCell ref="B324:B326"/>
    <mergeCell ref="C324:C326"/>
    <mergeCell ref="D324:D326"/>
    <mergeCell ref="D337:D339"/>
    <mergeCell ref="N337:N339"/>
    <mergeCell ref="B327:B332"/>
    <mergeCell ref="C327:C332"/>
    <mergeCell ref="D327:D329"/>
    <mergeCell ref="N327:N329"/>
    <mergeCell ref="D330:D332"/>
    <mergeCell ref="N330:N332"/>
    <mergeCell ref="B333:B336"/>
    <mergeCell ref="C333:C336"/>
    <mergeCell ref="D333:D336"/>
    <mergeCell ref="N333:N336"/>
    <mergeCell ref="B337:B342"/>
    <mergeCell ref="C337:C342"/>
    <mergeCell ref="D340:D342"/>
    <mergeCell ref="N340:N342"/>
    <mergeCell ref="N324:N326"/>
    <mergeCell ref="B312:B317"/>
    <mergeCell ref="C312:C317"/>
    <mergeCell ref="D312:D314"/>
    <mergeCell ref="N312:N314"/>
    <mergeCell ref="D315:D317"/>
    <mergeCell ref="N315:N317"/>
    <mergeCell ref="B318:B323"/>
    <mergeCell ref="C318:C323"/>
    <mergeCell ref="D318:D320"/>
    <mergeCell ref="N318:N320"/>
    <mergeCell ref="D321:D323"/>
    <mergeCell ref="N321:N323"/>
    <mergeCell ref="B346:B351"/>
    <mergeCell ref="C346:C351"/>
    <mergeCell ref="D349:D351"/>
    <mergeCell ref="N349:N351"/>
    <mergeCell ref="B383:B388"/>
    <mergeCell ref="C383:C388"/>
    <mergeCell ref="D383:D385"/>
    <mergeCell ref="N383:N385"/>
    <mergeCell ref="D260:D262"/>
    <mergeCell ref="N260:N262"/>
    <mergeCell ref="D263:D265"/>
    <mergeCell ref="N263:N265"/>
    <mergeCell ref="D266:D268"/>
    <mergeCell ref="N266:N268"/>
    <mergeCell ref="D309:D311"/>
    <mergeCell ref="N309:N311"/>
    <mergeCell ref="D294:D296"/>
    <mergeCell ref="N294:N296"/>
    <mergeCell ref="D291:D293"/>
    <mergeCell ref="N291:N293"/>
    <mergeCell ref="D300:D302"/>
    <mergeCell ref="N300:N302"/>
    <mergeCell ref="D303:D305"/>
    <mergeCell ref="N303:N305"/>
    <mergeCell ref="D306:D308"/>
    <mergeCell ref="N306:N308"/>
    <mergeCell ref="D386:D388"/>
    <mergeCell ref="N386:N388"/>
    <mergeCell ref="C446:D449"/>
    <mergeCell ref="C437:D437"/>
    <mergeCell ref="N284:N286"/>
    <mergeCell ref="B287:B290"/>
    <mergeCell ref="C287:C290"/>
    <mergeCell ref="D287:D290"/>
    <mergeCell ref="N287:N290"/>
    <mergeCell ref="B291:B296"/>
    <mergeCell ref="C291:C296"/>
    <mergeCell ref="B300:B305"/>
    <mergeCell ref="C300:C305"/>
    <mergeCell ref="B306:B311"/>
    <mergeCell ref="C306:C311"/>
    <mergeCell ref="B358:B363"/>
    <mergeCell ref="C358:C363"/>
    <mergeCell ref="D358:D360"/>
    <mergeCell ref="N358:N360"/>
    <mergeCell ref="D361:D363"/>
    <mergeCell ref="N361:N363"/>
    <mergeCell ref="B364:B369"/>
    <mergeCell ref="D245:D247"/>
    <mergeCell ref="N245:N247"/>
    <mergeCell ref="B241:B244"/>
    <mergeCell ref="C241:C244"/>
    <mergeCell ref="D241:D244"/>
    <mergeCell ref="N241:N244"/>
    <mergeCell ref="B245:B250"/>
    <mergeCell ref="C245:C250"/>
    <mergeCell ref="B254:B259"/>
    <mergeCell ref="C254:C259"/>
    <mergeCell ref="D254:D256"/>
    <mergeCell ref="N254:N256"/>
    <mergeCell ref="D257:D259"/>
    <mergeCell ref="N257:N259"/>
    <mergeCell ref="D248:D250"/>
    <mergeCell ref="N248:N250"/>
    <mergeCell ref="B232:B234"/>
    <mergeCell ref="C232:C234"/>
    <mergeCell ref="D232:D234"/>
    <mergeCell ref="N232:N234"/>
    <mergeCell ref="B235:B240"/>
    <mergeCell ref="C235:C240"/>
    <mergeCell ref="D235:D237"/>
    <mergeCell ref="N235:N237"/>
    <mergeCell ref="D238:D240"/>
    <mergeCell ref="N238:N240"/>
    <mergeCell ref="B226:B231"/>
    <mergeCell ref="C226:C231"/>
    <mergeCell ref="D226:D228"/>
    <mergeCell ref="N226:N228"/>
    <mergeCell ref="D229:D231"/>
    <mergeCell ref="N229:N231"/>
    <mergeCell ref="B220:B225"/>
    <mergeCell ref="C220:C225"/>
    <mergeCell ref="D220:D222"/>
    <mergeCell ref="N220:N222"/>
    <mergeCell ref="D223:D225"/>
    <mergeCell ref="N223:N225"/>
    <mergeCell ref="B214:B219"/>
    <mergeCell ref="C214:C219"/>
    <mergeCell ref="D214:D216"/>
    <mergeCell ref="N214:N216"/>
    <mergeCell ref="D217:D219"/>
    <mergeCell ref="N217:N219"/>
    <mergeCell ref="B195:B198"/>
    <mergeCell ref="C195:C198"/>
    <mergeCell ref="D195:D198"/>
    <mergeCell ref="N195:N198"/>
    <mergeCell ref="B208:B213"/>
    <mergeCell ref="C208:C213"/>
    <mergeCell ref="D208:D210"/>
    <mergeCell ref="N208:N210"/>
    <mergeCell ref="D211:D213"/>
    <mergeCell ref="N211:N213"/>
    <mergeCell ref="B199:B204"/>
    <mergeCell ref="C199:C204"/>
    <mergeCell ref="D199:D201"/>
    <mergeCell ref="N199:N201"/>
    <mergeCell ref="D202:D204"/>
    <mergeCell ref="N202:N204"/>
    <mergeCell ref="B186:B188"/>
    <mergeCell ref="C186:C188"/>
    <mergeCell ref="D186:D188"/>
    <mergeCell ref="N186:N188"/>
    <mergeCell ref="B189:B194"/>
    <mergeCell ref="C189:C194"/>
    <mergeCell ref="D189:D191"/>
    <mergeCell ref="N189:N191"/>
    <mergeCell ref="D192:D194"/>
    <mergeCell ref="N192:N194"/>
    <mergeCell ref="B180:B185"/>
    <mergeCell ref="C180:C185"/>
    <mergeCell ref="D180:D182"/>
    <mergeCell ref="N180:N182"/>
    <mergeCell ref="D183:D185"/>
    <mergeCell ref="N183:N185"/>
    <mergeCell ref="B174:B179"/>
    <mergeCell ref="C174:C179"/>
    <mergeCell ref="D174:D176"/>
    <mergeCell ref="N174:N176"/>
    <mergeCell ref="D177:D179"/>
    <mergeCell ref="N177:N179"/>
    <mergeCell ref="B168:B173"/>
    <mergeCell ref="C168:C173"/>
    <mergeCell ref="D168:D170"/>
    <mergeCell ref="N168:N170"/>
    <mergeCell ref="D171:D173"/>
    <mergeCell ref="N171:N173"/>
    <mergeCell ref="B149:B152"/>
    <mergeCell ref="C149:C152"/>
    <mergeCell ref="D149:D152"/>
    <mergeCell ref="N149:N152"/>
    <mergeCell ref="B162:B167"/>
    <mergeCell ref="C162:C167"/>
    <mergeCell ref="D162:D164"/>
    <mergeCell ref="N162:N164"/>
    <mergeCell ref="D165:D167"/>
    <mergeCell ref="N165:N167"/>
    <mergeCell ref="B153:B158"/>
    <mergeCell ref="C153:C158"/>
    <mergeCell ref="D153:D155"/>
    <mergeCell ref="N153:N155"/>
    <mergeCell ref="D156:D158"/>
    <mergeCell ref="N156:N158"/>
    <mergeCell ref="B140:B142"/>
    <mergeCell ref="C140:C142"/>
    <mergeCell ref="D140:D142"/>
    <mergeCell ref="N140:N142"/>
    <mergeCell ref="B143:B148"/>
    <mergeCell ref="C143:C148"/>
    <mergeCell ref="D143:D145"/>
    <mergeCell ref="N143:N145"/>
    <mergeCell ref="D146:D148"/>
    <mergeCell ref="N146:N148"/>
    <mergeCell ref="D131:D133"/>
    <mergeCell ref="N131:N133"/>
    <mergeCell ref="B134:B139"/>
    <mergeCell ref="C134:C139"/>
    <mergeCell ref="D134:D136"/>
    <mergeCell ref="N134:N136"/>
    <mergeCell ref="D137:D139"/>
    <mergeCell ref="N137:N139"/>
    <mergeCell ref="B116:B121"/>
    <mergeCell ref="C116:C121"/>
    <mergeCell ref="D116:D118"/>
    <mergeCell ref="N116:N118"/>
    <mergeCell ref="D119:D121"/>
    <mergeCell ref="N119:N121"/>
    <mergeCell ref="B128:B133"/>
    <mergeCell ref="C128:C133"/>
    <mergeCell ref="D128:D130"/>
    <mergeCell ref="N128:N130"/>
    <mergeCell ref="B122:B127"/>
    <mergeCell ref="C122:C127"/>
    <mergeCell ref="D122:D124"/>
    <mergeCell ref="N122:N124"/>
    <mergeCell ref="D125:D127"/>
    <mergeCell ref="N125:N127"/>
    <mergeCell ref="B82:B87"/>
    <mergeCell ref="C82:C87"/>
    <mergeCell ref="D82:D84"/>
    <mergeCell ref="N82:N84"/>
    <mergeCell ref="D85:D87"/>
    <mergeCell ref="N85:N87"/>
    <mergeCell ref="B103:B106"/>
    <mergeCell ref="C103:C106"/>
    <mergeCell ref="D103:D106"/>
    <mergeCell ref="N103:N106"/>
    <mergeCell ref="B94:B96"/>
    <mergeCell ref="C94:C96"/>
    <mergeCell ref="D94:D96"/>
    <mergeCell ref="N94:N96"/>
    <mergeCell ref="B97:B102"/>
    <mergeCell ref="C97:C102"/>
    <mergeCell ref="D97:D99"/>
    <mergeCell ref="N97:N99"/>
    <mergeCell ref="D100:D102"/>
    <mergeCell ref="N100:N102"/>
    <mergeCell ref="B57:B60"/>
    <mergeCell ref="C57:C60"/>
    <mergeCell ref="D57:D60"/>
    <mergeCell ref="N57:N60"/>
    <mergeCell ref="B70:B75"/>
    <mergeCell ref="C70:C75"/>
    <mergeCell ref="D70:D72"/>
    <mergeCell ref="N70:N72"/>
    <mergeCell ref="D73:D75"/>
    <mergeCell ref="N73:N75"/>
    <mergeCell ref="B48:B50"/>
    <mergeCell ref="C48:C50"/>
    <mergeCell ref="D48:D50"/>
    <mergeCell ref="N48:N50"/>
    <mergeCell ref="B51:B56"/>
    <mergeCell ref="C51:C56"/>
    <mergeCell ref="D51:D53"/>
    <mergeCell ref="N51:N53"/>
    <mergeCell ref="D54:D56"/>
    <mergeCell ref="N54:N56"/>
    <mergeCell ref="B42:B47"/>
    <mergeCell ref="C42:C47"/>
    <mergeCell ref="D42:D44"/>
    <mergeCell ref="N42:N44"/>
    <mergeCell ref="D45:D47"/>
    <mergeCell ref="N45:N47"/>
    <mergeCell ref="B36:B41"/>
    <mergeCell ref="C36:C41"/>
    <mergeCell ref="D36:D38"/>
    <mergeCell ref="N36:N38"/>
    <mergeCell ref="D39:D41"/>
    <mergeCell ref="N39:N41"/>
    <mergeCell ref="B30:B35"/>
    <mergeCell ref="C30:C35"/>
    <mergeCell ref="D30:D32"/>
    <mergeCell ref="N30:N32"/>
    <mergeCell ref="D33:D35"/>
    <mergeCell ref="N33:N35"/>
    <mergeCell ref="B24:B29"/>
    <mergeCell ref="C24:C29"/>
    <mergeCell ref="D24:D26"/>
    <mergeCell ref="N24:N26"/>
    <mergeCell ref="D27:D29"/>
    <mergeCell ref="N27:N29"/>
    <mergeCell ref="B107:B112"/>
    <mergeCell ref="C107:C112"/>
    <mergeCell ref="D107:D109"/>
    <mergeCell ref="N107:N109"/>
    <mergeCell ref="D110:D112"/>
    <mergeCell ref="N110:N112"/>
    <mergeCell ref="B61:B66"/>
    <mergeCell ref="C61:C66"/>
    <mergeCell ref="D61:D63"/>
    <mergeCell ref="N61:N63"/>
    <mergeCell ref="D64:D66"/>
    <mergeCell ref="N64:N66"/>
    <mergeCell ref="B76:B81"/>
    <mergeCell ref="C76:C81"/>
    <mergeCell ref="D76:D78"/>
    <mergeCell ref="N76:N78"/>
    <mergeCell ref="D79:D81"/>
    <mergeCell ref="N79:N81"/>
    <mergeCell ref="B88:B93"/>
    <mergeCell ref="C88:C93"/>
    <mergeCell ref="D88:D90"/>
    <mergeCell ref="N88:N90"/>
    <mergeCell ref="D91:D93"/>
    <mergeCell ref="N91:N93"/>
    <mergeCell ref="B606:B609"/>
    <mergeCell ref="C606:D609"/>
    <mergeCell ref="N606:N609"/>
    <mergeCell ref="C612:D612"/>
    <mergeCell ref="B641:B644"/>
    <mergeCell ref="C641:D644"/>
    <mergeCell ref="N641:N644"/>
    <mergeCell ref="C647:D647"/>
    <mergeCell ref="B676:B679"/>
    <mergeCell ref="C676:D679"/>
    <mergeCell ref="N676:N679"/>
    <mergeCell ref="B621:B624"/>
    <mergeCell ref="C621:D624"/>
    <mergeCell ref="N621:N624"/>
    <mergeCell ref="B625:B628"/>
    <mergeCell ref="C625:D628"/>
    <mergeCell ref="N625:N628"/>
    <mergeCell ref="B613:B616"/>
    <mergeCell ref="C613:D616"/>
    <mergeCell ref="N613:N616"/>
    <mergeCell ref="B617:B620"/>
    <mergeCell ref="C617:D620"/>
    <mergeCell ref="N617:N620"/>
    <mergeCell ref="B637:B640"/>
    <mergeCell ref="B746:B749"/>
    <mergeCell ref="C746:D749"/>
    <mergeCell ref="N746:N749"/>
    <mergeCell ref="C752:D752"/>
    <mergeCell ref="B781:B784"/>
    <mergeCell ref="C781:D784"/>
    <mergeCell ref="N781:N784"/>
    <mergeCell ref="C790:D790"/>
    <mergeCell ref="B819:B822"/>
    <mergeCell ref="C819:D822"/>
    <mergeCell ref="N819:N822"/>
    <mergeCell ref="B761:B764"/>
    <mergeCell ref="C761:D764"/>
    <mergeCell ref="N761:N764"/>
    <mergeCell ref="B765:B768"/>
    <mergeCell ref="C765:D768"/>
    <mergeCell ref="N765:N768"/>
    <mergeCell ref="B753:B756"/>
    <mergeCell ref="C753:D756"/>
    <mergeCell ref="N753:N756"/>
    <mergeCell ref="B757:B760"/>
    <mergeCell ref="C757:D760"/>
    <mergeCell ref="N757:N760"/>
    <mergeCell ref="B777:B780"/>
    <mergeCell ref="B889:B892"/>
    <mergeCell ref="C889:D892"/>
    <mergeCell ref="N889:N892"/>
    <mergeCell ref="B260:B265"/>
    <mergeCell ref="C260:C265"/>
    <mergeCell ref="B266:B271"/>
    <mergeCell ref="C266:C271"/>
    <mergeCell ref="D269:D271"/>
    <mergeCell ref="N269:N271"/>
    <mergeCell ref="B272:B277"/>
    <mergeCell ref="C272:C277"/>
    <mergeCell ref="D272:D274"/>
    <mergeCell ref="N272:N274"/>
    <mergeCell ref="D275:D277"/>
    <mergeCell ref="N275:N277"/>
    <mergeCell ref="B278:B280"/>
    <mergeCell ref="C278:C280"/>
    <mergeCell ref="D278:D280"/>
    <mergeCell ref="N278:N280"/>
    <mergeCell ref="B281:B286"/>
    <mergeCell ref="C281:C286"/>
    <mergeCell ref="D281:D283"/>
    <mergeCell ref="N281:N283"/>
    <mergeCell ref="D284:D286"/>
    <mergeCell ref="B404:B409"/>
    <mergeCell ref="C404:C409"/>
    <mergeCell ref="D404:D406"/>
    <mergeCell ref="N404:N406"/>
    <mergeCell ref="D407:D409"/>
    <mergeCell ref="N407:N409"/>
    <mergeCell ref="B410:B415"/>
    <mergeCell ref="C410:C415"/>
    <mergeCell ref="D410:D412"/>
    <mergeCell ref="N410:N412"/>
    <mergeCell ref="D413:D415"/>
    <mergeCell ref="N413:N415"/>
    <mergeCell ref="B416:B418"/>
    <mergeCell ref="C416:C418"/>
    <mergeCell ref="D416:D418"/>
    <mergeCell ref="N416:N418"/>
    <mergeCell ref="B419:B424"/>
    <mergeCell ref="C419:C424"/>
    <mergeCell ref="D419:D421"/>
    <mergeCell ref="N419:N421"/>
    <mergeCell ref="D422:D424"/>
    <mergeCell ref="N422:N424"/>
    <mergeCell ref="B425:B428"/>
    <mergeCell ref="C425:C428"/>
    <mergeCell ref="D425:D428"/>
    <mergeCell ref="N425:N428"/>
    <mergeCell ref="B429:B434"/>
    <mergeCell ref="C429:C434"/>
    <mergeCell ref="D429:D431"/>
    <mergeCell ref="N429:N431"/>
    <mergeCell ref="D432:D434"/>
    <mergeCell ref="N432:N43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heetViews>
  <sheetFormatPr baseColWidth="10" defaultColWidth="0" defaultRowHeight="14.4" zeroHeight="1"/>
  <cols>
    <col min="1" max="1" width="4.6640625" style="166" customWidth="1"/>
    <col min="2" max="2" width="12.5546875" style="166" customWidth="1"/>
    <col min="3" max="3" width="12.44140625" style="166" bestFit="1" customWidth="1"/>
    <col min="4" max="4" width="43.6640625" style="166" customWidth="1"/>
    <col min="5" max="5" width="20.77734375" style="166" customWidth="1"/>
    <col min="6" max="6" width="62.109375" style="166" customWidth="1"/>
    <col min="7" max="7" width="7.109375" style="166" customWidth="1"/>
    <col min="8" max="15" width="20.6640625" style="166" hidden="1" customWidth="1"/>
    <col min="16" max="16" width="4.6640625" style="166" hidden="1" customWidth="1"/>
    <col min="17" max="16384" width="11.5546875" style="166" hidden="1"/>
  </cols>
  <sheetData>
    <row r="1" spans="2:9"/>
    <row r="2" spans="2:9" ht="21">
      <c r="B2" s="210" t="s">
        <v>844</v>
      </c>
    </row>
    <row r="3" spans="2:9" ht="22.2" customHeight="1">
      <c r="B3" s="211" t="s">
        <v>788</v>
      </c>
    </row>
    <row r="4" spans="2:9" ht="15.6">
      <c r="B4" s="194"/>
      <c r="C4" s="193"/>
      <c r="D4" s="193"/>
      <c r="E4" s="193"/>
      <c r="F4" s="193"/>
      <c r="G4" s="193"/>
      <c r="H4" s="193"/>
      <c r="I4" s="193"/>
    </row>
    <row r="5" spans="2:9" ht="15.6">
      <c r="B5" s="195" t="s">
        <v>1037</v>
      </c>
      <c r="C5" s="193"/>
      <c r="D5" s="193"/>
      <c r="E5" s="193"/>
      <c r="F5" s="196"/>
      <c r="G5" s="196"/>
      <c r="H5" s="196"/>
      <c r="I5" s="193"/>
    </row>
    <row r="6" spans="2:9">
      <c r="B6" s="193"/>
      <c r="C6" s="193"/>
      <c r="D6" s="193"/>
      <c r="E6" s="193"/>
      <c r="F6" s="196"/>
      <c r="G6" s="196"/>
      <c r="H6" s="196"/>
      <c r="I6" s="193"/>
    </row>
    <row r="7" spans="2:9">
      <c r="B7" s="213" t="s">
        <v>1042</v>
      </c>
      <c r="C7" s="197"/>
      <c r="D7" s="197"/>
      <c r="E7" s="197"/>
      <c r="F7" s="198"/>
      <c r="G7" s="212"/>
      <c r="H7" s="212"/>
      <c r="I7" s="212"/>
    </row>
    <row r="8" spans="2:9">
      <c r="B8" s="214" t="s">
        <v>1080</v>
      </c>
      <c r="C8" s="212"/>
      <c r="D8" s="212"/>
      <c r="E8" s="212"/>
      <c r="F8" s="199"/>
      <c r="G8" s="212"/>
      <c r="H8" s="212"/>
      <c r="I8" s="212"/>
    </row>
    <row r="9" spans="2:9">
      <c r="B9" s="215" t="s">
        <v>1041</v>
      </c>
      <c r="C9" s="212"/>
      <c r="D9" s="212"/>
      <c r="E9" s="212"/>
      <c r="F9" s="199"/>
      <c r="G9" s="212"/>
      <c r="H9" s="212"/>
      <c r="I9" s="212"/>
    </row>
    <row r="10" spans="2:9">
      <c r="B10" s="216" t="s">
        <v>1081</v>
      </c>
      <c r="C10" s="212"/>
      <c r="D10" s="212"/>
      <c r="E10" s="212"/>
      <c r="F10" s="199"/>
      <c r="G10" s="212"/>
      <c r="H10" s="212"/>
      <c r="I10" s="212"/>
    </row>
    <row r="11" spans="2:9">
      <c r="B11" s="217" t="s">
        <v>405</v>
      </c>
      <c r="C11" s="200"/>
      <c r="D11" s="200"/>
      <c r="E11" s="200"/>
      <c r="F11" s="201"/>
      <c r="G11" s="212"/>
      <c r="H11" s="212"/>
      <c r="I11" s="212"/>
    </row>
    <row r="12" spans="2:9">
      <c r="B12" s="202"/>
      <c r="C12" s="196"/>
      <c r="D12" s="196"/>
      <c r="E12" s="196"/>
      <c r="F12" s="196"/>
      <c r="G12" s="196"/>
      <c r="H12" s="196"/>
      <c r="I12" s="193"/>
    </row>
    <row r="13" spans="2:9">
      <c r="B13" s="193"/>
      <c r="C13" s="193"/>
      <c r="D13" s="193"/>
      <c r="E13" s="193"/>
      <c r="F13" s="193"/>
      <c r="G13" s="193"/>
      <c r="H13" s="193"/>
      <c r="I13" s="193"/>
    </row>
    <row r="14" spans="2:9">
      <c r="B14" s="203" t="s">
        <v>774</v>
      </c>
      <c r="C14" s="204" t="s">
        <v>849</v>
      </c>
      <c r="D14" s="203" t="s">
        <v>785</v>
      </c>
      <c r="E14" s="205" t="s">
        <v>1687</v>
      </c>
      <c r="F14" s="203" t="s">
        <v>751</v>
      </c>
      <c r="G14" s="193"/>
      <c r="H14" s="193"/>
      <c r="I14" s="193"/>
    </row>
    <row r="15" spans="2:9" ht="28.8">
      <c r="B15" s="206" t="s">
        <v>320</v>
      </c>
      <c r="C15" s="207" t="s">
        <v>242</v>
      </c>
      <c r="D15" s="207" t="s">
        <v>1688</v>
      </c>
      <c r="E15" s="40"/>
      <c r="F15" s="208"/>
      <c r="G15" s="193"/>
      <c r="H15" s="193"/>
      <c r="I15" s="193"/>
    </row>
    <row r="16" spans="2:9" ht="28.8">
      <c r="B16" s="206" t="s">
        <v>1038</v>
      </c>
      <c r="C16" s="207" t="s">
        <v>242</v>
      </c>
      <c r="D16" s="207" t="s">
        <v>1689</v>
      </c>
      <c r="E16" s="40"/>
      <c r="F16" s="208"/>
    </row>
    <row r="17" spans="2:15" ht="28.8">
      <c r="B17" s="206" t="s">
        <v>335</v>
      </c>
      <c r="C17" s="207" t="s">
        <v>243</v>
      </c>
      <c r="D17" s="207" t="s">
        <v>1690</v>
      </c>
      <c r="E17" s="40"/>
      <c r="F17" s="208"/>
    </row>
    <row r="18" spans="2:15" ht="28.8">
      <c r="B18" s="206" t="s">
        <v>1039</v>
      </c>
      <c r="C18" s="207" t="s">
        <v>243</v>
      </c>
      <c r="D18" s="207" t="s">
        <v>1691</v>
      </c>
      <c r="E18" s="40"/>
      <c r="F18" s="208"/>
    </row>
    <row r="19" spans="2:15" ht="28.8">
      <c r="B19" s="206" t="s">
        <v>336</v>
      </c>
      <c r="C19" s="207" t="s">
        <v>240</v>
      </c>
      <c r="D19" s="207" t="s">
        <v>1692</v>
      </c>
      <c r="E19" s="40"/>
      <c r="F19" s="208"/>
    </row>
    <row r="20" spans="2:15" ht="43.2">
      <c r="B20" s="206" t="s">
        <v>1040</v>
      </c>
      <c r="C20" s="207" t="s">
        <v>241</v>
      </c>
      <c r="D20" s="207" t="s">
        <v>1693</v>
      </c>
      <c r="E20" s="40"/>
      <c r="F20" s="208"/>
    </row>
    <row r="21" spans="2:15" ht="15.6">
      <c r="B21" s="190"/>
      <c r="C21" s="189"/>
      <c r="D21" s="189"/>
      <c r="E21" s="188"/>
      <c r="F21" s="187"/>
    </row>
    <row r="22" spans="2:15" ht="45" hidden="1" customHeight="1">
      <c r="B22" s="190"/>
      <c r="C22" s="189"/>
      <c r="D22" s="189"/>
      <c r="E22" s="188"/>
      <c r="F22" s="187"/>
      <c r="G22" s="191"/>
      <c r="H22" s="191"/>
      <c r="I22" s="191"/>
      <c r="J22" s="191"/>
      <c r="K22" s="191"/>
      <c r="L22" s="191"/>
      <c r="M22" s="191"/>
      <c r="N22" s="191"/>
      <c r="O22" s="192"/>
    </row>
    <row r="23" spans="2:15" ht="15.6" hidden="1">
      <c r="B23" s="190"/>
      <c r="C23" s="189"/>
      <c r="D23" s="189"/>
      <c r="E23" s="188"/>
      <c r="F23" s="187"/>
      <c r="G23" s="188"/>
      <c r="H23" s="188"/>
      <c r="I23" s="188"/>
      <c r="J23" s="188"/>
      <c r="K23" s="188"/>
      <c r="L23" s="186"/>
      <c r="M23" s="188"/>
      <c r="N23" s="186"/>
      <c r="O23" s="187"/>
    </row>
    <row r="24" spans="2:15" ht="15.6" hidden="1">
      <c r="G24" s="188"/>
      <c r="H24" s="188"/>
      <c r="I24" s="188"/>
      <c r="J24" s="186"/>
      <c r="K24" s="188"/>
      <c r="L24" s="188"/>
      <c r="M24" s="188"/>
      <c r="N24" s="186"/>
      <c r="O24" s="187"/>
    </row>
    <row r="25" spans="2:15" ht="15.6" hidden="1">
      <c r="G25" s="188"/>
      <c r="H25" s="188"/>
      <c r="I25" s="188"/>
      <c r="J25" s="188"/>
      <c r="K25" s="188"/>
      <c r="L25" s="186"/>
      <c r="M25" s="188"/>
      <c r="N25" s="186"/>
      <c r="O25" s="187"/>
    </row>
    <row r="26" spans="2:15" ht="15.6" hidden="1">
      <c r="G26" s="188"/>
      <c r="H26" s="188"/>
      <c r="I26" s="188"/>
      <c r="J26" s="186"/>
      <c r="K26" s="188"/>
      <c r="L26" s="188"/>
      <c r="M26" s="188"/>
      <c r="N26" s="186"/>
      <c r="O26" s="187"/>
    </row>
    <row r="27" spans="2:15" ht="15.6" hidden="1">
      <c r="G27" s="188"/>
      <c r="H27" s="188"/>
      <c r="I27" s="188"/>
      <c r="J27" s="188"/>
      <c r="K27" s="188"/>
      <c r="L27" s="186"/>
      <c r="M27" s="188"/>
      <c r="N27" s="186"/>
      <c r="O27" s="187"/>
    </row>
    <row r="28" spans="2:15" ht="90" hidden="1" customHeight="1">
      <c r="G28" s="188"/>
      <c r="H28" s="188"/>
      <c r="I28" s="188"/>
      <c r="J28" s="186"/>
      <c r="K28" s="188"/>
      <c r="L28" s="188"/>
      <c r="M28" s="188"/>
      <c r="N28" s="186"/>
      <c r="O28" s="187"/>
    </row>
    <row r="29" spans="2:15" ht="15.6" hidden="1">
      <c r="G29" s="188"/>
      <c r="H29" s="188"/>
      <c r="I29" s="188"/>
      <c r="J29" s="188"/>
      <c r="K29" s="188"/>
      <c r="L29" s="186"/>
      <c r="M29" s="188"/>
      <c r="N29" s="186"/>
      <c r="O29" s="187"/>
    </row>
    <row r="30" spans="2:15" ht="15.6" hidden="1">
      <c r="G30" s="188"/>
      <c r="H30" s="188"/>
      <c r="I30" s="188"/>
      <c r="J30" s="186"/>
      <c r="K30" s="188"/>
      <c r="L30" s="188"/>
      <c r="M30" s="188"/>
      <c r="N30" s="186"/>
      <c r="O30" s="187"/>
    </row>
    <row r="31" spans="2:15" ht="15.6" hidden="1">
      <c r="G31" s="188"/>
      <c r="H31" s="188"/>
      <c r="I31" s="188"/>
      <c r="J31" s="188"/>
      <c r="K31" s="188"/>
      <c r="L31" s="186"/>
      <c r="M31" s="188"/>
      <c r="N31" s="186"/>
      <c r="O31" s="187"/>
    </row>
    <row r="32" spans="2:15" ht="15.6" hidden="1">
      <c r="G32" s="188"/>
      <c r="H32" s="188"/>
      <c r="I32" s="188"/>
      <c r="J32" s="186"/>
      <c r="K32" s="188"/>
      <c r="L32" s="188"/>
      <c r="M32" s="188"/>
      <c r="N32" s="186"/>
      <c r="O32" s="187"/>
    </row>
    <row r="33" spans="2:15" ht="15.6" hidden="1">
      <c r="G33" s="188"/>
      <c r="H33" s="188"/>
      <c r="I33" s="188"/>
      <c r="J33" s="188"/>
      <c r="K33" s="188"/>
      <c r="L33" s="186"/>
      <c r="M33" s="188"/>
      <c r="N33" s="186"/>
      <c r="O33" s="187"/>
    </row>
    <row r="34" spans="2:15" ht="15.6" hidden="1">
      <c r="G34" s="188"/>
      <c r="H34" s="188"/>
      <c r="I34" s="188"/>
      <c r="J34" s="186"/>
      <c r="K34" s="188"/>
      <c r="L34" s="188"/>
      <c r="M34" s="188"/>
      <c r="N34" s="186"/>
      <c r="O34" s="187"/>
    </row>
    <row r="35" spans="2:15" ht="15.6" hidden="1">
      <c r="B35" s="190"/>
      <c r="C35" s="189"/>
      <c r="D35" s="189"/>
      <c r="E35" s="185"/>
      <c r="F35" s="188"/>
      <c r="G35" s="188"/>
      <c r="H35" s="188"/>
      <c r="I35" s="188"/>
      <c r="J35" s="188"/>
      <c r="K35" s="188"/>
      <c r="L35" s="186"/>
      <c r="M35" s="188"/>
      <c r="N35" s="186"/>
      <c r="O35" s="187"/>
    </row>
    <row r="36" spans="2:15" ht="15.6" hidden="1">
      <c r="B36" s="190"/>
      <c r="C36" s="189"/>
      <c r="D36" s="189"/>
      <c r="E36" s="185"/>
      <c r="F36" s="188"/>
      <c r="G36" s="188"/>
      <c r="H36" s="188"/>
      <c r="I36" s="188"/>
      <c r="J36" s="186"/>
      <c r="K36" s="188"/>
      <c r="L36" s="188"/>
      <c r="M36" s="188"/>
      <c r="N36" s="186"/>
      <c r="O36" s="187"/>
    </row>
    <row r="37" spans="2:15" ht="15.6" hidden="1">
      <c r="B37" s="190"/>
      <c r="C37" s="189"/>
      <c r="D37" s="189"/>
      <c r="E37" s="185"/>
      <c r="F37" s="188"/>
      <c r="G37" s="188"/>
      <c r="H37" s="188"/>
      <c r="I37" s="188"/>
      <c r="J37" s="188"/>
      <c r="K37" s="188"/>
      <c r="L37" s="186"/>
      <c r="M37" s="188"/>
      <c r="N37" s="186"/>
      <c r="O37" s="187"/>
    </row>
    <row r="38" spans="2:15" ht="15.6" hidden="1">
      <c r="B38" s="190"/>
      <c r="C38" s="189"/>
      <c r="D38" s="189"/>
      <c r="E38" s="185"/>
      <c r="F38" s="188"/>
      <c r="G38" s="188"/>
      <c r="H38" s="188"/>
      <c r="I38" s="188"/>
      <c r="J38" s="186"/>
      <c r="K38" s="188"/>
      <c r="L38" s="188"/>
      <c r="M38" s="188"/>
      <c r="N38" s="186"/>
      <c r="O38" s="187"/>
    </row>
    <row r="39" spans="2:15" ht="15.6" hidden="1">
      <c r="B39" s="190"/>
      <c r="C39" s="189"/>
      <c r="D39" s="189"/>
      <c r="E39" s="185"/>
      <c r="F39" s="188"/>
      <c r="G39" s="188"/>
      <c r="H39" s="188"/>
      <c r="I39" s="188"/>
      <c r="J39" s="188"/>
      <c r="K39" s="188"/>
      <c r="L39" s="186"/>
      <c r="M39" s="188"/>
      <c r="N39" s="186"/>
      <c r="O39" s="187"/>
    </row>
    <row r="40" spans="2:15" ht="45" hidden="1" customHeight="1">
      <c r="B40" s="190"/>
      <c r="C40" s="189"/>
      <c r="D40" s="189"/>
      <c r="E40" s="185"/>
      <c r="F40" s="188"/>
      <c r="G40" s="188"/>
      <c r="H40" s="188"/>
      <c r="I40" s="188"/>
      <c r="J40" s="186"/>
      <c r="K40" s="188"/>
      <c r="L40" s="188"/>
      <c r="M40" s="188"/>
      <c r="N40" s="186"/>
      <c r="O40" s="187"/>
    </row>
    <row r="41" spans="2:15" ht="15.6" hidden="1">
      <c r="B41" s="190"/>
      <c r="C41" s="189"/>
      <c r="D41" s="189"/>
      <c r="E41" s="189"/>
      <c r="F41" s="188"/>
      <c r="G41" s="188"/>
      <c r="H41" s="188"/>
      <c r="I41" s="188"/>
      <c r="J41" s="188"/>
      <c r="K41" s="188"/>
      <c r="L41" s="188"/>
      <c r="M41" s="188"/>
      <c r="N41" s="186"/>
      <c r="O41" s="187"/>
    </row>
    <row r="42" spans="2:15" ht="15.6" hidden="1">
      <c r="B42" s="190"/>
      <c r="C42" s="189"/>
      <c r="D42" s="189"/>
      <c r="E42" s="189"/>
      <c r="F42" s="188"/>
      <c r="G42" s="188"/>
      <c r="H42" s="188"/>
      <c r="I42" s="188"/>
      <c r="J42" s="188"/>
      <c r="K42" s="188"/>
      <c r="L42" s="188"/>
      <c r="M42" s="188"/>
      <c r="N42" s="186"/>
      <c r="O42" s="187"/>
    </row>
    <row r="43" spans="2:15" ht="15.6" hidden="1">
      <c r="B43" s="190"/>
      <c r="C43" s="189"/>
      <c r="D43" s="189"/>
      <c r="E43" s="189"/>
      <c r="F43" s="188"/>
      <c r="G43" s="188"/>
      <c r="H43" s="188"/>
      <c r="I43" s="188"/>
      <c r="J43" s="188"/>
      <c r="K43" s="188"/>
      <c r="L43" s="188"/>
      <c r="M43" s="188"/>
      <c r="N43" s="186"/>
      <c r="O43" s="187"/>
    </row>
    <row r="44" spans="2:15" ht="15.6" hidden="1">
      <c r="B44" s="190"/>
      <c r="C44" s="189"/>
      <c r="D44" s="189"/>
      <c r="E44" s="189"/>
      <c r="F44" s="188"/>
      <c r="G44" s="188"/>
      <c r="H44" s="188"/>
      <c r="I44" s="188"/>
      <c r="J44" s="188"/>
      <c r="K44" s="188"/>
      <c r="L44" s="188"/>
      <c r="M44" s="188"/>
      <c r="N44" s="186"/>
      <c r="O44" s="187"/>
    </row>
    <row r="45" spans="2:15" ht="30" hidden="1" customHeight="1">
      <c r="B45" s="190"/>
      <c r="C45" s="189"/>
      <c r="D45" s="189"/>
      <c r="E45" s="189"/>
      <c r="F45" s="188"/>
      <c r="G45" s="188"/>
      <c r="H45" s="188"/>
      <c r="I45" s="188"/>
      <c r="J45" s="188"/>
      <c r="K45" s="188"/>
      <c r="L45" s="188"/>
      <c r="M45" s="188"/>
      <c r="N45" s="186"/>
      <c r="O45" s="187"/>
    </row>
    <row r="46" spans="2:15" ht="30" hidden="1" customHeight="1">
      <c r="B46" s="190"/>
      <c r="C46" s="189"/>
      <c r="D46" s="189"/>
      <c r="E46" s="189"/>
      <c r="F46" s="188"/>
      <c r="G46" s="188"/>
      <c r="H46" s="188"/>
      <c r="I46" s="188"/>
      <c r="J46" s="188"/>
      <c r="K46" s="188"/>
      <c r="L46" s="188"/>
      <c r="M46" s="188"/>
      <c r="N46" s="186"/>
      <c r="O46" s="187"/>
    </row>
    <row r="47" spans="2:15" ht="30" hidden="1" customHeight="1">
      <c r="B47" s="190"/>
      <c r="C47" s="189"/>
      <c r="D47" s="189"/>
      <c r="E47" s="189"/>
      <c r="F47" s="188"/>
      <c r="G47" s="188"/>
      <c r="H47" s="188"/>
      <c r="I47" s="188"/>
      <c r="J47" s="188"/>
      <c r="K47" s="188"/>
      <c r="L47" s="188"/>
      <c r="M47" s="188"/>
      <c r="N47" s="186"/>
      <c r="O47" s="187"/>
    </row>
    <row r="48" spans="2:15" ht="15.6" hidden="1">
      <c r="B48" s="190"/>
      <c r="C48" s="189"/>
      <c r="D48" s="189"/>
      <c r="E48" s="189"/>
      <c r="F48" s="188"/>
      <c r="G48" s="188"/>
      <c r="H48" s="188"/>
      <c r="I48" s="188"/>
      <c r="J48" s="188"/>
      <c r="K48" s="188"/>
      <c r="L48" s="188"/>
      <c r="M48" s="188"/>
      <c r="N48" s="186"/>
      <c r="O48" s="187"/>
    </row>
    <row r="49" spans="2:15" ht="60" hidden="1" customHeight="1">
      <c r="B49" s="190"/>
      <c r="C49" s="189"/>
      <c r="D49" s="189"/>
      <c r="E49" s="189"/>
      <c r="F49" s="188"/>
      <c r="G49" s="188"/>
      <c r="H49" s="188"/>
      <c r="I49" s="188"/>
      <c r="J49" s="188"/>
      <c r="K49" s="188"/>
      <c r="L49" s="188"/>
      <c r="M49" s="188"/>
      <c r="N49" s="186"/>
      <c r="O49" s="187"/>
    </row>
    <row r="50" spans="2:15" ht="30" hidden="1" customHeight="1">
      <c r="B50" s="190"/>
      <c r="C50" s="189"/>
      <c r="D50" s="189"/>
      <c r="E50" s="189"/>
      <c r="F50" s="188"/>
      <c r="G50" s="188"/>
      <c r="H50" s="188"/>
      <c r="I50" s="188"/>
      <c r="J50" s="188"/>
      <c r="K50" s="188"/>
      <c r="L50" s="188"/>
      <c r="M50" s="188"/>
      <c r="N50" s="186"/>
      <c r="O50" s="187"/>
    </row>
    <row r="51" spans="2:15" ht="30" hidden="1" customHeight="1">
      <c r="B51" s="190"/>
      <c r="C51" s="189"/>
      <c r="D51" s="189"/>
      <c r="E51" s="189"/>
      <c r="F51" s="188"/>
      <c r="G51" s="188"/>
      <c r="H51" s="188"/>
      <c r="I51" s="188"/>
      <c r="J51" s="188"/>
      <c r="K51" s="188"/>
      <c r="L51" s="188"/>
      <c r="M51" s="188"/>
      <c r="N51" s="186"/>
      <c r="O51" s="187"/>
    </row>
    <row r="52" spans="2:15" ht="30" hidden="1" customHeight="1">
      <c r="B52" s="190"/>
      <c r="C52" s="189"/>
      <c r="D52" s="189"/>
      <c r="E52" s="189"/>
      <c r="F52" s="188"/>
      <c r="G52" s="188"/>
      <c r="H52" s="188"/>
      <c r="I52" s="188"/>
      <c r="J52" s="188"/>
      <c r="K52" s="188"/>
      <c r="L52" s="188"/>
      <c r="M52" s="188"/>
      <c r="N52" s="186"/>
      <c r="O52" s="187"/>
    </row>
    <row r="53" spans="2:15" ht="15.6" hidden="1">
      <c r="B53" s="190"/>
      <c r="C53" s="189"/>
      <c r="D53" s="189"/>
      <c r="E53" s="189"/>
      <c r="F53" s="184"/>
      <c r="G53" s="184"/>
      <c r="H53" s="184"/>
      <c r="I53" s="184"/>
      <c r="J53" s="188"/>
      <c r="K53" s="184"/>
      <c r="L53" s="184"/>
      <c r="M53" s="184"/>
      <c r="N53" s="186"/>
      <c r="O53" s="187"/>
    </row>
    <row r="54" spans="2:15" ht="30" hidden="1" customHeight="1">
      <c r="B54" s="190"/>
      <c r="C54" s="189"/>
      <c r="D54" s="189"/>
      <c r="E54" s="189"/>
      <c r="F54" s="186"/>
      <c r="G54" s="186"/>
      <c r="H54" s="186"/>
      <c r="I54" s="188"/>
      <c r="J54" s="186"/>
      <c r="K54" s="186"/>
      <c r="L54" s="186"/>
      <c r="M54" s="186"/>
      <c r="N54" s="186"/>
      <c r="O54" s="187"/>
    </row>
    <row r="55" spans="2:15" ht="15.6" hidden="1">
      <c r="B55" s="190"/>
      <c r="C55" s="189"/>
      <c r="D55" s="189"/>
      <c r="E55" s="189"/>
      <c r="F55" s="186"/>
      <c r="G55" s="186"/>
      <c r="H55" s="186"/>
      <c r="I55" s="188"/>
      <c r="J55" s="186"/>
      <c r="K55" s="186"/>
      <c r="L55" s="186"/>
      <c r="M55" s="186"/>
      <c r="N55" s="186"/>
      <c r="O55" s="187"/>
    </row>
    <row r="56" spans="2:15" ht="15.6" hidden="1">
      <c r="B56" s="190"/>
      <c r="C56" s="189"/>
      <c r="D56" s="189"/>
      <c r="E56" s="189"/>
      <c r="F56" s="186"/>
      <c r="G56" s="186"/>
      <c r="H56" s="186"/>
      <c r="I56" s="188"/>
      <c r="J56" s="186"/>
      <c r="K56" s="186"/>
      <c r="L56" s="186"/>
      <c r="M56" s="186"/>
      <c r="N56" s="186"/>
      <c r="O56" s="187"/>
    </row>
    <row r="57" spans="2:15" ht="15.6" hidden="1">
      <c r="B57" s="190"/>
      <c r="C57" s="189"/>
      <c r="D57" s="189"/>
      <c r="E57" s="189"/>
      <c r="F57" s="186"/>
      <c r="G57" s="186"/>
      <c r="H57" s="186"/>
      <c r="I57" s="188"/>
      <c r="J57" s="186"/>
      <c r="K57" s="186"/>
      <c r="L57" s="186"/>
      <c r="M57" s="186"/>
      <c r="N57" s="186"/>
      <c r="O57" s="187"/>
    </row>
    <row r="58" spans="2:15" ht="18" hidden="1" customHeight="1"/>
    <row r="59" spans="2:15" hidden="1"/>
    <row r="60" spans="2:15" hidden="1"/>
    <row r="61" spans="2:15" hidden="1"/>
    <row r="62" spans="2:15" hidden="1"/>
    <row r="63" spans="2:15" hidden="1"/>
    <row r="64" spans="2: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sheetProtection password="E067" sheet="1" objects="1" scenarios="1" formatCells="0" formatColumns="0" formatRows="0" sort="0" autoFilter="0"/>
  <autoFilter ref="B14:D20"/>
  <dataValidations count="1">
    <dataValidation type="decimal" allowBlank="1" showInputMessage="1" showErrorMessage="1" errorTitle="Verfahrenskosten" error="Bitte geben Sie gültige Kosten zwischen 0 und 1'000'000 CHF ein." sqref="M23 K24:M24 F24:I24 F25:K25 M25 K26:M26 F26:I26 M27 F27:K27 F28:I28 K28:M28 M29 F29:K29 K30:M32 I54:I57 F23:K23 J53 F30:I32 M35:M40 M33 F33:K33 K34:M34 F40:I40 F37:K37 K38:L38 F38:I38 F35:K35 F39:K39 K36:L36 K40:L40 F36:I36 F34:I34 F41:M52">
      <formula1>0</formula1>
      <formula2>1000000</formula2>
    </dataValidation>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showZeros="0" zoomScaleNormal="100" workbookViewId="0"/>
  </sheetViews>
  <sheetFormatPr baseColWidth="10" defaultColWidth="0" defaultRowHeight="14.4" zeroHeight="1"/>
  <cols>
    <col min="1" max="1" width="4.6640625" style="69" customWidth="1"/>
    <col min="2" max="2" width="22.88671875" style="69" customWidth="1"/>
    <col min="3" max="3" width="12.109375" style="69" customWidth="1"/>
    <col min="4" max="4" width="42.6640625" style="69" customWidth="1"/>
    <col min="5" max="5" width="16.44140625" style="69" bestFit="1" customWidth="1"/>
    <col min="6" max="7" width="16.44140625" style="69" customWidth="1"/>
    <col min="8" max="8" width="29.44140625" style="69" bestFit="1" customWidth="1"/>
    <col min="9" max="9" width="20.109375" style="69" customWidth="1"/>
    <col min="10" max="10" width="4.6640625" style="69" customWidth="1"/>
    <col min="11" max="11" width="11.5546875" style="69" hidden="1" customWidth="1"/>
    <col min="12" max="12" width="13.6640625" style="69" hidden="1" customWidth="1"/>
    <col min="13" max="13" width="13.33203125" style="69" hidden="1" customWidth="1"/>
    <col min="14" max="16384" width="11.5546875" style="69" hidden="1"/>
  </cols>
  <sheetData>
    <row r="1" spans="1:12" s="35" customFormat="1">
      <c r="A1" s="19"/>
      <c r="B1" s="19"/>
      <c r="C1" s="19"/>
      <c r="D1" s="19"/>
      <c r="E1" s="19"/>
      <c r="F1" s="19"/>
      <c r="G1" s="19"/>
      <c r="H1" s="19"/>
      <c r="I1" s="19"/>
      <c r="J1"/>
      <c r="K1" s="71" t="s">
        <v>321</v>
      </c>
      <c r="L1" s="71"/>
    </row>
    <row r="2" spans="1:12" s="35" customFormat="1" ht="21">
      <c r="A2" s="19"/>
      <c r="B2" s="66" t="s">
        <v>844</v>
      </c>
      <c r="C2" s="19"/>
      <c r="D2" s="19"/>
      <c r="E2" s="19"/>
      <c r="F2" s="19"/>
      <c r="G2" s="19"/>
      <c r="H2" s="19"/>
      <c r="I2" s="19"/>
      <c r="J2"/>
    </row>
    <row r="3" spans="1:12" s="35" customFormat="1" ht="21">
      <c r="A3" s="19"/>
      <c r="B3" s="27" t="s">
        <v>762</v>
      </c>
      <c r="C3" s="19"/>
      <c r="D3" s="19"/>
      <c r="E3" s="19"/>
      <c r="F3" s="19"/>
      <c r="G3" s="19"/>
      <c r="H3" s="19"/>
      <c r="I3" s="19"/>
      <c r="J3"/>
    </row>
    <row r="4" spans="1:12" s="35" customFormat="1" ht="15.6">
      <c r="A4" s="19"/>
      <c r="B4" s="3"/>
      <c r="C4" s="19"/>
      <c r="D4" s="19"/>
      <c r="E4" s="19"/>
      <c r="F4" s="19"/>
      <c r="G4" s="19"/>
      <c r="H4" s="19"/>
      <c r="I4" s="19"/>
      <c r="J4"/>
    </row>
    <row r="5" spans="1:12" s="35" customFormat="1" ht="15.6">
      <c r="A5" s="19"/>
      <c r="B5" s="36" t="s">
        <v>818</v>
      </c>
      <c r="C5" s="19"/>
      <c r="D5" s="19"/>
      <c r="E5" s="19"/>
      <c r="F5" s="19"/>
      <c r="G5" s="19"/>
      <c r="H5" s="19"/>
      <c r="I5" s="19"/>
      <c r="J5"/>
    </row>
    <row r="6" spans="1:12" s="35" customFormat="1">
      <c r="A6" s="19"/>
      <c r="B6" s="19"/>
      <c r="C6" s="19"/>
      <c r="D6" s="19"/>
      <c r="E6" s="19"/>
      <c r="F6" s="19"/>
      <c r="G6" s="19"/>
      <c r="H6" s="19"/>
      <c r="I6" s="19"/>
      <c r="J6"/>
      <c r="K6" s="75"/>
    </row>
    <row r="7" spans="1:12" s="35" customFormat="1">
      <c r="A7" s="19"/>
      <c r="B7" s="13" t="s">
        <v>1077</v>
      </c>
      <c r="C7" s="20"/>
      <c r="D7" s="20"/>
      <c r="E7" s="20"/>
      <c r="F7" s="20"/>
      <c r="G7" s="20"/>
      <c r="H7" s="20"/>
      <c r="I7" s="22"/>
      <c r="J7"/>
      <c r="K7" s="77">
        <v>37.520000000000003</v>
      </c>
      <c r="L7" s="76" t="s">
        <v>738</v>
      </c>
    </row>
    <row r="8" spans="1:12" s="35" customFormat="1">
      <c r="A8" s="19"/>
      <c r="B8" s="214" t="s">
        <v>1078</v>
      </c>
      <c r="C8" s="23"/>
      <c r="D8" s="23"/>
      <c r="E8" s="23"/>
      <c r="F8" s="23"/>
      <c r="G8" s="23"/>
      <c r="H8" s="23"/>
      <c r="I8" s="24"/>
      <c r="J8"/>
      <c r="K8" s="72" t="s">
        <v>390</v>
      </c>
      <c r="L8" s="73" t="s">
        <v>739</v>
      </c>
    </row>
    <row r="9" spans="1:12" s="35" customFormat="1">
      <c r="A9" s="19"/>
      <c r="B9" s="63" t="s">
        <v>773</v>
      </c>
      <c r="C9" s="23"/>
      <c r="D9" s="23"/>
      <c r="E9" s="23"/>
      <c r="F9" s="23"/>
      <c r="G9" s="23"/>
      <c r="H9" s="23"/>
      <c r="I9" s="24"/>
      <c r="J9"/>
      <c r="K9" s="72" t="s">
        <v>391</v>
      </c>
      <c r="L9" s="73" t="s">
        <v>740</v>
      </c>
    </row>
    <row r="10" spans="1:12" s="35" customFormat="1">
      <c r="A10" s="19"/>
      <c r="B10" s="63" t="s">
        <v>1079</v>
      </c>
      <c r="C10" s="23"/>
      <c r="D10" s="23"/>
      <c r="E10" s="23"/>
      <c r="F10" s="23"/>
      <c r="G10" s="23"/>
      <c r="H10" s="23"/>
      <c r="I10" s="24"/>
      <c r="J10"/>
      <c r="K10" s="72" t="s">
        <v>392</v>
      </c>
      <c r="L10" s="35" t="s">
        <v>741</v>
      </c>
    </row>
    <row r="11" spans="1:12" s="35" customFormat="1">
      <c r="A11" s="60"/>
      <c r="B11" s="63" t="s">
        <v>413</v>
      </c>
      <c r="C11" s="62"/>
      <c r="D11" s="62"/>
      <c r="E11" s="62"/>
      <c r="F11" s="62"/>
      <c r="G11" s="62"/>
      <c r="H11" s="62"/>
      <c r="I11" s="61"/>
      <c r="J11" s="60"/>
      <c r="K11" s="72" t="s">
        <v>393</v>
      </c>
      <c r="L11" s="35" t="s">
        <v>743</v>
      </c>
    </row>
    <row r="12" spans="1:12" s="35" customFormat="1">
      <c r="A12" s="19"/>
      <c r="B12" s="63" t="s">
        <v>414</v>
      </c>
      <c r="C12" s="23"/>
      <c r="D12" s="23"/>
      <c r="E12" s="23"/>
      <c r="F12" s="23"/>
      <c r="G12" s="23"/>
      <c r="H12" s="23"/>
      <c r="I12" s="24"/>
      <c r="J12"/>
      <c r="K12" s="72" t="s">
        <v>394</v>
      </c>
      <c r="L12" s="35" t="s">
        <v>742</v>
      </c>
    </row>
    <row r="13" spans="1:12" s="35" customFormat="1">
      <c r="A13" s="19"/>
      <c r="B13" s="63" t="s">
        <v>1044</v>
      </c>
      <c r="C13" s="23"/>
      <c r="D13" s="23"/>
      <c r="E13" s="23"/>
      <c r="F13" s="23"/>
      <c r="G13" s="23"/>
      <c r="H13" s="23"/>
      <c r="I13" s="24"/>
      <c r="J13"/>
      <c r="K13" s="72" t="s">
        <v>395</v>
      </c>
      <c r="L13" s="73" t="s">
        <v>744</v>
      </c>
    </row>
    <row r="14" spans="1:12" s="35" customFormat="1">
      <c r="A14" s="19"/>
      <c r="B14" s="63" t="s">
        <v>850</v>
      </c>
      <c r="C14" s="19"/>
      <c r="D14" s="19"/>
      <c r="E14" s="19"/>
      <c r="F14" s="19"/>
      <c r="G14" s="19"/>
      <c r="H14" s="19"/>
      <c r="I14" s="24"/>
      <c r="J14"/>
      <c r="K14" s="72" t="s">
        <v>396</v>
      </c>
      <c r="L14" s="73" t="s">
        <v>745</v>
      </c>
    </row>
    <row r="15" spans="1:12" s="35" customFormat="1">
      <c r="A15" s="19"/>
      <c r="B15" s="18" t="s">
        <v>412</v>
      </c>
      <c r="C15" s="23"/>
      <c r="D15" s="23"/>
      <c r="E15" s="23"/>
      <c r="F15" s="23"/>
      <c r="G15" s="23"/>
      <c r="H15" s="23"/>
      <c r="I15" s="24"/>
      <c r="J15"/>
      <c r="K15" s="35" t="s">
        <v>2172</v>
      </c>
      <c r="L15" s="73" t="s">
        <v>2173</v>
      </c>
    </row>
    <row r="16" spans="1:12" s="35" customFormat="1">
      <c r="A16" s="19"/>
      <c r="B16" s="64" t="s">
        <v>405</v>
      </c>
      <c r="C16" s="62"/>
      <c r="D16" s="62"/>
      <c r="E16" s="62"/>
      <c r="F16" s="62"/>
      <c r="G16" s="62"/>
      <c r="H16" s="62"/>
      <c r="I16" s="61"/>
      <c r="J16"/>
    </row>
    <row r="17" spans="1:10" s="35" customFormat="1">
      <c r="A17" s="19"/>
      <c r="B17" s="158" t="s">
        <v>772</v>
      </c>
      <c r="C17" s="25"/>
      <c r="D17" s="25"/>
      <c r="E17" s="25"/>
      <c r="F17" s="25"/>
      <c r="G17" s="25"/>
      <c r="H17" s="25"/>
      <c r="I17" s="26"/>
      <c r="J17"/>
    </row>
    <row r="18" spans="1:10" s="35" customFormat="1">
      <c r="A18" s="69"/>
      <c r="B18" s="9"/>
      <c r="C18" s="19"/>
      <c r="D18" s="19"/>
      <c r="E18" s="19"/>
      <c r="F18" s="19"/>
      <c r="G18" s="19"/>
      <c r="H18" s="19"/>
      <c r="I18" s="19"/>
      <c r="J18" s="69"/>
    </row>
    <row r="19" spans="1:10" s="35" customFormat="1" ht="43.2">
      <c r="A19" s="69"/>
      <c r="B19" s="33" t="s">
        <v>819</v>
      </c>
      <c r="C19" s="30" t="s">
        <v>849</v>
      </c>
      <c r="D19" s="31" t="s">
        <v>830</v>
      </c>
      <c r="E19" s="33" t="s">
        <v>820</v>
      </c>
      <c r="F19" s="31" t="s">
        <v>821</v>
      </c>
      <c r="G19" s="31" t="s">
        <v>822</v>
      </c>
      <c r="H19" s="33" t="s">
        <v>823</v>
      </c>
      <c r="I19" s="31" t="s">
        <v>751</v>
      </c>
      <c r="J19" s="69"/>
    </row>
    <row r="20" spans="1:10" s="35" customFormat="1">
      <c r="A20" s="69"/>
      <c r="B20" s="34"/>
      <c r="C20" s="34"/>
      <c r="D20" s="220">
        <f t="shared" ref="D20:D51" si="0">+IFERROR(VLOOKUP(C20,K:L,2,FALSE),0)</f>
        <v>0</v>
      </c>
      <c r="E20" s="34"/>
      <c r="F20" s="70"/>
      <c r="G20" s="34"/>
      <c r="H20" s="380"/>
      <c r="I20" s="34"/>
      <c r="J20" s="69"/>
    </row>
    <row r="21" spans="1:10" s="35" customFormat="1">
      <c r="A21" s="69"/>
      <c r="B21" s="34"/>
      <c r="C21" s="34"/>
      <c r="D21" s="221">
        <f t="shared" si="0"/>
        <v>0</v>
      </c>
      <c r="E21" s="34"/>
      <c r="F21" s="34"/>
      <c r="G21" s="34"/>
      <c r="H21" s="380"/>
      <c r="I21" s="34"/>
      <c r="J21" s="69"/>
    </row>
    <row r="22" spans="1:10" s="35" customFormat="1">
      <c r="A22" s="69"/>
      <c r="B22" s="34"/>
      <c r="C22" s="34"/>
      <c r="D22" s="221">
        <f t="shared" si="0"/>
        <v>0</v>
      </c>
      <c r="E22" s="34"/>
      <c r="F22" s="34"/>
      <c r="G22" s="34"/>
      <c r="H22" s="380"/>
      <c r="I22" s="34"/>
      <c r="J22" s="69"/>
    </row>
    <row r="23" spans="1:10" s="35" customFormat="1">
      <c r="A23" s="69"/>
      <c r="B23" s="34"/>
      <c r="C23" s="34"/>
      <c r="D23" s="221">
        <f t="shared" si="0"/>
        <v>0</v>
      </c>
      <c r="E23" s="34"/>
      <c r="F23" s="34"/>
      <c r="G23" s="34"/>
      <c r="H23" s="380"/>
      <c r="I23" s="34"/>
      <c r="J23" s="69"/>
    </row>
    <row r="24" spans="1:10" s="35" customFormat="1">
      <c r="A24" s="69"/>
      <c r="B24" s="34"/>
      <c r="C24" s="34"/>
      <c r="D24" s="221">
        <f t="shared" si="0"/>
        <v>0</v>
      </c>
      <c r="E24" s="34"/>
      <c r="F24" s="34"/>
      <c r="G24" s="34"/>
      <c r="H24" s="380"/>
      <c r="I24" s="34"/>
      <c r="J24" s="69"/>
    </row>
    <row r="25" spans="1:10" s="35" customFormat="1">
      <c r="A25" s="69"/>
      <c r="B25" s="34"/>
      <c r="C25" s="34"/>
      <c r="D25" s="221">
        <f t="shared" si="0"/>
        <v>0</v>
      </c>
      <c r="E25" s="34"/>
      <c r="F25" s="34"/>
      <c r="G25" s="34"/>
      <c r="H25" s="380"/>
      <c r="I25" s="34"/>
      <c r="J25" s="69"/>
    </row>
    <row r="26" spans="1:10" s="35" customFormat="1">
      <c r="A26" s="69"/>
      <c r="B26" s="34"/>
      <c r="C26" s="34"/>
      <c r="D26" s="221">
        <f t="shared" si="0"/>
        <v>0</v>
      </c>
      <c r="E26" s="34"/>
      <c r="F26" s="34"/>
      <c r="G26" s="34"/>
      <c r="H26" s="380"/>
      <c r="I26" s="34"/>
      <c r="J26" s="69"/>
    </row>
    <row r="27" spans="1:10" s="35" customFormat="1">
      <c r="A27" s="69"/>
      <c r="B27" s="34"/>
      <c r="C27" s="34"/>
      <c r="D27" s="221">
        <f t="shared" si="0"/>
        <v>0</v>
      </c>
      <c r="E27" s="34"/>
      <c r="F27" s="34"/>
      <c r="G27" s="34"/>
      <c r="H27" s="380"/>
      <c r="I27" s="34"/>
      <c r="J27" s="69"/>
    </row>
    <row r="28" spans="1:10" s="35" customFormat="1">
      <c r="A28" s="69"/>
      <c r="B28" s="34"/>
      <c r="C28" s="34"/>
      <c r="D28" s="221">
        <f t="shared" si="0"/>
        <v>0</v>
      </c>
      <c r="E28" s="34"/>
      <c r="F28" s="34"/>
      <c r="G28" s="34"/>
      <c r="H28" s="380"/>
      <c r="I28" s="34"/>
      <c r="J28" s="69"/>
    </row>
    <row r="29" spans="1:10" s="35" customFormat="1">
      <c r="A29" s="69"/>
      <c r="B29" s="34"/>
      <c r="C29" s="34"/>
      <c r="D29" s="221">
        <f t="shared" si="0"/>
        <v>0</v>
      </c>
      <c r="E29" s="34"/>
      <c r="F29" s="34"/>
      <c r="G29" s="34"/>
      <c r="H29" s="380"/>
      <c r="I29" s="34"/>
      <c r="J29" s="69"/>
    </row>
    <row r="30" spans="1:10" s="35" customFormat="1">
      <c r="A30" s="69"/>
      <c r="B30" s="34"/>
      <c r="C30" s="34"/>
      <c r="D30" s="221">
        <f t="shared" si="0"/>
        <v>0</v>
      </c>
      <c r="E30" s="34"/>
      <c r="F30" s="34"/>
      <c r="G30" s="34"/>
      <c r="H30" s="380"/>
      <c r="I30" s="34"/>
      <c r="J30" s="69"/>
    </row>
    <row r="31" spans="1:10" s="35" customFormat="1">
      <c r="A31" s="69"/>
      <c r="B31" s="34"/>
      <c r="C31" s="34"/>
      <c r="D31" s="221">
        <f t="shared" si="0"/>
        <v>0</v>
      </c>
      <c r="E31" s="34"/>
      <c r="F31" s="34"/>
      <c r="G31" s="34"/>
      <c r="H31" s="380"/>
      <c r="I31" s="34"/>
      <c r="J31" s="69"/>
    </row>
    <row r="32" spans="1:10" s="35" customFormat="1">
      <c r="A32" s="69"/>
      <c r="B32" s="34"/>
      <c r="C32" s="34"/>
      <c r="D32" s="221">
        <f t="shared" si="0"/>
        <v>0</v>
      </c>
      <c r="E32" s="34"/>
      <c r="F32" s="34"/>
      <c r="G32" s="34"/>
      <c r="H32" s="380"/>
      <c r="I32" s="34"/>
      <c r="J32" s="69"/>
    </row>
    <row r="33" spans="1:10" s="35" customFormat="1">
      <c r="A33" s="69"/>
      <c r="B33" s="34"/>
      <c r="C33" s="34"/>
      <c r="D33" s="221">
        <f t="shared" si="0"/>
        <v>0</v>
      </c>
      <c r="E33" s="34"/>
      <c r="F33" s="34"/>
      <c r="G33" s="34"/>
      <c r="H33" s="380"/>
      <c r="I33" s="34"/>
      <c r="J33" s="69"/>
    </row>
    <row r="34" spans="1:10" s="35" customFormat="1">
      <c r="A34" s="69"/>
      <c r="B34" s="34"/>
      <c r="C34" s="34"/>
      <c r="D34" s="221">
        <f t="shared" si="0"/>
        <v>0</v>
      </c>
      <c r="E34" s="34"/>
      <c r="F34" s="34"/>
      <c r="G34" s="34"/>
      <c r="H34" s="380"/>
      <c r="I34" s="34"/>
      <c r="J34" s="69"/>
    </row>
    <row r="35" spans="1:10" s="35" customFormat="1">
      <c r="A35" s="69"/>
      <c r="B35" s="34"/>
      <c r="C35" s="34"/>
      <c r="D35" s="221">
        <f t="shared" si="0"/>
        <v>0</v>
      </c>
      <c r="E35" s="34"/>
      <c r="F35" s="34"/>
      <c r="G35" s="34"/>
      <c r="H35" s="380"/>
      <c r="I35" s="34"/>
      <c r="J35" s="69"/>
    </row>
    <row r="36" spans="1:10" s="35" customFormat="1">
      <c r="A36" s="69"/>
      <c r="B36" s="34"/>
      <c r="C36" s="34"/>
      <c r="D36" s="221">
        <f t="shared" si="0"/>
        <v>0</v>
      </c>
      <c r="E36" s="34"/>
      <c r="F36" s="34"/>
      <c r="G36" s="34"/>
      <c r="H36" s="380"/>
      <c r="I36" s="34"/>
      <c r="J36" s="69"/>
    </row>
    <row r="37" spans="1:10" s="35" customFormat="1">
      <c r="A37" s="69"/>
      <c r="B37" s="34"/>
      <c r="C37" s="34"/>
      <c r="D37" s="221">
        <f t="shared" si="0"/>
        <v>0</v>
      </c>
      <c r="E37" s="34"/>
      <c r="F37" s="34"/>
      <c r="G37" s="34"/>
      <c r="H37" s="380"/>
      <c r="I37" s="34"/>
      <c r="J37" s="69"/>
    </row>
    <row r="38" spans="1:10" s="35" customFormat="1">
      <c r="A38" s="69"/>
      <c r="B38" s="34"/>
      <c r="C38" s="34"/>
      <c r="D38" s="221">
        <f t="shared" si="0"/>
        <v>0</v>
      </c>
      <c r="E38" s="34"/>
      <c r="F38" s="34"/>
      <c r="G38" s="34"/>
      <c r="H38" s="380"/>
      <c r="I38" s="34"/>
      <c r="J38" s="69"/>
    </row>
    <row r="39" spans="1:10" s="35" customFormat="1">
      <c r="A39" s="69"/>
      <c r="B39" s="34"/>
      <c r="C39" s="34"/>
      <c r="D39" s="221">
        <f t="shared" si="0"/>
        <v>0</v>
      </c>
      <c r="E39" s="34"/>
      <c r="F39" s="34"/>
      <c r="G39" s="34"/>
      <c r="H39" s="380"/>
      <c r="I39" s="34"/>
      <c r="J39" s="69"/>
    </row>
    <row r="40" spans="1:10" s="35" customFormat="1">
      <c r="A40" s="69"/>
      <c r="B40" s="34"/>
      <c r="C40" s="34"/>
      <c r="D40" s="221">
        <f t="shared" si="0"/>
        <v>0</v>
      </c>
      <c r="E40" s="34"/>
      <c r="F40" s="34"/>
      <c r="G40" s="34"/>
      <c r="H40" s="380"/>
      <c r="I40" s="34"/>
      <c r="J40" s="69"/>
    </row>
    <row r="41" spans="1:10" s="35" customFormat="1">
      <c r="A41" s="69"/>
      <c r="B41" s="34"/>
      <c r="C41" s="34"/>
      <c r="D41" s="221">
        <f t="shared" si="0"/>
        <v>0</v>
      </c>
      <c r="E41" s="34"/>
      <c r="F41" s="34"/>
      <c r="G41" s="34"/>
      <c r="H41" s="380"/>
      <c r="I41" s="34"/>
      <c r="J41" s="69"/>
    </row>
    <row r="42" spans="1:10" s="35" customFormat="1">
      <c r="A42" s="69"/>
      <c r="B42" s="34"/>
      <c r="C42" s="34"/>
      <c r="D42" s="221">
        <f t="shared" si="0"/>
        <v>0</v>
      </c>
      <c r="E42" s="34"/>
      <c r="F42" s="34"/>
      <c r="G42" s="34"/>
      <c r="H42" s="380"/>
      <c r="I42" s="34"/>
      <c r="J42" s="69"/>
    </row>
    <row r="43" spans="1:10" s="35" customFormat="1">
      <c r="A43" s="69"/>
      <c r="B43" s="34"/>
      <c r="C43" s="34"/>
      <c r="D43" s="221">
        <f t="shared" si="0"/>
        <v>0</v>
      </c>
      <c r="E43" s="34"/>
      <c r="F43" s="34"/>
      <c r="G43" s="34"/>
      <c r="H43" s="380"/>
      <c r="I43" s="34"/>
      <c r="J43" s="69"/>
    </row>
    <row r="44" spans="1:10" s="35" customFormat="1">
      <c r="A44" s="69"/>
      <c r="B44" s="34"/>
      <c r="C44" s="34"/>
      <c r="D44" s="221">
        <f t="shared" si="0"/>
        <v>0</v>
      </c>
      <c r="E44" s="34"/>
      <c r="F44" s="34"/>
      <c r="G44" s="34"/>
      <c r="H44" s="380"/>
      <c r="I44" s="34"/>
      <c r="J44" s="69"/>
    </row>
    <row r="45" spans="1:10" s="35" customFormat="1">
      <c r="A45" s="69"/>
      <c r="B45" s="34"/>
      <c r="C45" s="34"/>
      <c r="D45" s="221">
        <f t="shared" si="0"/>
        <v>0</v>
      </c>
      <c r="E45" s="34"/>
      <c r="F45" s="34"/>
      <c r="G45" s="34"/>
      <c r="H45" s="380"/>
      <c r="I45" s="34"/>
      <c r="J45" s="69"/>
    </row>
    <row r="46" spans="1:10" s="35" customFormat="1">
      <c r="A46" s="69"/>
      <c r="B46" s="34"/>
      <c r="C46" s="34"/>
      <c r="D46" s="221">
        <f t="shared" si="0"/>
        <v>0</v>
      </c>
      <c r="E46" s="34"/>
      <c r="F46" s="34"/>
      <c r="G46" s="34"/>
      <c r="H46" s="380"/>
      <c r="I46" s="34"/>
      <c r="J46" s="69"/>
    </row>
    <row r="47" spans="1:10" s="35" customFormat="1">
      <c r="A47" s="69"/>
      <c r="B47" s="34"/>
      <c r="C47" s="34"/>
      <c r="D47" s="221">
        <f t="shared" si="0"/>
        <v>0</v>
      </c>
      <c r="E47" s="34"/>
      <c r="F47" s="34"/>
      <c r="G47" s="34"/>
      <c r="H47" s="380"/>
      <c r="I47" s="34"/>
      <c r="J47" s="69"/>
    </row>
    <row r="48" spans="1:10" s="35" customFormat="1">
      <c r="A48" s="69"/>
      <c r="B48" s="34"/>
      <c r="C48" s="34"/>
      <c r="D48" s="221">
        <f t="shared" si="0"/>
        <v>0</v>
      </c>
      <c r="E48" s="34"/>
      <c r="F48" s="34"/>
      <c r="G48" s="34"/>
      <c r="H48" s="380"/>
      <c r="I48" s="34"/>
      <c r="J48" s="69"/>
    </row>
    <row r="49" spans="1:10" s="35" customFormat="1">
      <c r="A49" s="69"/>
      <c r="B49" s="34"/>
      <c r="C49" s="34"/>
      <c r="D49" s="221">
        <f t="shared" si="0"/>
        <v>0</v>
      </c>
      <c r="E49" s="34"/>
      <c r="F49" s="34"/>
      <c r="G49" s="34"/>
      <c r="H49" s="380"/>
      <c r="I49" s="34"/>
      <c r="J49" s="69"/>
    </row>
    <row r="50" spans="1:10" s="35" customFormat="1">
      <c r="A50" s="69"/>
      <c r="B50" s="34"/>
      <c r="C50" s="34"/>
      <c r="D50" s="221">
        <f t="shared" si="0"/>
        <v>0</v>
      </c>
      <c r="E50" s="34"/>
      <c r="F50" s="34"/>
      <c r="G50" s="34"/>
      <c r="H50" s="380"/>
      <c r="I50" s="34"/>
      <c r="J50" s="69"/>
    </row>
    <row r="51" spans="1:10" s="35" customFormat="1">
      <c r="A51" s="69"/>
      <c r="B51" s="34"/>
      <c r="C51" s="34"/>
      <c r="D51" s="221">
        <f t="shared" si="0"/>
        <v>0</v>
      </c>
      <c r="E51" s="34"/>
      <c r="F51" s="34"/>
      <c r="G51" s="34"/>
      <c r="H51" s="380"/>
      <c r="I51" s="34"/>
      <c r="J51" s="69"/>
    </row>
    <row r="52" spans="1:10" s="35" customFormat="1">
      <c r="A52" s="69"/>
      <c r="B52" s="34"/>
      <c r="C52" s="34"/>
      <c r="D52" s="221">
        <f t="shared" ref="D52:D76" si="1">+IFERROR(VLOOKUP(C52,K:L,2,FALSE),0)</f>
        <v>0</v>
      </c>
      <c r="E52" s="34"/>
      <c r="F52" s="34"/>
      <c r="G52" s="34"/>
      <c r="H52" s="380"/>
      <c r="I52" s="34"/>
      <c r="J52" s="69"/>
    </row>
    <row r="53" spans="1:10" s="35" customFormat="1">
      <c r="A53" s="69"/>
      <c r="B53" s="34"/>
      <c r="C53" s="34"/>
      <c r="D53" s="221">
        <f t="shared" si="1"/>
        <v>0</v>
      </c>
      <c r="E53" s="34"/>
      <c r="F53" s="34"/>
      <c r="G53" s="34"/>
      <c r="H53" s="380"/>
      <c r="I53" s="34"/>
      <c r="J53" s="69"/>
    </row>
    <row r="54" spans="1:10" s="35" customFormat="1">
      <c r="A54" s="69"/>
      <c r="B54" s="34"/>
      <c r="C54" s="34"/>
      <c r="D54" s="221">
        <f t="shared" si="1"/>
        <v>0</v>
      </c>
      <c r="E54" s="34"/>
      <c r="F54" s="34"/>
      <c r="G54" s="34"/>
      <c r="H54" s="380"/>
      <c r="I54" s="34"/>
      <c r="J54" s="69"/>
    </row>
    <row r="55" spans="1:10" s="35" customFormat="1">
      <c r="A55" s="69"/>
      <c r="B55" s="34"/>
      <c r="C55" s="34"/>
      <c r="D55" s="221">
        <f t="shared" si="1"/>
        <v>0</v>
      </c>
      <c r="E55" s="34"/>
      <c r="F55" s="34"/>
      <c r="G55" s="34"/>
      <c r="H55" s="380"/>
      <c r="I55" s="34"/>
      <c r="J55" s="69"/>
    </row>
    <row r="56" spans="1:10" s="35" customFormat="1">
      <c r="A56" s="69"/>
      <c r="B56" s="34"/>
      <c r="C56" s="34"/>
      <c r="D56" s="221">
        <f t="shared" si="1"/>
        <v>0</v>
      </c>
      <c r="E56" s="34"/>
      <c r="F56" s="34"/>
      <c r="G56" s="34"/>
      <c r="H56" s="380"/>
      <c r="I56" s="34"/>
      <c r="J56" s="69"/>
    </row>
    <row r="57" spans="1:10" s="35" customFormat="1">
      <c r="A57" s="69"/>
      <c r="B57" s="34"/>
      <c r="C57" s="34"/>
      <c r="D57" s="221">
        <f t="shared" si="1"/>
        <v>0</v>
      </c>
      <c r="E57" s="34"/>
      <c r="F57" s="34"/>
      <c r="G57" s="34"/>
      <c r="H57" s="380"/>
      <c r="I57" s="34"/>
      <c r="J57" s="69"/>
    </row>
    <row r="58" spans="1:10" s="35" customFormat="1">
      <c r="A58" s="69"/>
      <c r="B58" s="34"/>
      <c r="C58" s="34"/>
      <c r="D58" s="221">
        <f t="shared" si="1"/>
        <v>0</v>
      </c>
      <c r="E58" s="34"/>
      <c r="F58" s="34"/>
      <c r="G58" s="34"/>
      <c r="H58" s="380"/>
      <c r="I58" s="34"/>
      <c r="J58" s="69"/>
    </row>
    <row r="59" spans="1:10" s="35" customFormat="1">
      <c r="A59" s="69"/>
      <c r="B59" s="34"/>
      <c r="C59" s="34"/>
      <c r="D59" s="221">
        <f t="shared" si="1"/>
        <v>0</v>
      </c>
      <c r="E59" s="34"/>
      <c r="F59" s="34"/>
      <c r="G59" s="34"/>
      <c r="H59" s="380"/>
      <c r="I59" s="34"/>
      <c r="J59" s="69"/>
    </row>
    <row r="60" spans="1:10" s="35" customFormat="1">
      <c r="A60" s="69"/>
      <c r="B60" s="34"/>
      <c r="C60" s="34"/>
      <c r="D60" s="221">
        <f t="shared" si="1"/>
        <v>0</v>
      </c>
      <c r="E60" s="34"/>
      <c r="F60" s="34"/>
      <c r="G60" s="34"/>
      <c r="H60" s="380"/>
      <c r="I60" s="34"/>
      <c r="J60" s="69"/>
    </row>
    <row r="61" spans="1:10" s="35" customFormat="1">
      <c r="A61" s="69"/>
      <c r="B61" s="34"/>
      <c r="C61" s="34"/>
      <c r="D61" s="221">
        <f t="shared" si="1"/>
        <v>0</v>
      </c>
      <c r="E61" s="34"/>
      <c r="F61" s="34"/>
      <c r="G61" s="34"/>
      <c r="H61" s="380"/>
      <c r="I61" s="34"/>
      <c r="J61" s="69"/>
    </row>
    <row r="62" spans="1:10" s="35" customFormat="1">
      <c r="A62" s="69"/>
      <c r="B62" s="34"/>
      <c r="C62" s="34"/>
      <c r="D62" s="221">
        <f t="shared" si="1"/>
        <v>0</v>
      </c>
      <c r="E62" s="34"/>
      <c r="F62" s="34"/>
      <c r="G62" s="34"/>
      <c r="H62" s="380"/>
      <c r="I62" s="34"/>
      <c r="J62" s="69"/>
    </row>
    <row r="63" spans="1:10" s="35" customFormat="1">
      <c r="A63" s="69"/>
      <c r="B63" s="34"/>
      <c r="C63" s="34"/>
      <c r="D63" s="221">
        <f t="shared" si="1"/>
        <v>0</v>
      </c>
      <c r="E63" s="34"/>
      <c r="F63" s="34"/>
      <c r="G63" s="34"/>
      <c r="H63" s="380"/>
      <c r="I63" s="34"/>
      <c r="J63" s="69"/>
    </row>
    <row r="64" spans="1:10" s="35" customFormat="1">
      <c r="A64" s="69"/>
      <c r="B64" s="34"/>
      <c r="C64" s="34"/>
      <c r="D64" s="221">
        <f t="shared" si="1"/>
        <v>0</v>
      </c>
      <c r="E64" s="34"/>
      <c r="F64" s="34"/>
      <c r="G64" s="34"/>
      <c r="H64" s="380"/>
      <c r="I64" s="34"/>
      <c r="J64" s="69"/>
    </row>
    <row r="65" spans="1:10" s="35" customFormat="1">
      <c r="A65" s="69"/>
      <c r="B65" s="34"/>
      <c r="C65" s="34"/>
      <c r="D65" s="221">
        <f t="shared" si="1"/>
        <v>0</v>
      </c>
      <c r="E65" s="34"/>
      <c r="F65" s="34"/>
      <c r="G65" s="34"/>
      <c r="H65" s="380"/>
      <c r="I65" s="34"/>
      <c r="J65" s="69"/>
    </row>
    <row r="66" spans="1:10" s="35" customFormat="1">
      <c r="A66" s="69"/>
      <c r="B66" s="34"/>
      <c r="C66" s="34"/>
      <c r="D66" s="221">
        <f t="shared" si="1"/>
        <v>0</v>
      </c>
      <c r="E66" s="34"/>
      <c r="F66" s="34"/>
      <c r="G66" s="34"/>
      <c r="H66" s="380"/>
      <c r="I66" s="34"/>
      <c r="J66" s="69"/>
    </row>
    <row r="67" spans="1:10" s="35" customFormat="1">
      <c r="A67" s="69"/>
      <c r="B67" s="34"/>
      <c r="C67" s="34"/>
      <c r="D67" s="221">
        <f t="shared" si="1"/>
        <v>0</v>
      </c>
      <c r="E67" s="34"/>
      <c r="F67" s="34"/>
      <c r="G67" s="34"/>
      <c r="H67" s="380"/>
      <c r="I67" s="34"/>
      <c r="J67" s="69"/>
    </row>
    <row r="68" spans="1:10" s="35" customFormat="1">
      <c r="A68" s="69"/>
      <c r="B68" s="34"/>
      <c r="C68" s="34"/>
      <c r="D68" s="221">
        <f t="shared" si="1"/>
        <v>0</v>
      </c>
      <c r="E68" s="34"/>
      <c r="F68" s="34"/>
      <c r="G68" s="34"/>
      <c r="H68" s="380"/>
      <c r="I68" s="34"/>
      <c r="J68" s="69"/>
    </row>
    <row r="69" spans="1:10" s="35" customFormat="1">
      <c r="A69" s="69"/>
      <c r="B69" s="34"/>
      <c r="C69" s="34"/>
      <c r="D69" s="221">
        <f t="shared" si="1"/>
        <v>0</v>
      </c>
      <c r="E69" s="34"/>
      <c r="F69" s="34"/>
      <c r="G69" s="34"/>
      <c r="H69" s="380"/>
      <c r="I69" s="34"/>
      <c r="J69" s="69"/>
    </row>
    <row r="70" spans="1:10" s="35" customFormat="1">
      <c r="A70" s="69"/>
      <c r="B70" s="34"/>
      <c r="C70" s="34"/>
      <c r="D70" s="221">
        <f t="shared" si="1"/>
        <v>0</v>
      </c>
      <c r="E70" s="34"/>
      <c r="F70" s="34"/>
      <c r="G70" s="34"/>
      <c r="H70" s="380"/>
      <c r="I70" s="34"/>
      <c r="J70" s="69"/>
    </row>
    <row r="71" spans="1:10" s="35" customFormat="1">
      <c r="A71" s="69"/>
      <c r="B71" s="34"/>
      <c r="C71" s="34"/>
      <c r="D71" s="221">
        <f t="shared" si="1"/>
        <v>0</v>
      </c>
      <c r="E71" s="34"/>
      <c r="F71" s="34"/>
      <c r="G71" s="34"/>
      <c r="H71" s="380"/>
      <c r="I71" s="34"/>
      <c r="J71" s="69"/>
    </row>
    <row r="72" spans="1:10" s="35" customFormat="1">
      <c r="A72" s="69"/>
      <c r="B72" s="34"/>
      <c r="C72" s="34"/>
      <c r="D72" s="221">
        <f t="shared" si="1"/>
        <v>0</v>
      </c>
      <c r="E72" s="34"/>
      <c r="F72" s="34"/>
      <c r="G72" s="34"/>
      <c r="H72" s="380"/>
      <c r="I72" s="34"/>
      <c r="J72" s="69"/>
    </row>
    <row r="73" spans="1:10" s="35" customFormat="1">
      <c r="A73" s="69"/>
      <c r="B73" s="34"/>
      <c r="C73" s="34"/>
      <c r="D73" s="221">
        <f t="shared" si="1"/>
        <v>0</v>
      </c>
      <c r="E73" s="34"/>
      <c r="F73" s="34"/>
      <c r="G73" s="34"/>
      <c r="H73" s="380"/>
      <c r="I73" s="34"/>
      <c r="J73" s="69"/>
    </row>
    <row r="74" spans="1:10" s="35" customFormat="1">
      <c r="A74" s="69"/>
      <c r="B74" s="34"/>
      <c r="C74" s="34"/>
      <c r="D74" s="221">
        <f t="shared" si="1"/>
        <v>0</v>
      </c>
      <c r="E74" s="34"/>
      <c r="F74" s="34"/>
      <c r="G74" s="34"/>
      <c r="H74" s="380"/>
      <c r="I74" s="34"/>
      <c r="J74" s="69"/>
    </row>
    <row r="75" spans="1:10" s="35" customFormat="1">
      <c r="A75" s="69"/>
      <c r="B75" s="34"/>
      <c r="C75" s="34"/>
      <c r="D75" s="221">
        <f t="shared" si="1"/>
        <v>0</v>
      </c>
      <c r="E75" s="34"/>
      <c r="F75" s="34"/>
      <c r="G75" s="34"/>
      <c r="H75" s="380"/>
      <c r="I75" s="34"/>
      <c r="J75" s="69"/>
    </row>
    <row r="76" spans="1:10" s="35" customFormat="1">
      <c r="A76" s="69"/>
      <c r="B76" s="34"/>
      <c r="C76" s="34"/>
      <c r="D76" s="221">
        <f t="shared" si="1"/>
        <v>0</v>
      </c>
      <c r="E76" s="34"/>
      <c r="F76" s="34"/>
      <c r="G76" s="34"/>
      <c r="H76" s="380"/>
      <c r="I76" s="34"/>
      <c r="J76" s="69"/>
    </row>
    <row r="77" spans="1:10" ht="18" customHeight="1"/>
  </sheetData>
  <sheetProtection password="E067" sheet="1" objects="1" scenarios="1" formatCells="0" formatRows="0" sort="0" autoFilter="0"/>
  <dataValidations count="4">
    <dataValidation type="whole" allowBlank="1" showInputMessage="1" showErrorMessage="1" errorTitle="Nombre" error="Veuillez saisir un nombre valide entre 1 et 100" sqref="G20:G76">
      <formula1>1</formula1>
      <formula2>100</formula2>
    </dataValidation>
    <dataValidation type="decimal" allowBlank="1" showInputMessage="1" showErrorMessage="1" errorTitle="PC par composant en CHF" error="Veuillez saisir un prix d'achat valable entre 0 et 1'000'000 CHF." sqref="H21:H76">
      <formula1>0</formula1>
      <formula2>1000000</formula2>
    </dataValidation>
    <dataValidation type="list" allowBlank="1" showInputMessage="1" showErrorMessage="1" errorTitle="CHOP" error="Veuillez chosir un code CHOP de la Liste Dropdown" sqref="C20:C76">
      <formula1>$K$7:$K$15</formula1>
    </dataValidation>
    <dataValidation type="decimal" allowBlank="1" showInputMessage="1" showErrorMessage="1" errorTitle="PC par composant en CHF" error="Veuillez saisir un prix d'achat valable entre 0 et 1'000'000 CHF." sqref="H20">
      <formula1>0</formula1>
      <formula2>1000000</formula2>
    </dataValidation>
  </dataValidations>
  <pageMargins left="0.7" right="0.7" top="0.78740157499999996" bottom="0.78740157499999996"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27</vt:i4>
      </vt:variant>
    </vt:vector>
  </HeadingPairs>
  <TitlesOfParts>
    <vt:vector size="42" baseType="lpstr">
      <vt:lpstr>Page d'accueil</vt:lpstr>
      <vt:lpstr>Médicaments</vt:lpstr>
      <vt:lpstr>Médicaments manquants</vt:lpstr>
      <vt:lpstr>Roh_Medikamente</vt:lpstr>
      <vt:lpstr>flags</vt:lpstr>
      <vt:lpstr>Implants - Schéma produits</vt:lpstr>
      <vt:lpstr>Procédés onéreux - schéma frais</vt:lpstr>
      <vt:lpstr>Produits sanguins</vt:lpstr>
      <vt:lpstr>Coeurs artificiels</vt:lpstr>
      <vt:lpstr>Cas régime pénitentiaire</vt:lpstr>
      <vt:lpstr>Cas financés par tiers</vt:lpstr>
      <vt:lpstr>Cours annuel moyen</vt:lpstr>
      <vt:lpstr>Implants-annexe</vt:lpstr>
      <vt:lpstr>Procédés onéreux-annexe</vt:lpstr>
      <vt:lpstr>Mediliste</vt:lpstr>
      <vt:lpstr>K1_</vt:lpstr>
      <vt:lpstr>T10_</vt:lpstr>
      <vt:lpstr>T11_</vt:lpstr>
      <vt:lpstr>T12_</vt:lpstr>
      <vt:lpstr>T13_</vt:lpstr>
      <vt:lpstr>T14_</vt:lpstr>
      <vt:lpstr>T15_</vt:lpstr>
      <vt:lpstr>T16_</vt:lpstr>
      <vt:lpstr>T17_</vt:lpstr>
      <vt:lpstr>T18_</vt:lpstr>
      <vt:lpstr>T19_</vt:lpstr>
      <vt:lpstr>T1a1b_</vt:lpstr>
      <vt:lpstr>T20_</vt:lpstr>
      <vt:lpstr>T21_</vt:lpstr>
      <vt:lpstr>T22_</vt:lpstr>
      <vt:lpstr>T23_</vt:lpstr>
      <vt:lpstr>T24_</vt:lpstr>
      <vt:lpstr>T25_</vt:lpstr>
      <vt:lpstr>T26_</vt:lpstr>
      <vt:lpstr>T2a2b_</vt:lpstr>
      <vt:lpstr>T3a3b_</vt:lpstr>
      <vt:lpstr>T4a4b_</vt:lpstr>
      <vt:lpstr>T5a5b_</vt:lpstr>
      <vt:lpstr>T6a6b_</vt:lpstr>
      <vt:lpstr>T7a7b_</vt:lpstr>
      <vt:lpstr>T8a8b_</vt:lpstr>
      <vt:lpstr>T9a9b_</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Relevé détaillé 2017</dc:title>
  <dc:creator>SwissDRG SA</dc:creator>
  <cp:lastModifiedBy>Franziska Schlägel</cp:lastModifiedBy>
  <cp:lastPrinted>2016-01-07T15:07:03Z</cp:lastPrinted>
  <dcterms:created xsi:type="dcterms:W3CDTF">2015-07-31T05:30:32Z</dcterms:created>
  <dcterms:modified xsi:type="dcterms:W3CDTF">2017-05-01T15:04:21Z</dcterms:modified>
</cp:coreProperties>
</file>